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tjakicic\Downloads\"/>
    </mc:Choice>
  </mc:AlternateContent>
  <xr:revisionPtr revIDLastSave="0" documentId="8_{38E65D15-C3B2-4086-9562-17FE7DFA196F}" xr6:coauthVersionLast="47" xr6:coauthVersionMax="47" xr10:uidLastSave="{00000000-0000-0000-0000-000000000000}"/>
  <bookViews>
    <workbookView xWindow="-120" yWindow="-120" windowWidth="29040" windowHeight="15720" tabRatio="826" firstSheet="1" activeTab="2" xr2:uid="{00000000-000D-0000-FFFF-FFFF00000000}"/>
  </bookViews>
  <sheets>
    <sheet name="ANALIZA" sheetId="29" state="hidden" r:id="rId1"/>
    <sheet name="izvori 1, 2, 8" sheetId="55" r:id="rId2"/>
    <sheet name="izvori 3, 4, 5, 6, 7" sheetId="56" r:id="rId3"/>
    <sheet name="konto 5 - izdaci" sheetId="57" r:id="rId4"/>
  </sheets>
  <definedNames>
    <definedName name="_xlnm._FilterDatabase" localSheetId="0" hidden="1">ANALIZA!$A$1:$U$1319</definedName>
    <definedName name="_xlnm._FilterDatabase" localSheetId="1" hidden="1">'izvori 1, 2, 8'!$A$1:$M$1779</definedName>
    <definedName name="_xlnm._FilterDatabase" localSheetId="2" hidden="1">'izvori 3, 4, 5, 6, 7'!$A$1:$K$2909</definedName>
    <definedName name="_xlnm._FilterDatabase" localSheetId="3" hidden="1">'konto 5 - izdaci'!$A$1:$K$65</definedName>
    <definedName name="_xlnm.Print_Titles" localSheetId="0">ANALIZA!$1:$2</definedName>
    <definedName name="_xlnm.Print_Titles" localSheetId="1">'izvori 1, 2, 8'!$1:$1</definedName>
    <definedName name="_xlnm.Print_Titles" localSheetId="2">'izvori 3, 4, 5, 6, 7'!$1:$1</definedName>
    <definedName name="_xlnm.Print_Titles" localSheetId="3">'konto 5 - izdaci'!$1:$1</definedName>
    <definedName name="_xlnm.Print_Area" localSheetId="0">ANALIZA!$A$1:$U$1320</definedName>
    <definedName name="_xlnm.Print_Area" localSheetId="1">'izvori 1, 2, 8'!$A$1:$G$1779</definedName>
    <definedName name="_xlnm.Print_Area" localSheetId="2">'izvori 3, 4, 5, 6, 7'!$A$1:$G$2909</definedName>
    <definedName name="_xlnm.Print_Area" localSheetId="3">'konto 5 - izdaci'!$A$1:$G$65</definedName>
    <definedName name="Z_690963E0_70D2_4DD9_8517_3DDCFA408CAC_.wvu.Cols" localSheetId="0" hidden="1">ANALIZA!$G:$N,ANALIZA!$Q:$Q</definedName>
    <definedName name="Z_690963E0_70D2_4DD9_8517_3DDCFA408CAC_.wvu.FilterData" localSheetId="0" hidden="1">ANALIZA!$A$1:$U$1319</definedName>
    <definedName name="Z_690963E0_70D2_4DD9_8517_3DDCFA408CAC_.wvu.FilterData" localSheetId="1" hidden="1">'izvori 1, 2, 8'!$B$1:$F$1368</definedName>
    <definedName name="Z_690963E0_70D2_4DD9_8517_3DDCFA408CAC_.wvu.FilterData" localSheetId="2" hidden="1">'izvori 3, 4, 5, 6, 7'!$B$1:$F$778</definedName>
    <definedName name="Z_690963E0_70D2_4DD9_8517_3DDCFA408CAC_.wvu.FilterData" localSheetId="3" hidden="1">'konto 5 - izdaci'!$B$1:$F$7</definedName>
    <definedName name="Z_690963E0_70D2_4DD9_8517_3DDCFA408CAC_.wvu.PrintArea" localSheetId="0" hidden="1">ANALIZA!$A$1:$U$1320</definedName>
    <definedName name="Z_690963E0_70D2_4DD9_8517_3DDCFA408CAC_.wvu.PrintArea" localSheetId="1" hidden="1">'izvori 1, 2, 8'!$B$1:$F$1368</definedName>
    <definedName name="Z_690963E0_70D2_4DD9_8517_3DDCFA408CAC_.wvu.PrintArea" localSheetId="2" hidden="1">'izvori 3, 4, 5, 6, 7'!$B$1:$F$778</definedName>
    <definedName name="Z_690963E0_70D2_4DD9_8517_3DDCFA408CAC_.wvu.PrintArea" localSheetId="3" hidden="1">'konto 5 - izdaci'!$B$1:$F$7</definedName>
    <definedName name="Z_690963E0_70D2_4DD9_8517_3DDCFA408CAC_.wvu.PrintTitles" localSheetId="0" hidden="1">ANALIZA!$1:$2</definedName>
    <definedName name="Z_690963E0_70D2_4DD9_8517_3DDCFA408CAC_.wvu.PrintTitles" localSheetId="1" hidden="1">'izvori 1, 2, 8'!$1:$4</definedName>
    <definedName name="Z_690963E0_70D2_4DD9_8517_3DDCFA408CAC_.wvu.PrintTitles" localSheetId="2" hidden="1">'izvori 3, 4, 5, 6, 7'!$1:$3</definedName>
    <definedName name="Z_690963E0_70D2_4DD9_8517_3DDCFA408CAC_.wvu.PrintTitles" localSheetId="3" hidden="1">'konto 5 - izdaci'!$1:$2</definedName>
    <definedName name="Z_690963E0_70D2_4DD9_8517_3DDCFA408CAC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  <definedName name="Z_ADF3AB29_43ED_443C_A574_B6816DBD0304_.wvu.Cols" localSheetId="0" hidden="1">ANALIZA!$G:$N,ANALIZA!$Q:$Q</definedName>
    <definedName name="Z_ADF3AB29_43ED_443C_A574_B6816DBD0304_.wvu.FilterData" localSheetId="0" hidden="1">ANALIZA!$A$1:$U$1319</definedName>
    <definedName name="Z_ADF3AB29_43ED_443C_A574_B6816DBD0304_.wvu.FilterData" localSheetId="1" hidden="1">'izvori 1, 2, 8'!$B$1:$F$1368</definedName>
    <definedName name="Z_ADF3AB29_43ED_443C_A574_B6816DBD0304_.wvu.FilterData" localSheetId="2" hidden="1">'izvori 3, 4, 5, 6, 7'!$B$1:$F$778</definedName>
    <definedName name="Z_ADF3AB29_43ED_443C_A574_B6816DBD0304_.wvu.FilterData" localSheetId="3" hidden="1">'konto 5 - izdaci'!$B$1:$F$7</definedName>
    <definedName name="Z_ADF3AB29_43ED_443C_A574_B6816DBD0304_.wvu.PrintArea" localSheetId="0" hidden="1">ANALIZA!$A$1:$U$1320</definedName>
    <definedName name="Z_ADF3AB29_43ED_443C_A574_B6816DBD0304_.wvu.PrintArea" localSheetId="1" hidden="1">'izvori 1, 2, 8'!$B$1:$F$1368</definedName>
    <definedName name="Z_ADF3AB29_43ED_443C_A574_B6816DBD0304_.wvu.PrintArea" localSheetId="2" hidden="1">'izvori 3, 4, 5, 6, 7'!$B$1:$F$778</definedName>
    <definedName name="Z_ADF3AB29_43ED_443C_A574_B6816DBD0304_.wvu.PrintArea" localSheetId="3" hidden="1">'konto 5 - izdaci'!$B$1:$F$7</definedName>
    <definedName name="Z_ADF3AB29_43ED_443C_A574_B6816DBD0304_.wvu.PrintTitles" localSheetId="0" hidden="1">ANALIZA!$1:$2</definedName>
    <definedName name="Z_ADF3AB29_43ED_443C_A574_B6816DBD0304_.wvu.PrintTitles" localSheetId="1" hidden="1">'izvori 1, 2, 8'!$1:$4</definedName>
    <definedName name="Z_ADF3AB29_43ED_443C_A574_B6816DBD0304_.wvu.PrintTitles" localSheetId="2" hidden="1">'izvori 3, 4, 5, 6, 7'!$1:$3</definedName>
    <definedName name="Z_ADF3AB29_43ED_443C_A574_B6816DBD0304_.wvu.PrintTitles" localSheetId="3" hidden="1">'konto 5 - izdaci'!$1:$2</definedName>
    <definedName name="Z_ADF3AB29_43ED_443C_A574_B6816DBD0304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  <definedName name="Z_BF7D9503_FC72_444A_AD83_942488A2948C_.wvu.Cols" localSheetId="0" hidden="1">ANALIZA!#REF!,ANALIZA!#REF!,ANALIZA!#REF!</definedName>
    <definedName name="Z_BF7D9503_FC72_444A_AD83_942488A2948C_.wvu.Cols" localSheetId="1" hidden="1">'izvori 1, 2, 8'!#REF!,'izvori 1, 2, 8'!#REF!,'izvori 1, 2, 8'!#REF!</definedName>
    <definedName name="Z_BF7D9503_FC72_444A_AD83_942488A2948C_.wvu.Cols" localSheetId="2" hidden="1">'izvori 3, 4, 5, 6, 7'!#REF!,'izvori 3, 4, 5, 6, 7'!#REF!,'izvori 3, 4, 5, 6, 7'!#REF!</definedName>
    <definedName name="Z_BF7D9503_FC72_444A_AD83_942488A2948C_.wvu.Cols" localSheetId="3" hidden="1">'konto 5 - izdaci'!#REF!,'konto 5 - izdaci'!#REF!,'konto 5 - izdaci'!#REF!</definedName>
    <definedName name="Z_BF7D9503_FC72_444A_AD83_942488A2948C_.wvu.FilterData" localSheetId="0" hidden="1">ANALIZA!$A$1:$I$1291</definedName>
    <definedName name="Z_BF7D9503_FC72_444A_AD83_942488A2948C_.wvu.FilterData" localSheetId="1" hidden="1">'izvori 1, 2, 8'!$B$1:$F$1368</definedName>
    <definedName name="Z_BF7D9503_FC72_444A_AD83_942488A2948C_.wvu.FilterData" localSheetId="2" hidden="1">'izvori 3, 4, 5, 6, 7'!$B$1:$F$778</definedName>
    <definedName name="Z_BF7D9503_FC72_444A_AD83_942488A2948C_.wvu.FilterData" localSheetId="3" hidden="1">'konto 5 - izdaci'!$B$1:$F$7</definedName>
    <definedName name="Z_BF7D9503_FC72_444A_AD83_942488A2948C_.wvu.PrintArea" localSheetId="0" hidden="1">ANALIZA!$A$1:$I$1291</definedName>
    <definedName name="Z_BF7D9503_FC72_444A_AD83_942488A2948C_.wvu.PrintArea" localSheetId="1" hidden="1">'izvori 1, 2, 8'!$B$1:$F$1368</definedName>
    <definedName name="Z_BF7D9503_FC72_444A_AD83_942488A2948C_.wvu.PrintArea" localSheetId="2" hidden="1">'izvori 3, 4, 5, 6, 7'!$B$1:$F$778</definedName>
    <definedName name="Z_BF7D9503_FC72_444A_AD83_942488A2948C_.wvu.PrintArea" localSheetId="3" hidden="1">'konto 5 - izdaci'!$B$1:$F$7</definedName>
    <definedName name="Z_BF7D9503_FC72_444A_AD83_942488A2948C_.wvu.PrintTitles" localSheetId="0" hidden="1">ANALIZA!$1:$1</definedName>
    <definedName name="Z_BF7D9503_FC72_444A_AD83_942488A2948C_.wvu.PrintTitles" localSheetId="1" hidden="1">'izvori 1, 2, 8'!$1:$1</definedName>
    <definedName name="Z_BF7D9503_FC72_444A_AD83_942488A2948C_.wvu.PrintTitles" localSheetId="2" hidden="1">'izvori 3, 4, 5, 6, 7'!$1:$1</definedName>
    <definedName name="Z_BF7D9503_FC72_444A_AD83_942488A2948C_.wvu.PrintTitles" localSheetId="3" hidden="1">'konto 5 - izdaci'!$1:$1</definedName>
    <definedName name="Z_E8EF3827_4217_4303_8A9B_BBF667C26949_.wvu.Cols" localSheetId="0" hidden="1">ANALIZA!$G:$N,ANALIZA!$Q:$Q</definedName>
    <definedName name="Z_E8EF3827_4217_4303_8A9B_BBF667C26949_.wvu.FilterData" localSheetId="0" hidden="1">ANALIZA!$A$1:$U$1319</definedName>
    <definedName name="Z_E8EF3827_4217_4303_8A9B_BBF667C26949_.wvu.FilterData" localSheetId="1" hidden="1">'izvori 1, 2, 8'!$B$1:$F$1368</definedName>
    <definedName name="Z_E8EF3827_4217_4303_8A9B_BBF667C26949_.wvu.FilterData" localSheetId="2" hidden="1">'izvori 3, 4, 5, 6, 7'!$B$1:$F$778</definedName>
    <definedName name="Z_E8EF3827_4217_4303_8A9B_BBF667C26949_.wvu.FilterData" localSheetId="3" hidden="1">'konto 5 - izdaci'!$B$1:$F$7</definedName>
    <definedName name="Z_E8EF3827_4217_4303_8A9B_BBF667C26949_.wvu.PrintArea" localSheetId="0" hidden="1">ANALIZA!$A$1:$U$1320</definedName>
    <definedName name="Z_E8EF3827_4217_4303_8A9B_BBF667C26949_.wvu.PrintArea" localSheetId="1" hidden="1">'izvori 1, 2, 8'!$B$1:$F$1368</definedName>
    <definedName name="Z_E8EF3827_4217_4303_8A9B_BBF667C26949_.wvu.PrintArea" localSheetId="2" hidden="1">'izvori 3, 4, 5, 6, 7'!$B$1:$F$778</definedName>
    <definedName name="Z_E8EF3827_4217_4303_8A9B_BBF667C26949_.wvu.PrintArea" localSheetId="3" hidden="1">'konto 5 - izdaci'!$B$1:$F$7</definedName>
    <definedName name="Z_E8EF3827_4217_4303_8A9B_BBF667C26949_.wvu.PrintTitles" localSheetId="0" hidden="1">ANALIZA!$1:$2</definedName>
    <definedName name="Z_E8EF3827_4217_4303_8A9B_BBF667C26949_.wvu.PrintTitles" localSheetId="1" hidden="1">'izvori 1, 2, 8'!$1:$4</definedName>
    <definedName name="Z_E8EF3827_4217_4303_8A9B_BBF667C26949_.wvu.PrintTitles" localSheetId="2" hidden="1">'izvori 3, 4, 5, 6, 7'!$1:$3</definedName>
    <definedName name="Z_E8EF3827_4217_4303_8A9B_BBF667C26949_.wvu.PrintTitles" localSheetId="3" hidden="1">'konto 5 - izdaci'!$1:$2</definedName>
    <definedName name="Z_E8EF3827_4217_4303_8A9B_BBF667C26949_.wvu.Rows" localSheetId="0" hidden="1">ANALIZA!$6:$63,ANALIZA!$65:$72,ANALIZA!$74:$89,ANALIZA!$91:$94,ANALIZA!$96:$104,ANALIZA!$106:$109,ANALIZA!$113:$114,ANALIZA!$116:$117,ANALIZA!$119:$120,ANALIZA!$122:$125,ANALIZA!$127:$128,ANALIZA!$130:$133,ANALIZA!$135:$136,ANALIZA!$138:$141,ANALIZA!$143:$144,ANALIZA!$146:$153,ANALIZA!$155:$156,ANALIZA!$158:$159,ANALIZA!$161:$167,ANALIZA!$169:$170,ANALIZA!$172:$174,ANALIZA!$176:$180,ANALIZA!$182:$185,ANALIZA!$187:$188,ANALIZA!$190:$193,ANALIZA!$195:$201,ANALIZA!$203:$206,ANALIZA!$208:$209,ANALIZA!$211:$232,ANALIZA!$234:$235,ANALIZA!$237:$239,ANALIZA!$241:$244,ANALIZA!$246:$247,ANALIZA!$249:$250,ANALIZA!$252:$265,ANALIZA!$267:$275,ANALIZA!$277:$289,ANALIZA!$291:$295,ANALIZA!$297:$308,ANALIZA!$310:$311,ANALIZA!$313:$316,ANALIZA!$318:$331,ANALIZA!$333:$338,ANALIZA!$340:$341,ANALIZA!$343:$348,ANALIZA!$350:$351,ANALIZA!$353:$354,ANALIZA!$357:$399,ANALIZA!$401:$417,ANALIZA!$419:$432,ANALIZA!$434:$445,ANALIZA!$447:$454,ANALIZA!$456:$465,ANALIZA!$469:$470,ANALIZA!$472:$473,ANALIZA!$475:$476,ANALIZA!$478:$479,ANALIZA!$481:$484,ANALIZA!$486:$487,ANALIZA!$489:$492,ANALIZA!$494:$495,ANALIZA!$497:$498,ANALIZA!$500:$503,ANALIZA!$506:$517,ANALIZA!$519:$522,ANALIZA!$524:$527,ANALIZA!$529:$532,ANALIZA!$534:$535,ANALIZA!$537:$538,ANALIZA!$540:$541,ANALIZA!$543:$544,ANALIZA!$546:$550,ANALIZA!$552:$557,ANALIZA!$559:$562,ANALIZA!$564:$565,ANALIZA!$567:$568,ANALIZA!$570:$571,ANALIZA!$574:$582,ANALIZA!$584:$591,ANALIZA!$596:$603,ANALIZA!$605:$612,ANALIZA!$614:$621,ANALIZA!$623:$630,ANALIZA!$632:$639,ANALIZA!$641:$648,ANALIZA!$650:$661,ANALIZA!$663:$670,ANALIZA!$672:$677,ANALIZA!$679:$686,ANALIZA!$688:$695,ANALIZA!$697:$702,ANALIZA!$704:$709,ANALIZA!$711:$716,ANALIZA!$718:$725,ANALIZA!$727:$732,ANALIZA!$734:$743,ANALIZA!$745:$752,ANALIZA!$754:$759,ANALIZA!$761:$766,ANALIZA!$768:$773,ANALIZA!$775:$778,ANALIZA!$780:$783,ANALIZA!$785:$786,ANALIZA!$788:$801,ANALIZA!$803:$808,ANALIZA!$810:$815,ANALIZA!$817:$822,ANALIZA!$824:$827,ANALIZA!$829:$834,ANALIZA!$836:$852,ANALIZA!$854:$855,ANALIZA!$857:$858,ANALIZA!$860:$861,ANALIZA!$863:$864,ANALIZA!$866:$867,ANALIZA!$869:$872,ANALIZA!$874:$875,ANALIZA!$877:$878,ANALIZA!$880:$881,ANALIZA!$885:$924,ANALIZA!$926:$927,ANALIZA!$929:$934,ANALIZA!$936:$941,ANALIZA!$944:$1000,ANALIZA!$1002:$1006,ANALIZA!$1008:$1009,ANALIZA!$1011:$1030,ANALIZA!$1032:$1033,ANALIZA!$1035:$1052,ANALIZA!$1054:$1055,ANALIZA!$1057:$1060,ANALIZA!$1062:$1065,ANALIZA!$1067:$1068,ANALIZA!$1070:$1071,ANALIZA!$1075:$1116,ANALIZA!$1118:$1128,ANALIZA!$1130:$1137,ANALIZA!$1140:$1185,ANALIZA!$1187:$1192,ANALIZA!$1194:$1204,ANALIZA!$1207:$1253,ANALIZA!$1255:$1260,ANALIZA!$1262:$1272,ANALIZA!$1275:$1288,ANALIZA!$1290:$1291</definedName>
  </definedNames>
  <calcPr calcId="191029"/>
  <customWorkbookViews>
    <customWorkbookView name="andreja.sladoljev - Personal View" guid="{BF7D9503-FC72-444A-AD83-942488A2948C}" mergeInterval="0" personalView="1" maximized="1" windowWidth="1676" windowHeight="904" tabRatio="601" activeSheetId="1"/>
    <customWorkbookView name="početna" guid="{690963E0-70D2-4DD9-8517-3DDCFA408CAC}" maximized="1" windowWidth="1676" windowHeight="777" tabRatio="601" activeSheetId="31"/>
    <customWorkbookView name="za Lučić" guid="{ADF3AB29-43ED-443C-A574-B6816DBD0304}" maximized="1" windowWidth="1676" windowHeight="777" tabRatio="601" activeSheetId="31"/>
    <customWorkbookView name="andreja - unos" guid="{E8EF3827-4217-4303-8A9B-BBF667C26949}" maximized="1" windowWidth="1676" windowHeight="777" tabRatio="601" activeSheetId="3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56" l="1"/>
  <c r="H27" i="56"/>
  <c r="K31" i="56"/>
  <c r="H1385" i="55"/>
  <c r="I971" i="55"/>
  <c r="M934" i="55"/>
  <c r="M649" i="55"/>
  <c r="I646" i="55"/>
  <c r="J646" i="55"/>
  <c r="K646" i="55"/>
  <c r="L646" i="55"/>
  <c r="H646" i="55"/>
  <c r="H1773" i="56"/>
  <c r="I1773" i="56"/>
  <c r="J1773" i="56"/>
  <c r="K1774" i="56"/>
  <c r="H1775" i="56"/>
  <c r="I1775" i="56"/>
  <c r="J1775" i="56"/>
  <c r="K1776" i="56"/>
  <c r="H1777" i="56"/>
  <c r="I1777" i="56"/>
  <c r="J1777" i="56"/>
  <c r="K1778" i="56"/>
  <c r="H1780" i="56"/>
  <c r="I1780" i="56"/>
  <c r="J1780" i="56"/>
  <c r="K1781" i="56"/>
  <c r="K1782" i="56"/>
  <c r="H1783" i="56"/>
  <c r="I1783" i="56"/>
  <c r="J1783" i="56"/>
  <c r="K1784" i="56"/>
  <c r="H1785" i="56"/>
  <c r="I1785" i="56"/>
  <c r="J1785" i="56"/>
  <c r="K1786" i="56"/>
  <c r="K1787" i="56"/>
  <c r="H1788" i="56"/>
  <c r="I1788" i="56"/>
  <c r="J1788" i="56"/>
  <c r="K1789" i="56"/>
  <c r="H1791" i="56"/>
  <c r="H1790" i="56" s="1"/>
  <c r="I1791" i="56"/>
  <c r="I1790" i="56" s="1"/>
  <c r="J1791" i="56"/>
  <c r="J1790" i="56" s="1"/>
  <c r="K1792" i="56"/>
  <c r="I378" i="56"/>
  <c r="I377" i="56" s="1"/>
  <c r="I376" i="56" s="1"/>
  <c r="H378" i="56"/>
  <c r="H377" i="56" s="1"/>
  <c r="H376" i="56" s="1"/>
  <c r="J378" i="56"/>
  <c r="J377" i="56" s="1"/>
  <c r="J376" i="56" s="1"/>
  <c r="K377" i="56"/>
  <c r="K376" i="56" s="1"/>
  <c r="K379" i="56"/>
  <c r="I739" i="55"/>
  <c r="I738" i="55" s="1"/>
  <c r="I737" i="55" s="1"/>
  <c r="J739" i="55"/>
  <c r="J738" i="55" s="1"/>
  <c r="J737" i="55" s="1"/>
  <c r="K739" i="55"/>
  <c r="K738" i="55" s="1"/>
  <c r="K737" i="55" s="1"/>
  <c r="L739" i="55"/>
  <c r="L738" i="55" s="1"/>
  <c r="L737" i="55" s="1"/>
  <c r="H739" i="55"/>
  <c r="M740" i="55"/>
  <c r="J1421" i="55"/>
  <c r="J1420" i="55" s="1"/>
  <c r="I1421" i="55"/>
  <c r="I1420" i="55" s="1"/>
  <c r="K1421" i="55"/>
  <c r="K1420" i="55" s="1"/>
  <c r="L1421" i="55"/>
  <c r="L1420" i="55" s="1"/>
  <c r="I302" i="55"/>
  <c r="J302" i="55"/>
  <c r="K302" i="55"/>
  <c r="L302" i="55"/>
  <c r="H302" i="55"/>
  <c r="M303" i="55"/>
  <c r="I1658" i="56"/>
  <c r="J1658" i="56"/>
  <c r="H1658" i="56"/>
  <c r="K1659" i="56"/>
  <c r="I1633" i="56"/>
  <c r="I1632" i="56" s="1"/>
  <c r="J1633" i="56"/>
  <c r="J1632" i="56" s="1"/>
  <c r="I1630" i="56"/>
  <c r="I1629" i="56" s="1"/>
  <c r="J1630" i="56"/>
  <c r="J1629" i="56" s="1"/>
  <c r="I1644" i="56"/>
  <c r="I1643" i="56" s="1"/>
  <c r="J1644" i="56"/>
  <c r="J1643" i="56" s="1"/>
  <c r="I1639" i="56"/>
  <c r="J1639" i="56"/>
  <c r="H1630" i="56"/>
  <c r="H1633" i="56"/>
  <c r="H1636" i="56"/>
  <c r="H1639" i="56"/>
  <c r="H1644" i="56"/>
  <c r="H1643" i="56" s="1"/>
  <c r="K1645" i="56"/>
  <c r="K1640" i="56"/>
  <c r="K1634" i="56"/>
  <c r="K1631" i="56"/>
  <c r="M1097" i="55"/>
  <c r="K1331" i="56"/>
  <c r="K1333" i="56"/>
  <c r="K1336" i="56"/>
  <c r="K1337" i="56"/>
  <c r="K1339" i="56"/>
  <c r="K1340" i="56"/>
  <c r="K1341" i="56"/>
  <c r="K1342" i="56"/>
  <c r="K1345" i="56"/>
  <c r="K1347" i="56"/>
  <c r="K1350" i="56"/>
  <c r="K1351" i="56"/>
  <c r="K1353" i="56"/>
  <c r="K1354" i="56"/>
  <c r="K1355" i="56"/>
  <c r="K1356" i="56"/>
  <c r="K1360" i="56"/>
  <c r="K1362" i="56"/>
  <c r="K1365" i="56"/>
  <c r="K1366" i="56"/>
  <c r="K1368" i="56"/>
  <c r="K1369" i="56"/>
  <c r="K1370" i="56"/>
  <c r="K1371" i="56"/>
  <c r="K1374" i="56"/>
  <c r="K1376" i="56"/>
  <c r="K1379" i="56"/>
  <c r="K1380" i="56"/>
  <c r="K1382" i="56"/>
  <c r="K1383" i="56"/>
  <c r="K1384" i="56"/>
  <c r="K1385" i="56"/>
  <c r="K1389" i="56"/>
  <c r="K1391" i="56"/>
  <c r="K1394" i="56"/>
  <c r="K1395" i="56"/>
  <c r="K1397" i="56"/>
  <c r="K1398" i="56"/>
  <c r="K1399" i="56"/>
  <c r="K1400" i="56"/>
  <c r="K1403" i="56"/>
  <c r="K1405" i="56"/>
  <c r="K1408" i="56"/>
  <c r="K1409" i="56"/>
  <c r="K1411" i="56"/>
  <c r="K1412" i="56"/>
  <c r="K1413" i="56"/>
  <c r="K1414" i="56"/>
  <c r="K1418" i="56"/>
  <c r="K1420" i="56"/>
  <c r="K1422" i="56"/>
  <c r="K1423" i="56"/>
  <c r="K1424" i="56"/>
  <c r="K1426" i="56"/>
  <c r="K1427" i="56"/>
  <c r="K1428" i="56"/>
  <c r="K1429" i="56"/>
  <c r="K1432" i="56"/>
  <c r="K1434" i="56"/>
  <c r="K1437" i="56"/>
  <c r="K1438" i="56"/>
  <c r="K1440" i="56"/>
  <c r="K1441" i="56"/>
  <c r="K1442" i="56"/>
  <c r="K1443" i="56"/>
  <c r="J1439" i="56"/>
  <c r="K1439" i="56" s="1"/>
  <c r="J1436" i="56"/>
  <c r="K1436" i="56" s="1"/>
  <c r="J1433" i="56"/>
  <c r="K1433" i="56" s="1"/>
  <c r="J1431" i="56"/>
  <c r="K1431" i="56" s="1"/>
  <c r="J1425" i="56"/>
  <c r="K1425" i="56" s="1"/>
  <c r="J1419" i="56"/>
  <c r="K1419" i="56" s="1"/>
  <c r="J1417" i="56"/>
  <c r="K1417" i="56" s="1"/>
  <c r="I1415" i="56"/>
  <c r="H1415" i="56"/>
  <c r="J1410" i="56"/>
  <c r="I1410" i="56"/>
  <c r="H1410" i="56"/>
  <c r="J1407" i="56"/>
  <c r="I1407" i="56"/>
  <c r="H1407" i="56"/>
  <c r="H1406" i="56" s="1"/>
  <c r="J1404" i="56"/>
  <c r="I1404" i="56"/>
  <c r="H1404" i="56"/>
  <c r="J1402" i="56"/>
  <c r="J1401" i="56" s="1"/>
  <c r="I1402" i="56"/>
  <c r="H1402" i="56"/>
  <c r="J1396" i="56"/>
  <c r="I1396" i="56"/>
  <c r="H1396" i="56"/>
  <c r="J1393" i="56"/>
  <c r="J1392" i="56" s="1"/>
  <c r="I1393" i="56"/>
  <c r="H1393" i="56"/>
  <c r="J1390" i="56"/>
  <c r="I1390" i="56"/>
  <c r="H1390" i="56"/>
  <c r="J1388" i="56"/>
  <c r="J1387" i="56" s="1"/>
  <c r="I1388" i="56"/>
  <c r="H1388" i="56"/>
  <c r="J1381" i="56"/>
  <c r="I1381" i="56"/>
  <c r="H1381" i="56"/>
  <c r="J1378" i="56"/>
  <c r="I1378" i="56"/>
  <c r="H1378" i="56"/>
  <c r="K1378" i="56" s="1"/>
  <c r="J1375" i="56"/>
  <c r="I1375" i="56"/>
  <c r="H1375" i="56"/>
  <c r="J1373" i="56"/>
  <c r="J1372" i="56" s="1"/>
  <c r="I1373" i="56"/>
  <c r="H1373" i="56"/>
  <c r="H1372" i="56" s="1"/>
  <c r="J1367" i="56"/>
  <c r="I1367" i="56"/>
  <c r="H1367" i="56"/>
  <c r="J1364" i="56"/>
  <c r="I1364" i="56"/>
  <c r="H1364" i="56"/>
  <c r="H1363" i="56" s="1"/>
  <c r="J1361" i="56"/>
  <c r="I1361" i="56"/>
  <c r="H1361" i="56"/>
  <c r="J1359" i="56"/>
  <c r="I1359" i="56"/>
  <c r="H1359" i="56"/>
  <c r="J1352" i="56"/>
  <c r="I1352" i="56"/>
  <c r="H1352" i="56"/>
  <c r="J1349" i="56"/>
  <c r="J1348" i="56" s="1"/>
  <c r="I1349" i="56"/>
  <c r="H1349" i="56"/>
  <c r="J1346" i="56"/>
  <c r="I1346" i="56"/>
  <c r="H1346" i="56"/>
  <c r="J1344" i="56"/>
  <c r="I1344" i="56"/>
  <c r="H1344" i="56"/>
  <c r="J1338" i="56"/>
  <c r="I1338" i="56"/>
  <c r="H1338" i="56"/>
  <c r="J1335" i="56"/>
  <c r="I1335" i="56"/>
  <c r="H1335" i="56"/>
  <c r="H1334" i="56"/>
  <c r="J1332" i="56"/>
  <c r="I1332" i="56"/>
  <c r="H1332" i="56"/>
  <c r="J1330" i="56"/>
  <c r="I1330" i="56"/>
  <c r="H1330" i="56"/>
  <c r="H1329" i="56" s="1"/>
  <c r="M1429" i="55"/>
  <c r="J1428" i="55"/>
  <c r="J1427" i="55" s="1"/>
  <c r="H1428" i="55"/>
  <c r="H1421" i="55"/>
  <c r="M1422" i="55"/>
  <c r="K1578" i="56"/>
  <c r="K1577" i="56"/>
  <c r="J1576" i="56"/>
  <c r="I1576" i="56"/>
  <c r="H1576" i="56"/>
  <c r="J1575" i="56"/>
  <c r="K1575" i="56" s="1"/>
  <c r="I1574" i="56"/>
  <c r="H1574" i="56"/>
  <c r="K1573" i="56"/>
  <c r="J1572" i="56"/>
  <c r="I1572" i="56"/>
  <c r="I1571" i="56" s="1"/>
  <c r="H1572" i="56"/>
  <c r="K1570" i="56"/>
  <c r="J1569" i="56"/>
  <c r="I1569" i="56"/>
  <c r="H1569" i="56"/>
  <c r="J1568" i="56"/>
  <c r="K1568" i="56" s="1"/>
  <c r="I1567" i="56"/>
  <c r="H1567" i="56"/>
  <c r="H1566" i="56" s="1"/>
  <c r="K1565" i="56"/>
  <c r="K1564" i="56"/>
  <c r="J1563" i="56"/>
  <c r="I1563" i="56"/>
  <c r="H1563" i="56"/>
  <c r="J1562" i="56"/>
  <c r="K1562" i="56" s="1"/>
  <c r="I1561" i="56"/>
  <c r="H1561" i="56"/>
  <c r="K1560" i="56"/>
  <c r="J1559" i="56"/>
  <c r="I1559" i="56"/>
  <c r="H1559" i="56"/>
  <c r="I1556" i="56"/>
  <c r="H1556" i="56"/>
  <c r="J1555" i="56"/>
  <c r="J1554" i="56" s="1"/>
  <c r="I1554" i="56"/>
  <c r="H1554" i="56"/>
  <c r="F1552" i="56"/>
  <c r="K1517" i="56"/>
  <c r="K1520" i="56"/>
  <c r="J1516" i="56"/>
  <c r="J1515" i="56" s="1"/>
  <c r="I1516" i="56"/>
  <c r="I1515" i="56" s="1"/>
  <c r="H1516" i="56"/>
  <c r="J1519" i="56"/>
  <c r="J1518" i="56" s="1"/>
  <c r="I1519" i="56"/>
  <c r="I1518" i="56" s="1"/>
  <c r="H1519" i="56"/>
  <c r="H2755" i="56"/>
  <c r="J2806" i="56"/>
  <c r="K2806" i="56" s="1"/>
  <c r="I2805" i="56"/>
  <c r="H2805" i="56"/>
  <c r="K2808" i="56"/>
  <c r="K2807" i="56"/>
  <c r="K2811" i="56"/>
  <c r="K2810" i="56"/>
  <c r="I2809" i="56"/>
  <c r="J2809" i="56"/>
  <c r="H2809" i="56"/>
  <c r="K2801" i="56"/>
  <c r="I2800" i="56"/>
  <c r="J2800" i="56"/>
  <c r="H2800" i="56"/>
  <c r="K2773" i="56"/>
  <c r="J2771" i="56"/>
  <c r="I2771" i="56"/>
  <c r="H2771" i="56"/>
  <c r="H1099" i="56"/>
  <c r="I1099" i="56"/>
  <c r="J1099" i="56"/>
  <c r="K1100" i="56"/>
  <c r="H1101" i="56"/>
  <c r="I1101" i="56"/>
  <c r="J1101" i="56"/>
  <c r="K1102" i="56"/>
  <c r="H1104" i="56"/>
  <c r="I1104" i="56"/>
  <c r="J1104" i="56"/>
  <c r="K1105" i="56"/>
  <c r="K1106" i="56"/>
  <c r="H1107" i="56"/>
  <c r="I1107" i="56"/>
  <c r="J1107" i="56"/>
  <c r="K1108" i="56"/>
  <c r="K1109" i="56"/>
  <c r="H1111" i="56"/>
  <c r="H1110" i="56" s="1"/>
  <c r="I1111" i="56"/>
  <c r="I1110" i="56" s="1"/>
  <c r="J1111" i="56"/>
  <c r="J1110" i="56" s="1"/>
  <c r="K1112" i="56"/>
  <c r="H1115" i="56"/>
  <c r="I1115" i="56"/>
  <c r="J1115" i="56"/>
  <c r="K1115" i="56"/>
  <c r="K1116" i="56"/>
  <c r="H1117" i="56"/>
  <c r="I1117" i="56"/>
  <c r="J1117" i="56"/>
  <c r="K1118" i="56"/>
  <c r="H1120" i="56"/>
  <c r="I1120" i="56"/>
  <c r="J1120" i="56"/>
  <c r="K1121" i="56"/>
  <c r="K1122" i="56"/>
  <c r="H1123" i="56"/>
  <c r="I1123" i="56"/>
  <c r="J1123" i="56"/>
  <c r="K1123" i="56"/>
  <c r="K1124" i="56"/>
  <c r="H1127" i="56"/>
  <c r="I1127" i="56"/>
  <c r="J1127" i="56"/>
  <c r="K1128" i="56"/>
  <c r="H1129" i="56"/>
  <c r="I1129" i="56"/>
  <c r="J1129" i="56"/>
  <c r="K1130" i="56"/>
  <c r="H1132" i="56"/>
  <c r="I1132" i="56"/>
  <c r="J1132" i="56"/>
  <c r="K1133" i="56"/>
  <c r="K1134" i="56"/>
  <c r="H1135" i="56"/>
  <c r="I1135" i="56"/>
  <c r="J1135" i="56"/>
  <c r="K1136" i="56"/>
  <c r="H1138" i="56"/>
  <c r="I1138" i="56"/>
  <c r="J1138" i="56"/>
  <c r="K1138" i="56"/>
  <c r="K1139" i="56"/>
  <c r="H1140" i="56"/>
  <c r="I1140" i="56"/>
  <c r="J1140" i="56"/>
  <c r="K1141" i="56"/>
  <c r="H1144" i="56"/>
  <c r="I1144" i="56"/>
  <c r="J1144" i="56"/>
  <c r="K1145" i="56"/>
  <c r="H1146" i="56"/>
  <c r="I1146" i="56"/>
  <c r="J1146" i="56"/>
  <c r="K1147" i="56"/>
  <c r="H1149" i="56"/>
  <c r="I1149" i="56"/>
  <c r="J1149" i="56"/>
  <c r="K1150" i="56"/>
  <c r="K1151" i="56"/>
  <c r="H1152" i="56"/>
  <c r="I1152" i="56"/>
  <c r="J1152" i="56"/>
  <c r="K1153" i="56"/>
  <c r="H1156" i="56"/>
  <c r="I1156" i="56"/>
  <c r="J1156" i="56"/>
  <c r="K1157" i="56"/>
  <c r="H1158" i="56"/>
  <c r="I1158" i="56"/>
  <c r="J1158" i="56"/>
  <c r="K1159" i="56"/>
  <c r="H1161" i="56"/>
  <c r="I1161" i="56"/>
  <c r="J1161" i="56"/>
  <c r="K1162" i="56"/>
  <c r="H1163" i="56"/>
  <c r="I1163" i="56"/>
  <c r="J1163" i="56"/>
  <c r="K1164" i="56"/>
  <c r="M1681" i="55"/>
  <c r="K1680" i="55"/>
  <c r="K1679" i="55" s="1"/>
  <c r="L1680" i="55"/>
  <c r="L1679" i="55" s="1"/>
  <c r="J1680" i="55"/>
  <c r="J1679" i="55" s="1"/>
  <c r="I1680" i="55"/>
  <c r="I1679" i="55" s="1"/>
  <c r="K969" i="56"/>
  <c r="J968" i="56"/>
  <c r="J967" i="56" s="1"/>
  <c r="I968" i="56"/>
  <c r="I967" i="56" s="1"/>
  <c r="H968" i="56"/>
  <c r="H967" i="56" s="1"/>
  <c r="H1680" i="55"/>
  <c r="M1565" i="55"/>
  <c r="L1564" i="55"/>
  <c r="L1563" i="55" s="1"/>
  <c r="L1562" i="55" s="1"/>
  <c r="K1564" i="55"/>
  <c r="K1563" i="55" s="1"/>
  <c r="K1562" i="55" s="1"/>
  <c r="J1564" i="55"/>
  <c r="J1563" i="55" s="1"/>
  <c r="J1562" i="55" s="1"/>
  <c r="I1564" i="55"/>
  <c r="I1563" i="55" s="1"/>
  <c r="I1562" i="55" s="1"/>
  <c r="H1564" i="55"/>
  <c r="K2228" i="56"/>
  <c r="K2227" i="56"/>
  <c r="J2226" i="56"/>
  <c r="I2226" i="56"/>
  <c r="I2225" i="56" s="1"/>
  <c r="H2226" i="56"/>
  <c r="K2224" i="56"/>
  <c r="J2223" i="56"/>
  <c r="I2223" i="56"/>
  <c r="H2223" i="56"/>
  <c r="K2222" i="56"/>
  <c r="J2221" i="56"/>
  <c r="I2221" i="56"/>
  <c r="H2221" i="56"/>
  <c r="K2220" i="56"/>
  <c r="J2219" i="56"/>
  <c r="I2219" i="56"/>
  <c r="H2219" i="56"/>
  <c r="K2217" i="56"/>
  <c r="K2216" i="56"/>
  <c r="J2215" i="56"/>
  <c r="J2214" i="56" s="1"/>
  <c r="I2215" i="56"/>
  <c r="I2214" i="56" s="1"/>
  <c r="H2215" i="56"/>
  <c r="K2213" i="56"/>
  <c r="J2212" i="56"/>
  <c r="I2212" i="56"/>
  <c r="H2212" i="56"/>
  <c r="K2212" i="56" s="1"/>
  <c r="K2211" i="56"/>
  <c r="J2210" i="56"/>
  <c r="I2210" i="56"/>
  <c r="H2210" i="56"/>
  <c r="K2210" i="56" s="1"/>
  <c r="K2209" i="56"/>
  <c r="J2208" i="56"/>
  <c r="I2208" i="56"/>
  <c r="H2208" i="56"/>
  <c r="I2181" i="56"/>
  <c r="J2181" i="56"/>
  <c r="I2183" i="56"/>
  <c r="J2183" i="56"/>
  <c r="I2185" i="56"/>
  <c r="J2185" i="56"/>
  <c r="I2188" i="56"/>
  <c r="J2188" i="56"/>
  <c r="I2191" i="56"/>
  <c r="J2191" i="56"/>
  <c r="I2194" i="56"/>
  <c r="J2194" i="56"/>
  <c r="I2196" i="56"/>
  <c r="J2196" i="56"/>
  <c r="I2198" i="56"/>
  <c r="J2198" i="56"/>
  <c r="I2201" i="56"/>
  <c r="J2201" i="56"/>
  <c r="I2204" i="56"/>
  <c r="J2204" i="56"/>
  <c r="H2204" i="56"/>
  <c r="H2201" i="56"/>
  <c r="K2201" i="56" s="1"/>
  <c r="H2198" i="56"/>
  <c r="H2196" i="56"/>
  <c r="H2194" i="56"/>
  <c r="H2191" i="56"/>
  <c r="H2188" i="56"/>
  <c r="H2185" i="56"/>
  <c r="H2183" i="56"/>
  <c r="H2181" i="56"/>
  <c r="H2180" i="56" s="1"/>
  <c r="K2205" i="56"/>
  <c r="K2203" i="56"/>
  <c r="K2202" i="56"/>
  <c r="K2199" i="56"/>
  <c r="K2197" i="56"/>
  <c r="K2195" i="56"/>
  <c r="K2192" i="56"/>
  <c r="K2190" i="56"/>
  <c r="K2189" i="56"/>
  <c r="K2186" i="56"/>
  <c r="K2184" i="56"/>
  <c r="K2182" i="56"/>
  <c r="I2092" i="56"/>
  <c r="J2092" i="56"/>
  <c r="H2092" i="56"/>
  <c r="K2095" i="56"/>
  <c r="J2084" i="56"/>
  <c r="I2068" i="56"/>
  <c r="J2068" i="56"/>
  <c r="H2068" i="56"/>
  <c r="K2071" i="56"/>
  <c r="I1912" i="56"/>
  <c r="J1912" i="56"/>
  <c r="H1912" i="56"/>
  <c r="K1913" i="56"/>
  <c r="H2716" i="56"/>
  <c r="I2716" i="56"/>
  <c r="J2716" i="56"/>
  <c r="I2718" i="56"/>
  <c r="J2718" i="56"/>
  <c r="H2718" i="56"/>
  <c r="K2718" i="56" s="1"/>
  <c r="I2721" i="56"/>
  <c r="J2721" i="56"/>
  <c r="K2721" i="56" s="1"/>
  <c r="H2721" i="56"/>
  <c r="I2723" i="56"/>
  <c r="J2723" i="56"/>
  <c r="H2723" i="56"/>
  <c r="K2723" i="56" s="1"/>
  <c r="H2726" i="56"/>
  <c r="I2726" i="56"/>
  <c r="J2726" i="56"/>
  <c r="I2729" i="56"/>
  <c r="I2728" i="56" s="1"/>
  <c r="J2729" i="56"/>
  <c r="J2728" i="56" s="1"/>
  <c r="H2729" i="56"/>
  <c r="H2728" i="56" s="1"/>
  <c r="H2733" i="56"/>
  <c r="I2733" i="56"/>
  <c r="J2733" i="56"/>
  <c r="I2735" i="56"/>
  <c r="J2735" i="56"/>
  <c r="H2735" i="56"/>
  <c r="K2735" i="56" s="1"/>
  <c r="I2738" i="56"/>
  <c r="J2738" i="56"/>
  <c r="H2738" i="56"/>
  <c r="I2740" i="56"/>
  <c r="J2740" i="56"/>
  <c r="H2740" i="56"/>
  <c r="I2743" i="56"/>
  <c r="J2743" i="56"/>
  <c r="H2743" i="56"/>
  <c r="K2717" i="56"/>
  <c r="K2719" i="56"/>
  <c r="K2722" i="56"/>
  <c r="K2724" i="56"/>
  <c r="K2725" i="56"/>
  <c r="K2727" i="56"/>
  <c r="K2730" i="56"/>
  <c r="K2731" i="56"/>
  <c r="K2734" i="56"/>
  <c r="K2736" i="56"/>
  <c r="K2739" i="56"/>
  <c r="K2741" i="56"/>
  <c r="K2742" i="56"/>
  <c r="K2744" i="56"/>
  <c r="K2747" i="56"/>
  <c r="K2748" i="56"/>
  <c r="I2746" i="56"/>
  <c r="I2745" i="56" s="1"/>
  <c r="J2746" i="56"/>
  <c r="J2745" i="56" s="1"/>
  <c r="H2746" i="56"/>
  <c r="I2651" i="56"/>
  <c r="J2651" i="56"/>
  <c r="H2651" i="56"/>
  <c r="I2653" i="56"/>
  <c r="J2653" i="56"/>
  <c r="H2653" i="56"/>
  <c r="K2646" i="56"/>
  <c r="K2648" i="56"/>
  <c r="K2649" i="56"/>
  <c r="K2652" i="56"/>
  <c r="K2654" i="56"/>
  <c r="K2657" i="56"/>
  <c r="K2659" i="56"/>
  <c r="I2656" i="56"/>
  <c r="J2656" i="56"/>
  <c r="H2656" i="56"/>
  <c r="I2658" i="56"/>
  <c r="J2658" i="56"/>
  <c r="H2658" i="56"/>
  <c r="I1649" i="55"/>
  <c r="J1649" i="55"/>
  <c r="K1649" i="55"/>
  <c r="L1649" i="55"/>
  <c r="H1649" i="55"/>
  <c r="I1651" i="55"/>
  <c r="J1651" i="55"/>
  <c r="K1651" i="55"/>
  <c r="L1651" i="55"/>
  <c r="H1651" i="55"/>
  <c r="I1654" i="55"/>
  <c r="J1654" i="55"/>
  <c r="K1654" i="55"/>
  <c r="L1654" i="55"/>
  <c r="H1654" i="55"/>
  <c r="K1656" i="55"/>
  <c r="I1656" i="55"/>
  <c r="J1656" i="55"/>
  <c r="L1656" i="55"/>
  <c r="H1656" i="55"/>
  <c r="I1659" i="55"/>
  <c r="J1659" i="55"/>
  <c r="K1659" i="55"/>
  <c r="L1659" i="55"/>
  <c r="H1659" i="55"/>
  <c r="M1650" i="55"/>
  <c r="M1649" i="55" s="1"/>
  <c r="M1652" i="55"/>
  <c r="M1655" i="55"/>
  <c r="M1657" i="55"/>
  <c r="M1658" i="55"/>
  <c r="M1660" i="55"/>
  <c r="M1663" i="55"/>
  <c r="M1664" i="55"/>
  <c r="I1662" i="55"/>
  <c r="I1661" i="55" s="1"/>
  <c r="J1662" i="55"/>
  <c r="J1661" i="55" s="1"/>
  <c r="K1662" i="55"/>
  <c r="K1661" i="55" s="1"/>
  <c r="L1662" i="55"/>
  <c r="L1661" i="55" s="1"/>
  <c r="H1662" i="55"/>
  <c r="K855" i="56"/>
  <c r="J854" i="56"/>
  <c r="I854" i="56"/>
  <c r="H854" i="56"/>
  <c r="I808" i="56"/>
  <c r="J808" i="56"/>
  <c r="H808" i="56"/>
  <c r="K813" i="56"/>
  <c r="I803" i="56"/>
  <c r="J803" i="56"/>
  <c r="H803" i="56"/>
  <c r="K807" i="56"/>
  <c r="I2283" i="56"/>
  <c r="J2283" i="56"/>
  <c r="H2283" i="56"/>
  <c r="K2284" i="56"/>
  <c r="K762" i="56"/>
  <c r="K622" i="56"/>
  <c r="J621" i="56"/>
  <c r="I621" i="56"/>
  <c r="H621" i="56"/>
  <c r="K621" i="56" s="1"/>
  <c r="M1326" i="55"/>
  <c r="I1325" i="55"/>
  <c r="J1325" i="55"/>
  <c r="K1325" i="55"/>
  <c r="L1325" i="55"/>
  <c r="H1325" i="55"/>
  <c r="K11" i="57"/>
  <c r="J10" i="57"/>
  <c r="J9" i="57" s="1"/>
  <c r="J8" i="57" s="1"/>
  <c r="I10" i="57"/>
  <c r="I9" i="57" s="1"/>
  <c r="I8" i="57" s="1"/>
  <c r="H10" i="57"/>
  <c r="H9" i="57"/>
  <c r="M554" i="55"/>
  <c r="L553" i="55"/>
  <c r="L552" i="55" s="1"/>
  <c r="K553" i="55"/>
  <c r="K552" i="55" s="1"/>
  <c r="J553" i="55"/>
  <c r="J552" i="55" s="1"/>
  <c r="I553" i="55"/>
  <c r="I552" i="55" s="1"/>
  <c r="H553" i="55"/>
  <c r="M551" i="55"/>
  <c r="L550" i="55"/>
  <c r="K550" i="55"/>
  <c r="J550" i="55"/>
  <c r="I550" i="55"/>
  <c r="H550" i="55"/>
  <c r="M549" i="55"/>
  <c r="M548" i="55"/>
  <c r="M547" i="55"/>
  <c r="M546" i="55"/>
  <c r="M545" i="55"/>
  <c r="M544" i="55"/>
  <c r="L543" i="55"/>
  <c r="K543" i="55"/>
  <c r="J543" i="55"/>
  <c r="I543" i="55"/>
  <c r="H543" i="55"/>
  <c r="M542" i="55"/>
  <c r="L541" i="55"/>
  <c r="K541" i="55"/>
  <c r="J541" i="55"/>
  <c r="I541" i="55"/>
  <c r="H541" i="55"/>
  <c r="M861" i="55"/>
  <c r="M859" i="55"/>
  <c r="I858" i="55"/>
  <c r="J858" i="55"/>
  <c r="K858" i="55"/>
  <c r="L858" i="55"/>
  <c r="I860" i="55"/>
  <c r="J860" i="55"/>
  <c r="K860" i="55"/>
  <c r="L860" i="55"/>
  <c r="H860" i="55"/>
  <c r="H858" i="55"/>
  <c r="I1334" i="56" l="1"/>
  <c r="I1566" i="56"/>
  <c r="K9" i="57"/>
  <c r="H8" i="57"/>
  <c r="K8" i="57" s="1"/>
  <c r="K10" i="57"/>
  <c r="K2658" i="56"/>
  <c r="K2733" i="56"/>
  <c r="H2187" i="56"/>
  <c r="K2204" i="56"/>
  <c r="K1158" i="56"/>
  <c r="K1101" i="56"/>
  <c r="J2805" i="56"/>
  <c r="K2805" i="56" s="1"/>
  <c r="H1553" i="56"/>
  <c r="K1563" i="56"/>
  <c r="J1567" i="56"/>
  <c r="H1571" i="56"/>
  <c r="K1335" i="56"/>
  <c r="J1334" i="56"/>
  <c r="I1348" i="56"/>
  <c r="K1352" i="56"/>
  <c r="K1361" i="56"/>
  <c r="I1363" i="56"/>
  <c r="K1396" i="56"/>
  <c r="K1404" i="56"/>
  <c r="J1435" i="56"/>
  <c r="K1435" i="56" s="1"/>
  <c r="K1788" i="56"/>
  <c r="K1783" i="56"/>
  <c r="K1780" i="56"/>
  <c r="K1152" i="56"/>
  <c r="I1392" i="56"/>
  <c r="K1144" i="56"/>
  <c r="K1359" i="56"/>
  <c r="K1633" i="56"/>
  <c r="K1791" i="56"/>
  <c r="J2218" i="56"/>
  <c r="K2651" i="56"/>
  <c r="I1358" i="56"/>
  <c r="K1388" i="56"/>
  <c r="H1401" i="56"/>
  <c r="K1129" i="56"/>
  <c r="K2191" i="56"/>
  <c r="K2738" i="56"/>
  <c r="K2223" i="56"/>
  <c r="K1576" i="56"/>
  <c r="J1358" i="56"/>
  <c r="I1372" i="56"/>
  <c r="I1387" i="56"/>
  <c r="I1401" i="56"/>
  <c r="K1149" i="56"/>
  <c r="K1140" i="56"/>
  <c r="K1117" i="56"/>
  <c r="K1163" i="56"/>
  <c r="K2726" i="56"/>
  <c r="K2188" i="56"/>
  <c r="K2743" i="56"/>
  <c r="K1120" i="56"/>
  <c r="K1104" i="56"/>
  <c r="J1566" i="56"/>
  <c r="K1566" i="56" s="1"/>
  <c r="I1329" i="56"/>
  <c r="K1344" i="56"/>
  <c r="J1363" i="56"/>
  <c r="I1377" i="56"/>
  <c r="J1421" i="56"/>
  <c r="K1421" i="56" s="1"/>
  <c r="K1132" i="56"/>
  <c r="K2181" i="56"/>
  <c r="K1146" i="56"/>
  <c r="K2740" i="56"/>
  <c r="K2728" i="56"/>
  <c r="K1135" i="56"/>
  <c r="J1329" i="56"/>
  <c r="I1343" i="56"/>
  <c r="K1367" i="56"/>
  <c r="J1377" i="56"/>
  <c r="K1393" i="56"/>
  <c r="K1777" i="56"/>
  <c r="K2183" i="56"/>
  <c r="K1156" i="56"/>
  <c r="K1107" i="56"/>
  <c r="J2207" i="56"/>
  <c r="K1785" i="56"/>
  <c r="K2185" i="56"/>
  <c r="K2219" i="56"/>
  <c r="K1127" i="56"/>
  <c r="J1561" i="56"/>
  <c r="J1558" i="56" s="1"/>
  <c r="K1332" i="56"/>
  <c r="J1343" i="56"/>
  <c r="J1328" i="56" s="1"/>
  <c r="K1407" i="56"/>
  <c r="H1632" i="56"/>
  <c r="K1632" i="56" s="1"/>
  <c r="K2196" i="56"/>
  <c r="I2218" i="56"/>
  <c r="I1553" i="56"/>
  <c r="I1406" i="56"/>
  <c r="K1775" i="56"/>
  <c r="K2716" i="56"/>
  <c r="K2653" i="56"/>
  <c r="H2193" i="56"/>
  <c r="K1099" i="56"/>
  <c r="H1558" i="56"/>
  <c r="K1349" i="56"/>
  <c r="H2200" i="56"/>
  <c r="K2194" i="56"/>
  <c r="I2207" i="56"/>
  <c r="I2206" i="56" s="1"/>
  <c r="K1161" i="56"/>
  <c r="I1558" i="56"/>
  <c r="K1773" i="56"/>
  <c r="K1329" i="56"/>
  <c r="I1328" i="56"/>
  <c r="K967" i="56"/>
  <c r="H1343" i="56"/>
  <c r="H1377" i="56"/>
  <c r="H1387" i="56"/>
  <c r="K378" i="56"/>
  <c r="K2729" i="56"/>
  <c r="K968" i="56"/>
  <c r="K1569" i="56"/>
  <c r="H2207" i="56"/>
  <c r="K2208" i="56"/>
  <c r="K2221" i="56"/>
  <c r="K2800" i="56"/>
  <c r="J1574" i="56"/>
  <c r="K1574" i="56" s="1"/>
  <c r="J1416" i="56"/>
  <c r="K1372" i="56"/>
  <c r="K2198" i="56"/>
  <c r="K854" i="56"/>
  <c r="K1559" i="56"/>
  <c r="K1334" i="56"/>
  <c r="H2715" i="56"/>
  <c r="K2809" i="56"/>
  <c r="K1346" i="56"/>
  <c r="K1373" i="56"/>
  <c r="K1381" i="56"/>
  <c r="K1390" i="56"/>
  <c r="I2715" i="56"/>
  <c r="H2218" i="56"/>
  <c r="K1554" i="56"/>
  <c r="J1406" i="56"/>
  <c r="J1386" i="56" s="1"/>
  <c r="J1430" i="56"/>
  <c r="K1430" i="56" s="1"/>
  <c r="K1111" i="56"/>
  <c r="K1572" i="56"/>
  <c r="K1410" i="56"/>
  <c r="K1567" i="56"/>
  <c r="K1330" i="56"/>
  <c r="K1338" i="56"/>
  <c r="H1348" i="56"/>
  <c r="H1358" i="56"/>
  <c r="K1364" i="56"/>
  <c r="K1375" i="56"/>
  <c r="H1392" i="56"/>
  <c r="K1402" i="56"/>
  <c r="M1654" i="55"/>
  <c r="M550" i="55"/>
  <c r="M1564" i="55"/>
  <c r="L540" i="55"/>
  <c r="M543" i="55"/>
  <c r="I540" i="55"/>
  <c r="J540" i="55"/>
  <c r="M1656" i="55"/>
  <c r="M1651" i="55"/>
  <c r="K540" i="55"/>
  <c r="M1659" i="55"/>
  <c r="M1680" i="55"/>
  <c r="M541" i="55"/>
  <c r="H540" i="55"/>
  <c r="H1563" i="55"/>
  <c r="K1790" i="56"/>
  <c r="J1779" i="56"/>
  <c r="I1779" i="56"/>
  <c r="H1779" i="56"/>
  <c r="J1772" i="56"/>
  <c r="I1772" i="56"/>
  <c r="H1772" i="56"/>
  <c r="M1428" i="55"/>
  <c r="H1427" i="55"/>
  <c r="M1427" i="55" s="1"/>
  <c r="J1557" i="56"/>
  <c r="K1555" i="56"/>
  <c r="K1519" i="56"/>
  <c r="H1518" i="56"/>
  <c r="K1518" i="56" s="1"/>
  <c r="I1514" i="56"/>
  <c r="J1514" i="56"/>
  <c r="K1516" i="56"/>
  <c r="H1515" i="56"/>
  <c r="J1160" i="56"/>
  <c r="I1160" i="56"/>
  <c r="H1160" i="56"/>
  <c r="J1155" i="56"/>
  <c r="I1155" i="56"/>
  <c r="H1155" i="56"/>
  <c r="J1148" i="56"/>
  <c r="I1148" i="56"/>
  <c r="H1148" i="56"/>
  <c r="J1143" i="56"/>
  <c r="I1143" i="56"/>
  <c r="I1142" i="56" s="1"/>
  <c r="H1143" i="56"/>
  <c r="J1137" i="56"/>
  <c r="I1137" i="56"/>
  <c r="H1137" i="56"/>
  <c r="J1131" i="56"/>
  <c r="I1131" i="56"/>
  <c r="H1131" i="56"/>
  <c r="J1126" i="56"/>
  <c r="I1126" i="56"/>
  <c r="H1126" i="56"/>
  <c r="J1119" i="56"/>
  <c r="I1119" i="56"/>
  <c r="H1119" i="56"/>
  <c r="J1114" i="56"/>
  <c r="I1114" i="56"/>
  <c r="H1114" i="56"/>
  <c r="K1110" i="56"/>
  <c r="J1103" i="56"/>
  <c r="I1103" i="56"/>
  <c r="H1103" i="56"/>
  <c r="J1098" i="56"/>
  <c r="I1098" i="56"/>
  <c r="H1098" i="56"/>
  <c r="K2226" i="56"/>
  <c r="H2225" i="56"/>
  <c r="K2225" i="56" s="1"/>
  <c r="M1648" i="55"/>
  <c r="H1653" i="55"/>
  <c r="L1653" i="55"/>
  <c r="K1653" i="55"/>
  <c r="J1653" i="55"/>
  <c r="I1653" i="55"/>
  <c r="H1648" i="55"/>
  <c r="L1648" i="55"/>
  <c r="K1648" i="55"/>
  <c r="J1648" i="55"/>
  <c r="I1648" i="55"/>
  <c r="K2215" i="56"/>
  <c r="H2214" i="56"/>
  <c r="I2200" i="56"/>
  <c r="I2193" i="56"/>
  <c r="I2187" i="56"/>
  <c r="I2180" i="56"/>
  <c r="J2200" i="56"/>
  <c r="J2187" i="56"/>
  <c r="J2180" i="56"/>
  <c r="J2193" i="56"/>
  <c r="K2746" i="56"/>
  <c r="H2745" i="56"/>
  <c r="K2745" i="56" s="1"/>
  <c r="H2737" i="56"/>
  <c r="J2737" i="56"/>
  <c r="I2737" i="56"/>
  <c r="J2732" i="56"/>
  <c r="I2732" i="56"/>
  <c r="H2732" i="56"/>
  <c r="H2720" i="56"/>
  <c r="J2720" i="56"/>
  <c r="I2720" i="56"/>
  <c r="J2715" i="56"/>
  <c r="K2656" i="56"/>
  <c r="H2655" i="56"/>
  <c r="J2655" i="56"/>
  <c r="I2655" i="56"/>
  <c r="H2650" i="56"/>
  <c r="J2650" i="56"/>
  <c r="I2650" i="56"/>
  <c r="M1662" i="55"/>
  <c r="H1661" i="55"/>
  <c r="M1325" i="55"/>
  <c r="M553" i="55"/>
  <c r="H552" i="55"/>
  <c r="M552" i="55" s="1"/>
  <c r="H857" i="55"/>
  <c r="M860" i="55"/>
  <c r="K857" i="55"/>
  <c r="J857" i="55"/>
  <c r="I857" i="55"/>
  <c r="L857" i="55"/>
  <c r="M858" i="55"/>
  <c r="K1561" i="56" l="1"/>
  <c r="K1363" i="56"/>
  <c r="I1386" i="56"/>
  <c r="K1401" i="56"/>
  <c r="H1552" i="56"/>
  <c r="J1357" i="56"/>
  <c r="J1097" i="56"/>
  <c r="K1119" i="56"/>
  <c r="K1348" i="56"/>
  <c r="J2206" i="56"/>
  <c r="J1571" i="56"/>
  <c r="K1571" i="56" s="1"/>
  <c r="H2179" i="56"/>
  <c r="I1113" i="56"/>
  <c r="K1392" i="56"/>
  <c r="K2218" i="56"/>
  <c r="K1558" i="56"/>
  <c r="I1357" i="56"/>
  <c r="J1113" i="56"/>
  <c r="K1772" i="56"/>
  <c r="K1406" i="56"/>
  <c r="I1552" i="56"/>
  <c r="I2714" i="56"/>
  <c r="J1142" i="56"/>
  <c r="K1779" i="56"/>
  <c r="K1343" i="56"/>
  <c r="H2714" i="56"/>
  <c r="I1097" i="56"/>
  <c r="K1148" i="56"/>
  <c r="K1377" i="56"/>
  <c r="K1131" i="56"/>
  <c r="K2732" i="56"/>
  <c r="K2207" i="56"/>
  <c r="I2179" i="56"/>
  <c r="I1154" i="56"/>
  <c r="J1154" i="56"/>
  <c r="K2200" i="56"/>
  <c r="K1137" i="56"/>
  <c r="K1160" i="56"/>
  <c r="K1358" i="56"/>
  <c r="H1357" i="56"/>
  <c r="K1387" i="56"/>
  <c r="H1386" i="56"/>
  <c r="K1386" i="56" s="1"/>
  <c r="I1125" i="56"/>
  <c r="K1416" i="56"/>
  <c r="J1415" i="56"/>
  <c r="K1415" i="56" s="1"/>
  <c r="H1328" i="56"/>
  <c r="K1328" i="56" s="1"/>
  <c r="K2187" i="56"/>
  <c r="K1103" i="56"/>
  <c r="J1125" i="56"/>
  <c r="J1647" i="55"/>
  <c r="K1647" i="55"/>
  <c r="L1647" i="55"/>
  <c r="M540" i="55"/>
  <c r="M1563" i="55"/>
  <c r="H1562" i="55"/>
  <c r="M1562" i="55" s="1"/>
  <c r="I1647" i="55"/>
  <c r="K1557" i="56"/>
  <c r="J1556" i="56"/>
  <c r="H1514" i="56"/>
  <c r="K1515" i="56"/>
  <c r="K1514" i="56" s="1"/>
  <c r="H1097" i="56"/>
  <c r="K1098" i="56"/>
  <c r="H1113" i="56"/>
  <c r="K1114" i="56"/>
  <c r="H1125" i="56"/>
  <c r="K1126" i="56"/>
  <c r="H1142" i="56"/>
  <c r="K1142" i="56" s="1"/>
  <c r="K1143" i="56"/>
  <c r="H1154" i="56"/>
  <c r="K1155" i="56"/>
  <c r="M1653" i="55"/>
  <c r="K2214" i="56"/>
  <c r="H2206" i="56"/>
  <c r="J2179" i="56"/>
  <c r="K2180" i="56"/>
  <c r="K2193" i="56"/>
  <c r="K2737" i="56"/>
  <c r="K2720" i="56"/>
  <c r="J2714" i="56"/>
  <c r="K2715" i="56"/>
  <c r="K2650" i="56"/>
  <c r="K2655" i="56"/>
  <c r="H1647" i="55"/>
  <c r="M1661" i="55"/>
  <c r="M857" i="55"/>
  <c r="K1113" i="56" l="1"/>
  <c r="K1357" i="56"/>
  <c r="K2714" i="56"/>
  <c r="K2179" i="56"/>
  <c r="K1125" i="56"/>
  <c r="K2206" i="56"/>
  <c r="K1097" i="56"/>
  <c r="K1154" i="56"/>
  <c r="M1647" i="55"/>
  <c r="J1553" i="56"/>
  <c r="K1556" i="56"/>
  <c r="K137" i="55"/>
  <c r="J1552" i="56" l="1"/>
  <c r="K1553" i="56"/>
  <c r="K1552" i="56" s="1"/>
  <c r="M1438" i="55"/>
  <c r="L1437" i="55"/>
  <c r="L1436" i="55" s="1"/>
  <c r="L1435" i="55" s="1"/>
  <c r="K1437" i="55"/>
  <c r="K1436" i="55" s="1"/>
  <c r="K1435" i="55" s="1"/>
  <c r="J1437" i="55"/>
  <c r="J1436" i="55" s="1"/>
  <c r="J1435" i="55" s="1"/>
  <c r="I1437" i="55"/>
  <c r="I1436" i="55" s="1"/>
  <c r="I1435" i="55" s="1"/>
  <c r="H1437" i="55"/>
  <c r="H1436" i="55" s="1"/>
  <c r="H1435" i="55" s="1"/>
  <c r="M1435" i="55" l="1"/>
  <c r="M1436" i="55"/>
  <c r="M1437" i="55"/>
  <c r="I65" i="56" l="1"/>
  <c r="J65" i="56"/>
  <c r="I63" i="56"/>
  <c r="J63" i="56"/>
  <c r="J62" i="56" s="1"/>
  <c r="I60" i="56"/>
  <c r="I59" i="56" s="1"/>
  <c r="J60" i="56"/>
  <c r="J59" i="56" s="1"/>
  <c r="I56" i="56"/>
  <c r="I55" i="56" s="1"/>
  <c r="J56" i="56"/>
  <c r="J55" i="56" s="1"/>
  <c r="H65" i="56"/>
  <c r="H63" i="56"/>
  <c r="H60" i="56"/>
  <c r="H56" i="56"/>
  <c r="H55" i="56" s="1"/>
  <c r="K66" i="56"/>
  <c r="K64" i="56"/>
  <c r="K61" i="56"/>
  <c r="K58" i="56"/>
  <c r="K57" i="56"/>
  <c r="K65" i="56" l="1"/>
  <c r="K63" i="56"/>
  <c r="I62" i="56"/>
  <c r="H62" i="56"/>
  <c r="K62" i="56" s="1"/>
  <c r="K60" i="56"/>
  <c r="K56" i="56"/>
  <c r="H59" i="56"/>
  <c r="K59" i="56" s="1"/>
  <c r="K55" i="56"/>
  <c r="K997" i="56"/>
  <c r="J996" i="56"/>
  <c r="J995" i="56" s="1"/>
  <c r="I996" i="56"/>
  <c r="I995" i="56" s="1"/>
  <c r="H996" i="56"/>
  <c r="H995" i="56" s="1"/>
  <c r="K995" i="56" l="1"/>
  <c r="K996" i="56"/>
  <c r="M1397" i="55" l="1"/>
  <c r="L1396" i="55"/>
  <c r="L1395" i="55" s="1"/>
  <c r="K1396" i="55"/>
  <c r="K1395" i="55" s="1"/>
  <c r="J1396" i="55"/>
  <c r="J1395" i="55" s="1"/>
  <c r="I1396" i="55"/>
  <c r="I1395" i="55" s="1"/>
  <c r="H1396" i="55"/>
  <c r="H1395" i="55" s="1"/>
  <c r="M1395" i="55" l="1"/>
  <c r="M1396" i="55"/>
  <c r="I2565" i="56"/>
  <c r="J2565" i="56"/>
  <c r="I2568" i="56"/>
  <c r="J2568" i="56"/>
  <c r="I2572" i="56"/>
  <c r="I2571" i="56" s="1"/>
  <c r="J2572" i="56"/>
  <c r="J2571" i="56" s="1"/>
  <c r="H2572" i="56"/>
  <c r="H2568" i="56"/>
  <c r="H2565" i="56"/>
  <c r="K2566" i="56"/>
  <c r="K2567" i="56"/>
  <c r="K2569" i="56"/>
  <c r="K2570" i="56"/>
  <c r="K2573" i="56"/>
  <c r="K2574" i="56"/>
  <c r="I1918" i="56"/>
  <c r="J1918" i="56"/>
  <c r="H1918" i="56"/>
  <c r="K1919" i="56"/>
  <c r="J2887" i="56"/>
  <c r="H2887" i="56"/>
  <c r="K2893" i="56"/>
  <c r="M216" i="55"/>
  <c r="I215" i="55"/>
  <c r="J215" i="55"/>
  <c r="K215" i="55"/>
  <c r="L215" i="55"/>
  <c r="H215" i="55"/>
  <c r="M215" i="55" s="1"/>
  <c r="K17" i="57"/>
  <c r="J16" i="57"/>
  <c r="J15" i="57" s="1"/>
  <c r="J14" i="57" s="1"/>
  <c r="J13" i="57" s="1"/>
  <c r="J12" i="57" s="1"/>
  <c r="I16" i="57"/>
  <c r="H16" i="57"/>
  <c r="I15" i="57"/>
  <c r="I14" i="57" s="1"/>
  <c r="I13" i="57" s="1"/>
  <c r="I12" i="57" s="1"/>
  <c r="M1319" i="55"/>
  <c r="I1318" i="55"/>
  <c r="I1317" i="55" s="1"/>
  <c r="J1318" i="55"/>
  <c r="J1317" i="55" s="1"/>
  <c r="K1318" i="55"/>
  <c r="K1317" i="55" s="1"/>
  <c r="L1318" i="55"/>
  <c r="L1317" i="55" s="1"/>
  <c r="H1318" i="55"/>
  <c r="H1317" i="55"/>
  <c r="K16" i="57" l="1"/>
  <c r="H15" i="57"/>
  <c r="K15" i="57" s="1"/>
  <c r="I2564" i="56"/>
  <c r="J2564" i="56"/>
  <c r="M1318" i="55"/>
  <c r="K2568" i="56"/>
  <c r="K2572" i="56"/>
  <c r="H2564" i="56"/>
  <c r="K2565" i="56"/>
  <c r="H2571" i="56"/>
  <c r="K2571" i="56" s="1"/>
  <c r="M1317" i="55"/>
  <c r="H14" i="57" l="1"/>
  <c r="K14" i="57" s="1"/>
  <c r="K2564" i="56"/>
  <c r="H13" i="57"/>
  <c r="H12" i="57" s="1"/>
  <c r="K12" i="57" s="1"/>
  <c r="K13" i="57" l="1"/>
  <c r="K2558" i="56"/>
  <c r="I2557" i="56"/>
  <c r="I2556" i="56" s="1"/>
  <c r="I2555" i="56" s="1"/>
  <c r="J2557" i="56"/>
  <c r="J2556" i="56" s="1"/>
  <c r="J2555" i="56" s="1"/>
  <c r="H2557" i="56"/>
  <c r="H2556" i="56" s="1"/>
  <c r="H2555" i="56" s="1"/>
  <c r="K33" i="56"/>
  <c r="K29" i="56"/>
  <c r="I27" i="56"/>
  <c r="K2555" i="56" l="1"/>
  <c r="K2556" i="56"/>
  <c r="K2557" i="56"/>
  <c r="K65" i="57"/>
  <c r="K62" i="57"/>
  <c r="K57" i="57"/>
  <c r="K52" i="57"/>
  <c r="K49" i="57"/>
  <c r="K44" i="57"/>
  <c r="K39" i="57"/>
  <c r="K34" i="57"/>
  <c r="K30" i="57"/>
  <c r="K27" i="57"/>
  <c r="K23" i="57"/>
  <c r="K7" i="57"/>
  <c r="J64" i="57"/>
  <c r="J63" i="57" s="1"/>
  <c r="J61" i="57"/>
  <c r="J60" i="57" s="1"/>
  <c r="J56" i="57"/>
  <c r="J55" i="57" s="1"/>
  <c r="J54" i="57" s="1"/>
  <c r="J53" i="57" s="1"/>
  <c r="J51" i="57"/>
  <c r="J50" i="57" s="1"/>
  <c r="J48" i="57"/>
  <c r="J47" i="57" s="1"/>
  <c r="J43" i="57"/>
  <c r="J42" i="57" s="1"/>
  <c r="J41" i="57" s="1"/>
  <c r="J40" i="57" s="1"/>
  <c r="J38" i="57"/>
  <c r="J37" i="57" s="1"/>
  <c r="J36" i="57" s="1"/>
  <c r="J35" i="57" s="1"/>
  <c r="J33" i="57"/>
  <c r="J32" i="57" s="1"/>
  <c r="J31" i="57" s="1"/>
  <c r="J29" i="57"/>
  <c r="J28" i="57" s="1"/>
  <c r="J26" i="57"/>
  <c r="J25" i="57" s="1"/>
  <c r="J22" i="57"/>
  <c r="J21" i="57" s="1"/>
  <c r="J20" i="57" s="1"/>
  <c r="J6" i="57"/>
  <c r="J5" i="57" s="1"/>
  <c r="J4" i="57" s="1"/>
  <c r="J3" i="57" s="1"/>
  <c r="I64" i="57"/>
  <c r="I63" i="57" s="1"/>
  <c r="I61" i="57"/>
  <c r="I60" i="57" s="1"/>
  <c r="I56" i="57"/>
  <c r="I55" i="57" s="1"/>
  <c r="I54" i="57" s="1"/>
  <c r="I53" i="57" s="1"/>
  <c r="I51" i="57"/>
  <c r="I50" i="57"/>
  <c r="I48" i="57"/>
  <c r="I47" i="57" s="1"/>
  <c r="I43" i="57"/>
  <c r="I42" i="57" s="1"/>
  <c r="I41" i="57" s="1"/>
  <c r="I40" i="57" s="1"/>
  <c r="I38" i="57"/>
  <c r="I37" i="57" s="1"/>
  <c r="I36" i="57" s="1"/>
  <c r="I35" i="57" s="1"/>
  <c r="I33" i="57"/>
  <c r="I32" i="57" s="1"/>
  <c r="I31" i="57" s="1"/>
  <c r="I29" i="57"/>
  <c r="I28" i="57" s="1"/>
  <c r="I26" i="57"/>
  <c r="I25" i="57" s="1"/>
  <c r="I22" i="57"/>
  <c r="I21" i="57" s="1"/>
  <c r="I20" i="57" s="1"/>
  <c r="I6" i="57"/>
  <c r="I5" i="57" s="1"/>
  <c r="I4" i="57" s="1"/>
  <c r="I3" i="57" s="1"/>
  <c r="K9" i="56"/>
  <c r="K13" i="56"/>
  <c r="K17" i="56"/>
  <c r="K23" i="56"/>
  <c r="K26" i="56"/>
  <c r="K27" i="56"/>
  <c r="K28" i="56"/>
  <c r="K30" i="56"/>
  <c r="K32" i="56"/>
  <c r="K35" i="56"/>
  <c r="K36" i="56"/>
  <c r="K39" i="56"/>
  <c r="K42" i="56"/>
  <c r="K43" i="56"/>
  <c r="K44" i="56"/>
  <c r="K46" i="56"/>
  <c r="K49" i="56"/>
  <c r="K51" i="56"/>
  <c r="K54" i="56"/>
  <c r="K70" i="56"/>
  <c r="K71" i="56"/>
  <c r="K73" i="56"/>
  <c r="K77" i="56"/>
  <c r="K79" i="56"/>
  <c r="K82" i="56"/>
  <c r="K84" i="56"/>
  <c r="K86" i="56"/>
  <c r="K90" i="56"/>
  <c r="K92" i="56"/>
  <c r="K94" i="56"/>
  <c r="K97" i="56"/>
  <c r="K98" i="56"/>
  <c r="K100" i="56"/>
  <c r="K102" i="56"/>
  <c r="K103" i="56"/>
  <c r="K104" i="56"/>
  <c r="K106" i="56"/>
  <c r="K109" i="56"/>
  <c r="K112" i="56"/>
  <c r="K113" i="56"/>
  <c r="K115" i="56"/>
  <c r="K118" i="56"/>
  <c r="K120" i="56"/>
  <c r="K122" i="56"/>
  <c r="K125" i="56"/>
  <c r="K126" i="56"/>
  <c r="K128" i="56"/>
  <c r="K130" i="56"/>
  <c r="K131" i="56"/>
  <c r="K132" i="56"/>
  <c r="K134" i="56"/>
  <c r="K137" i="56"/>
  <c r="K140" i="56"/>
  <c r="K141" i="56"/>
  <c r="K143" i="56"/>
  <c r="K147" i="56"/>
  <c r="K149" i="56"/>
  <c r="K151" i="56"/>
  <c r="K154" i="56"/>
  <c r="K155" i="56"/>
  <c r="K157" i="56"/>
  <c r="K159" i="56"/>
  <c r="K160" i="56"/>
  <c r="K161" i="56"/>
  <c r="K163" i="56"/>
  <c r="K166" i="56"/>
  <c r="K169" i="56"/>
  <c r="K172" i="56"/>
  <c r="K174" i="56"/>
  <c r="K176" i="56"/>
  <c r="K179" i="56"/>
  <c r="K180" i="56"/>
  <c r="K182" i="56"/>
  <c r="K184" i="56"/>
  <c r="K188" i="56"/>
  <c r="K190" i="56"/>
  <c r="K192" i="56"/>
  <c r="K195" i="56"/>
  <c r="K197" i="56"/>
  <c r="K198" i="56"/>
  <c r="K199" i="56"/>
  <c r="K201" i="56"/>
  <c r="K206" i="56"/>
  <c r="K208" i="56"/>
  <c r="K211" i="56"/>
  <c r="K213" i="56"/>
  <c r="K214" i="56"/>
  <c r="K215" i="56"/>
  <c r="K217" i="56"/>
  <c r="K220" i="56"/>
  <c r="K223" i="56"/>
  <c r="K225" i="56"/>
  <c r="K228" i="56"/>
  <c r="K230" i="56"/>
  <c r="K231" i="56"/>
  <c r="K232" i="56"/>
  <c r="K234" i="56"/>
  <c r="K237" i="56"/>
  <c r="K241" i="56"/>
  <c r="K243" i="56"/>
  <c r="K246" i="56"/>
  <c r="K247" i="56"/>
  <c r="K249" i="56"/>
  <c r="K250" i="56"/>
  <c r="K251" i="56"/>
  <c r="K252" i="56"/>
  <c r="K253" i="56"/>
  <c r="K254" i="56"/>
  <c r="K255" i="56"/>
  <c r="K257" i="56"/>
  <c r="K258" i="56"/>
  <c r="K261" i="56"/>
  <c r="K262" i="56"/>
  <c r="K264" i="56"/>
  <c r="K267" i="56"/>
  <c r="K269" i="56"/>
  <c r="K272" i="56"/>
  <c r="K273" i="56"/>
  <c r="K275" i="56"/>
  <c r="K276" i="56"/>
  <c r="K277" i="56"/>
  <c r="K278" i="56"/>
  <c r="K279" i="56"/>
  <c r="K280" i="56"/>
  <c r="K281" i="56"/>
  <c r="K283" i="56"/>
  <c r="K284" i="56"/>
  <c r="K287" i="56"/>
  <c r="K288" i="56"/>
  <c r="K290" i="56"/>
  <c r="K296" i="56"/>
  <c r="K298" i="56"/>
  <c r="K301" i="56"/>
  <c r="K302" i="56"/>
  <c r="K304" i="56"/>
  <c r="K308" i="56"/>
  <c r="K310" i="56"/>
  <c r="K313" i="56"/>
  <c r="K316" i="56"/>
  <c r="K317" i="56"/>
  <c r="K320" i="56"/>
  <c r="K322" i="56"/>
  <c r="K325" i="56"/>
  <c r="K328" i="56"/>
  <c r="K329" i="56"/>
  <c r="K333" i="56"/>
  <c r="K335" i="56"/>
  <c r="K337" i="56"/>
  <c r="K339" i="56"/>
  <c r="K342" i="56"/>
  <c r="K344" i="56"/>
  <c r="K345" i="56"/>
  <c r="K348" i="56"/>
  <c r="K349" i="56"/>
  <c r="K351" i="56"/>
  <c r="K355" i="56"/>
  <c r="K357" i="56"/>
  <c r="K360" i="56"/>
  <c r="K361" i="56"/>
  <c r="K363" i="56"/>
  <c r="K367" i="56"/>
  <c r="K369" i="56"/>
  <c r="K372" i="56"/>
  <c r="K373" i="56"/>
  <c r="K375" i="56"/>
  <c r="K384" i="56"/>
  <c r="K386" i="56"/>
  <c r="K389" i="56"/>
  <c r="K391" i="56"/>
  <c r="K393" i="56"/>
  <c r="K394" i="56"/>
  <c r="K396" i="56"/>
  <c r="K399" i="56"/>
  <c r="K402" i="56"/>
  <c r="K408" i="56"/>
  <c r="K409" i="56"/>
  <c r="K412" i="56"/>
  <c r="K413" i="56"/>
  <c r="K414" i="56"/>
  <c r="K415" i="56"/>
  <c r="K418" i="56"/>
  <c r="K420" i="56"/>
  <c r="K422" i="56"/>
  <c r="K423" i="56"/>
  <c r="K426" i="56"/>
  <c r="K427" i="56"/>
  <c r="K431" i="56"/>
  <c r="K434" i="56"/>
  <c r="K435" i="56"/>
  <c r="K438" i="56"/>
  <c r="K442" i="56"/>
  <c r="K443" i="56"/>
  <c r="K444" i="56"/>
  <c r="K446" i="56"/>
  <c r="K448" i="56"/>
  <c r="K449" i="56"/>
  <c r="K450" i="56"/>
  <c r="K451" i="56"/>
  <c r="K452" i="56"/>
  <c r="K453" i="56"/>
  <c r="K454" i="56"/>
  <c r="K456" i="56"/>
  <c r="K459" i="56"/>
  <c r="K460" i="56"/>
  <c r="K463" i="56"/>
  <c r="K464" i="56"/>
  <c r="K466" i="56"/>
  <c r="K468" i="56"/>
  <c r="K471" i="56"/>
  <c r="K472" i="56"/>
  <c r="K473" i="56"/>
  <c r="K475" i="56"/>
  <c r="K477" i="56"/>
  <c r="K478" i="56"/>
  <c r="K479" i="56"/>
  <c r="K480" i="56"/>
  <c r="K481" i="56"/>
  <c r="K482" i="56"/>
  <c r="K483" i="56"/>
  <c r="K485" i="56"/>
  <c r="K487" i="56"/>
  <c r="K490" i="56"/>
  <c r="K491" i="56"/>
  <c r="K495" i="56"/>
  <c r="K497" i="56"/>
  <c r="K500" i="56"/>
  <c r="K503" i="56"/>
  <c r="K504" i="56"/>
  <c r="K505" i="56"/>
  <c r="K506" i="56"/>
  <c r="K509" i="56"/>
  <c r="K511" i="56"/>
  <c r="K512" i="56"/>
  <c r="K513" i="56"/>
  <c r="K514" i="56"/>
  <c r="K515" i="56"/>
  <c r="K519" i="56"/>
  <c r="K520" i="56"/>
  <c r="K523" i="56"/>
  <c r="K524" i="56"/>
  <c r="K525" i="56"/>
  <c r="K526" i="56"/>
  <c r="K529" i="56"/>
  <c r="K530" i="56"/>
  <c r="K533" i="56"/>
  <c r="K534" i="56"/>
  <c r="K536" i="56"/>
  <c r="K538" i="56"/>
  <c r="K541" i="56"/>
  <c r="K542" i="56"/>
  <c r="K543" i="56"/>
  <c r="K545" i="56"/>
  <c r="K546" i="56"/>
  <c r="K548" i="56"/>
  <c r="K549" i="56"/>
  <c r="K550" i="56"/>
  <c r="K551" i="56"/>
  <c r="K552" i="56"/>
  <c r="K553" i="56"/>
  <c r="K554" i="56"/>
  <c r="K555" i="56"/>
  <c r="K557" i="56"/>
  <c r="K560" i="56"/>
  <c r="K561" i="56"/>
  <c r="K564" i="56"/>
  <c r="K565" i="56"/>
  <c r="K566" i="56"/>
  <c r="K567" i="56"/>
  <c r="K570" i="56"/>
  <c r="K573" i="56"/>
  <c r="K575" i="56"/>
  <c r="K577" i="56"/>
  <c r="K578" i="56"/>
  <c r="K581" i="56"/>
  <c r="K582" i="56"/>
  <c r="K585" i="56"/>
  <c r="K586" i="56"/>
  <c r="K587" i="56"/>
  <c r="K588" i="56"/>
  <c r="K590" i="56"/>
  <c r="K593" i="56"/>
  <c r="K595" i="56"/>
  <c r="K601" i="56"/>
  <c r="K604" i="56"/>
  <c r="K606" i="56"/>
  <c r="K609" i="56"/>
  <c r="K610" i="56"/>
  <c r="K615" i="56"/>
  <c r="K619" i="56"/>
  <c r="K620" i="56"/>
  <c r="K624" i="56"/>
  <c r="K627" i="56"/>
  <c r="K628" i="56"/>
  <c r="K630" i="56"/>
  <c r="K632" i="56"/>
  <c r="K635" i="56"/>
  <c r="K638" i="56"/>
  <c r="K639" i="56"/>
  <c r="K644" i="56"/>
  <c r="K646" i="56"/>
  <c r="K649" i="56"/>
  <c r="K651" i="56"/>
  <c r="K653" i="56"/>
  <c r="K654" i="56"/>
  <c r="K656" i="56"/>
  <c r="K657" i="56"/>
  <c r="K660" i="56"/>
  <c r="K663" i="56"/>
  <c r="K664" i="56"/>
  <c r="K665" i="56"/>
  <c r="K667" i="56"/>
  <c r="K669" i="56"/>
  <c r="K672" i="56"/>
  <c r="K673" i="56"/>
  <c r="K674" i="56"/>
  <c r="K676" i="56"/>
  <c r="K677" i="56"/>
  <c r="K678" i="56"/>
  <c r="K679" i="56"/>
  <c r="K680" i="56"/>
  <c r="K682" i="56"/>
  <c r="K683" i="56"/>
  <c r="K684" i="56"/>
  <c r="K685" i="56"/>
  <c r="K686" i="56"/>
  <c r="K687" i="56"/>
  <c r="K688" i="56"/>
  <c r="K689" i="56"/>
  <c r="K690" i="56"/>
  <c r="K692" i="56"/>
  <c r="K694" i="56"/>
  <c r="K695" i="56"/>
  <c r="K696" i="56"/>
  <c r="K697" i="56"/>
  <c r="K698" i="56"/>
  <c r="K699" i="56"/>
  <c r="K702" i="56"/>
  <c r="K703" i="56"/>
  <c r="K704" i="56"/>
  <c r="K707" i="56"/>
  <c r="K708" i="56"/>
  <c r="K711" i="56"/>
  <c r="K714" i="56"/>
  <c r="K715" i="56"/>
  <c r="K716" i="56"/>
  <c r="K717" i="56"/>
  <c r="K719" i="56"/>
  <c r="K722" i="56"/>
  <c r="K725" i="56"/>
  <c r="K730" i="56"/>
  <c r="K731" i="56"/>
  <c r="K732" i="56"/>
  <c r="K734" i="56"/>
  <c r="K735" i="56"/>
  <c r="K736" i="56"/>
  <c r="K737" i="56"/>
  <c r="K738" i="56"/>
  <c r="K739" i="56"/>
  <c r="K741" i="56"/>
  <c r="K742" i="56"/>
  <c r="K743" i="56"/>
  <c r="K744" i="56"/>
  <c r="K745" i="56"/>
  <c r="K746" i="56"/>
  <c r="K747" i="56"/>
  <c r="K748" i="56"/>
  <c r="K749" i="56"/>
  <c r="K751" i="56"/>
  <c r="K752" i="56"/>
  <c r="K753" i="56"/>
  <c r="K754" i="56"/>
  <c r="K755" i="56"/>
  <c r="K756" i="56"/>
  <c r="K757" i="56"/>
  <c r="K760" i="56"/>
  <c r="K761" i="56"/>
  <c r="K763" i="56"/>
  <c r="K766" i="56"/>
  <c r="K769" i="56"/>
  <c r="K772" i="56"/>
  <c r="K774" i="56"/>
  <c r="K778" i="56"/>
  <c r="K779" i="56"/>
  <c r="K780" i="56"/>
  <c r="K781" i="56"/>
  <c r="K782" i="56"/>
  <c r="K783" i="56"/>
  <c r="K785" i="56"/>
  <c r="K789" i="56"/>
  <c r="K790" i="56"/>
  <c r="K795" i="56"/>
  <c r="K796" i="56"/>
  <c r="K797" i="56"/>
  <c r="K799" i="56"/>
  <c r="K801" i="56"/>
  <c r="K804" i="56"/>
  <c r="K805" i="56"/>
  <c r="K806" i="56"/>
  <c r="K809" i="56"/>
  <c r="K810" i="56"/>
  <c r="K811" i="56"/>
  <c r="K812" i="56"/>
  <c r="K815" i="56"/>
  <c r="K816" i="56"/>
  <c r="K817" i="56"/>
  <c r="K818" i="56"/>
  <c r="K819" i="56"/>
  <c r="K820" i="56"/>
  <c r="K821" i="56"/>
  <c r="K822" i="56"/>
  <c r="K823" i="56"/>
  <c r="K825" i="56"/>
  <c r="K827" i="56"/>
  <c r="K828" i="56"/>
  <c r="K829" i="56"/>
  <c r="K830" i="56"/>
  <c r="K831" i="56"/>
  <c r="K832" i="56"/>
  <c r="K833" i="56"/>
  <c r="K836" i="56"/>
  <c r="K837" i="56"/>
  <c r="K838" i="56"/>
  <c r="K839" i="56"/>
  <c r="K842" i="56"/>
  <c r="K843" i="56"/>
  <c r="K844" i="56"/>
  <c r="K847" i="56"/>
  <c r="K850" i="56"/>
  <c r="K851" i="56"/>
  <c r="K852" i="56"/>
  <c r="K853" i="56"/>
  <c r="K857" i="56"/>
  <c r="K860" i="56"/>
  <c r="K862" i="56"/>
  <c r="K865" i="56"/>
  <c r="K868" i="56"/>
  <c r="K874" i="56"/>
  <c r="K876" i="56"/>
  <c r="K877" i="56"/>
  <c r="K878" i="56"/>
  <c r="K880" i="56"/>
  <c r="K883" i="56"/>
  <c r="K884" i="56"/>
  <c r="K885" i="56"/>
  <c r="K887" i="56"/>
  <c r="K889" i="56"/>
  <c r="K892" i="56"/>
  <c r="K893" i="56"/>
  <c r="K894" i="56"/>
  <c r="K895" i="56"/>
  <c r="K897" i="56"/>
  <c r="K898" i="56"/>
  <c r="K899" i="56"/>
  <c r="K900" i="56"/>
  <c r="K901" i="56"/>
  <c r="K903" i="56"/>
  <c r="K904" i="56"/>
  <c r="K905" i="56"/>
  <c r="K906" i="56"/>
  <c r="K907" i="56"/>
  <c r="K908" i="56"/>
  <c r="K909" i="56"/>
  <c r="K910" i="56"/>
  <c r="K911" i="56"/>
  <c r="K913" i="56"/>
  <c r="K915" i="56"/>
  <c r="K916" i="56"/>
  <c r="K917" i="56"/>
  <c r="K918" i="56"/>
  <c r="K919" i="56"/>
  <c r="K920" i="56"/>
  <c r="K921" i="56"/>
  <c r="K924" i="56"/>
  <c r="K925" i="56"/>
  <c r="K926" i="56"/>
  <c r="K930" i="56"/>
  <c r="K933" i="56"/>
  <c r="K936" i="56"/>
  <c r="K937" i="56"/>
  <c r="K940" i="56"/>
  <c r="K941" i="56"/>
  <c r="K942" i="56"/>
  <c r="K944" i="56"/>
  <c r="K945" i="56"/>
  <c r="K946" i="56"/>
  <c r="K947" i="56"/>
  <c r="K948" i="56"/>
  <c r="K950" i="56"/>
  <c r="K952" i="56"/>
  <c r="K953" i="56"/>
  <c r="K956" i="56"/>
  <c r="K958" i="56"/>
  <c r="K960" i="56"/>
  <c r="K963" i="56"/>
  <c r="K966" i="56"/>
  <c r="K972" i="56"/>
  <c r="K976" i="56"/>
  <c r="K980" i="56"/>
  <c r="K984" i="56"/>
  <c r="K988" i="56"/>
  <c r="K991" i="56"/>
  <c r="K994" i="56"/>
  <c r="K1001" i="56"/>
  <c r="K1003" i="56"/>
  <c r="K1006" i="56"/>
  <c r="K1007" i="56"/>
  <c r="K1010" i="56"/>
  <c r="K1012" i="56"/>
  <c r="K1015" i="56"/>
  <c r="K1018" i="56"/>
  <c r="K1021" i="56"/>
  <c r="K1023" i="56"/>
  <c r="K1026" i="56"/>
  <c r="K1027" i="56"/>
  <c r="K1031" i="56"/>
  <c r="K1035" i="56"/>
  <c r="K1037" i="56"/>
  <c r="K1040" i="56"/>
  <c r="K1041" i="56"/>
  <c r="K1042" i="56"/>
  <c r="K1045" i="56"/>
  <c r="K1048" i="56"/>
  <c r="K1050" i="56"/>
  <c r="K1053" i="56"/>
  <c r="K1056" i="56"/>
  <c r="K1058" i="56"/>
  <c r="K1061" i="56"/>
  <c r="K1062" i="56"/>
  <c r="K1063" i="56"/>
  <c r="K1066" i="56"/>
  <c r="K1070" i="56"/>
  <c r="K1072" i="56"/>
  <c r="K1075" i="56"/>
  <c r="K1077" i="56"/>
  <c r="K1081" i="56"/>
  <c r="K1083" i="56"/>
  <c r="K1086" i="56"/>
  <c r="K1087" i="56"/>
  <c r="K1090" i="56"/>
  <c r="K1092" i="56"/>
  <c r="K1095" i="56"/>
  <c r="K1096" i="56"/>
  <c r="K1169" i="56"/>
  <c r="K1170" i="56"/>
  <c r="K1171" i="56"/>
  <c r="K1172" i="56"/>
  <c r="K1174" i="56"/>
  <c r="K1176" i="56"/>
  <c r="K1179" i="56"/>
  <c r="K1180" i="56"/>
  <c r="K1181" i="56"/>
  <c r="K1182" i="56"/>
  <c r="K1184" i="56"/>
  <c r="K1185" i="56"/>
  <c r="K1186" i="56"/>
  <c r="K1187" i="56"/>
  <c r="K1188" i="56"/>
  <c r="K1189" i="56"/>
  <c r="K1191" i="56"/>
  <c r="K1192" i="56"/>
  <c r="K1193" i="56"/>
  <c r="K1194" i="56"/>
  <c r="K1195" i="56"/>
  <c r="K1196" i="56"/>
  <c r="K1197" i="56"/>
  <c r="K1198" i="56"/>
  <c r="K1199" i="56"/>
  <c r="K1201" i="56"/>
  <c r="K1203" i="56"/>
  <c r="K1204" i="56"/>
  <c r="K1205" i="56"/>
  <c r="K1206" i="56"/>
  <c r="K1207" i="56"/>
  <c r="K1208" i="56"/>
  <c r="K1209" i="56"/>
  <c r="K1212" i="56"/>
  <c r="K1214" i="56"/>
  <c r="K1215" i="56"/>
  <c r="K1216" i="56"/>
  <c r="K1217" i="56"/>
  <c r="K1220" i="56"/>
  <c r="K1221" i="56"/>
  <c r="K1222" i="56"/>
  <c r="K1223" i="56"/>
  <c r="K1224" i="56"/>
  <c r="K1227" i="56"/>
  <c r="K1228" i="56"/>
  <c r="K1229" i="56"/>
  <c r="K1230" i="56"/>
  <c r="K1231" i="56"/>
  <c r="K1232" i="56"/>
  <c r="K1234" i="56"/>
  <c r="K1236" i="56"/>
  <c r="K1238" i="56"/>
  <c r="K1239" i="56"/>
  <c r="K1243" i="56"/>
  <c r="K1244" i="56"/>
  <c r="K1247" i="56"/>
  <c r="K1249" i="56"/>
  <c r="K1250" i="56"/>
  <c r="K1251" i="56"/>
  <c r="K1254" i="56"/>
  <c r="K1255" i="56"/>
  <c r="K1258" i="56"/>
  <c r="K1260" i="56"/>
  <c r="K1264" i="56"/>
  <c r="K1268" i="56"/>
  <c r="K1271" i="56"/>
  <c r="K1275" i="56"/>
  <c r="K1278" i="56"/>
  <c r="K1282" i="56"/>
  <c r="K1284" i="56"/>
  <c r="K1287" i="56"/>
  <c r="K1289" i="56"/>
  <c r="K1290" i="56"/>
  <c r="K1293" i="56"/>
  <c r="K1295" i="56"/>
  <c r="K1298" i="56"/>
  <c r="K1300" i="56"/>
  <c r="K1303" i="56"/>
  <c r="K1305" i="56"/>
  <c r="K1306" i="56"/>
  <c r="K1309" i="56"/>
  <c r="K1311" i="56"/>
  <c r="K1314" i="56"/>
  <c r="K1316" i="56"/>
  <c r="K1319" i="56"/>
  <c r="K1321" i="56"/>
  <c r="K1322" i="56"/>
  <c r="K1325" i="56"/>
  <c r="K1327" i="56"/>
  <c r="K1448" i="56"/>
  <c r="K1449" i="56"/>
  <c r="K1450" i="56"/>
  <c r="K1451" i="56"/>
  <c r="K1453" i="56"/>
  <c r="K1455" i="56"/>
  <c r="K1458" i="56"/>
  <c r="K1459" i="56"/>
  <c r="K1460" i="56"/>
  <c r="K1461" i="56"/>
  <c r="K1463" i="56"/>
  <c r="K1464" i="56"/>
  <c r="K1465" i="56"/>
  <c r="K1466" i="56"/>
  <c r="K1467" i="56"/>
  <c r="K1469" i="56"/>
  <c r="K1470" i="56"/>
  <c r="K1471" i="56"/>
  <c r="K1472" i="56"/>
  <c r="K1473" i="56"/>
  <c r="K1474" i="56"/>
  <c r="K1475" i="56"/>
  <c r="K1476" i="56"/>
  <c r="K1478" i="56"/>
  <c r="K1480" i="56"/>
  <c r="K1481" i="56"/>
  <c r="K1482" i="56"/>
  <c r="K1483" i="56"/>
  <c r="K1484" i="56"/>
  <c r="K1485" i="56"/>
  <c r="K1488" i="56"/>
  <c r="K1489" i="56"/>
  <c r="K1493" i="56"/>
  <c r="K1496" i="56"/>
  <c r="K1499" i="56"/>
  <c r="K1500" i="56"/>
  <c r="K1501" i="56"/>
  <c r="K1503" i="56"/>
  <c r="K1504" i="56"/>
  <c r="K1507" i="56"/>
  <c r="K1509" i="56"/>
  <c r="K1511" i="56"/>
  <c r="K1513" i="56"/>
  <c r="K1524" i="56"/>
  <c r="K1526" i="56"/>
  <c r="K1529" i="56"/>
  <c r="K1531" i="56"/>
  <c r="K1533" i="56"/>
  <c r="K1536" i="56"/>
  <c r="K1539" i="56"/>
  <c r="K1541" i="56"/>
  <c r="K1544" i="56"/>
  <c r="K1546" i="56"/>
  <c r="K1548" i="56"/>
  <c r="K1551" i="56"/>
  <c r="K1583" i="56"/>
  <c r="K1586" i="56"/>
  <c r="K1587" i="56"/>
  <c r="K1588" i="56"/>
  <c r="K1589" i="56"/>
  <c r="K1591" i="56"/>
  <c r="K1593" i="56"/>
  <c r="K1596" i="56"/>
  <c r="K1597" i="56"/>
  <c r="K1598" i="56"/>
  <c r="K1599" i="56"/>
  <c r="K1601" i="56"/>
  <c r="K1602" i="56"/>
  <c r="K1603" i="56"/>
  <c r="K1604" i="56"/>
  <c r="K1605" i="56"/>
  <c r="K1606" i="56"/>
  <c r="K1608" i="56"/>
  <c r="K1609" i="56"/>
  <c r="K1610" i="56"/>
  <c r="K1611" i="56"/>
  <c r="K1612" i="56"/>
  <c r="K1613" i="56"/>
  <c r="K1614" i="56"/>
  <c r="K1615" i="56"/>
  <c r="K1617" i="56"/>
  <c r="K1619" i="56"/>
  <c r="K1620" i="56"/>
  <c r="K1621" i="56"/>
  <c r="K1622" i="56"/>
  <c r="K1623" i="56"/>
  <c r="K1624" i="56"/>
  <c r="K1627" i="56"/>
  <c r="K1628" i="56"/>
  <c r="K1637" i="56"/>
  <c r="K1638" i="56"/>
  <c r="K1642" i="56"/>
  <c r="K1649" i="56"/>
  <c r="K1650" i="56"/>
  <c r="K1652" i="56"/>
  <c r="K1653" i="56"/>
  <c r="K1654" i="56"/>
  <c r="K1655" i="56"/>
  <c r="K1656" i="56"/>
  <c r="K1660" i="56"/>
  <c r="K1661" i="56"/>
  <c r="K1663" i="56"/>
  <c r="K1664" i="56"/>
  <c r="K1665" i="56"/>
  <c r="K1666" i="56"/>
  <c r="K1667" i="56"/>
  <c r="K1668" i="56"/>
  <c r="K1670" i="56"/>
  <c r="K1674" i="56"/>
  <c r="K1678" i="56"/>
  <c r="K1681" i="56"/>
  <c r="K1685" i="56"/>
  <c r="K1689" i="56"/>
  <c r="K1691" i="56"/>
  <c r="K1693" i="56"/>
  <c r="K1696" i="56"/>
  <c r="K1697" i="56"/>
  <c r="K1700" i="56"/>
  <c r="K1704" i="56"/>
  <c r="K1706" i="56"/>
  <c r="K1709" i="56"/>
  <c r="K1710" i="56"/>
  <c r="K1712" i="56"/>
  <c r="K1715" i="56"/>
  <c r="K1717" i="56"/>
  <c r="K1720" i="56"/>
  <c r="K1722" i="56"/>
  <c r="K1725" i="56"/>
  <c r="K1726" i="56"/>
  <c r="K1728" i="56"/>
  <c r="K1731" i="56"/>
  <c r="K1733" i="56"/>
  <c r="K1736" i="56"/>
  <c r="K1738" i="56"/>
  <c r="K1741" i="56"/>
  <c r="K1742" i="56"/>
  <c r="K1744" i="56"/>
  <c r="K1747" i="56"/>
  <c r="K1749" i="56"/>
  <c r="K1753" i="56"/>
  <c r="K1755" i="56"/>
  <c r="K1757" i="56"/>
  <c r="K1760" i="56"/>
  <c r="K1761" i="56"/>
  <c r="K1763" i="56"/>
  <c r="K1765" i="56"/>
  <c r="K1766" i="56"/>
  <c r="K1768" i="56"/>
  <c r="K1771" i="56"/>
  <c r="K1795" i="56"/>
  <c r="K1797" i="56"/>
  <c r="K1799" i="56"/>
  <c r="K1802" i="56"/>
  <c r="K1803" i="56"/>
  <c r="K1805" i="56"/>
  <c r="K1807" i="56"/>
  <c r="K1808" i="56"/>
  <c r="K1810" i="56"/>
  <c r="K1813" i="56"/>
  <c r="K1817" i="56"/>
  <c r="K1819" i="56"/>
  <c r="K1821" i="56"/>
  <c r="K1824" i="56"/>
  <c r="K1827" i="56"/>
  <c r="K1829" i="56"/>
  <c r="K1831" i="56"/>
  <c r="K1834" i="56"/>
  <c r="K1838" i="56"/>
  <c r="K1840" i="56"/>
  <c r="K1843" i="56"/>
  <c r="K1845" i="56"/>
  <c r="K1850" i="56"/>
  <c r="K1853" i="56"/>
  <c r="K1854" i="56"/>
  <c r="K1855" i="56"/>
  <c r="K1857" i="56"/>
  <c r="K1859" i="56"/>
  <c r="K1862" i="56"/>
  <c r="K1863" i="56"/>
  <c r="K1864" i="56"/>
  <c r="K1865" i="56"/>
  <c r="K1867" i="56"/>
  <c r="K1868" i="56"/>
  <c r="K1869" i="56"/>
  <c r="K1870" i="56"/>
  <c r="K1871" i="56"/>
  <c r="K1872" i="56"/>
  <c r="K1874" i="56"/>
  <c r="K1875" i="56"/>
  <c r="K1876" i="56"/>
  <c r="K1877" i="56"/>
  <c r="K1878" i="56"/>
  <c r="K1879" i="56"/>
  <c r="K1880" i="56"/>
  <c r="K1881" i="56"/>
  <c r="K1882" i="56"/>
  <c r="K1884" i="56"/>
  <c r="K1886" i="56"/>
  <c r="K1887" i="56"/>
  <c r="K1888" i="56"/>
  <c r="K1889" i="56"/>
  <c r="K1890" i="56"/>
  <c r="K1891" i="56"/>
  <c r="K1892" i="56"/>
  <c r="K1895" i="56"/>
  <c r="K1896" i="56"/>
  <c r="K1897" i="56"/>
  <c r="K1900" i="56"/>
  <c r="K1902" i="56"/>
  <c r="K1905" i="56"/>
  <c r="K1906" i="56"/>
  <c r="K1907" i="56"/>
  <c r="K1909" i="56"/>
  <c r="K1915" i="56"/>
  <c r="K1916" i="56"/>
  <c r="K1918" i="56"/>
  <c r="K1920" i="56"/>
  <c r="K1922" i="56"/>
  <c r="K1923" i="56"/>
  <c r="K1924" i="56"/>
  <c r="K1926" i="56"/>
  <c r="K1929" i="56"/>
  <c r="K1931" i="56"/>
  <c r="K1933" i="56"/>
  <c r="K1936" i="56"/>
  <c r="K1939" i="56"/>
  <c r="K1942" i="56"/>
  <c r="K1946" i="56"/>
  <c r="K1950" i="56"/>
  <c r="K1953" i="56"/>
  <c r="K1957" i="56"/>
  <c r="K1959" i="56"/>
  <c r="K1961" i="56"/>
  <c r="K1964" i="56"/>
  <c r="K1965" i="56"/>
  <c r="K1966" i="56"/>
  <c r="K1968" i="56"/>
  <c r="K1969" i="56"/>
  <c r="K1972" i="56"/>
  <c r="K1974" i="56"/>
  <c r="K1977" i="56"/>
  <c r="K1980" i="56"/>
  <c r="K1982" i="56"/>
  <c r="K1984" i="56"/>
  <c r="K1987" i="56"/>
  <c r="K1988" i="56"/>
  <c r="K1989" i="56"/>
  <c r="K1991" i="56"/>
  <c r="K1992" i="56"/>
  <c r="K1995" i="56"/>
  <c r="K1997" i="56"/>
  <c r="K2000" i="56"/>
  <c r="K2003" i="56"/>
  <c r="K2005" i="56"/>
  <c r="K2007" i="56"/>
  <c r="K2010" i="56"/>
  <c r="K2011" i="56"/>
  <c r="K2012" i="56"/>
  <c r="K2014" i="56"/>
  <c r="K2015" i="56"/>
  <c r="K2018" i="56"/>
  <c r="K2020" i="56"/>
  <c r="K2023" i="56"/>
  <c r="K2027" i="56"/>
  <c r="K2029" i="56"/>
  <c r="K2031" i="56"/>
  <c r="K2034" i="56"/>
  <c r="K2035" i="56"/>
  <c r="K2037" i="56"/>
  <c r="K2040" i="56"/>
  <c r="K2042" i="56"/>
  <c r="K2044" i="56"/>
  <c r="K2047" i="56"/>
  <c r="K2048" i="56"/>
  <c r="K2050" i="56"/>
  <c r="K2053" i="56"/>
  <c r="K2057" i="56"/>
  <c r="K2059" i="56"/>
  <c r="K2061" i="56"/>
  <c r="K2064" i="56"/>
  <c r="K2065" i="56"/>
  <c r="K2067" i="56"/>
  <c r="K2069" i="56"/>
  <c r="K2070" i="56"/>
  <c r="K2073" i="56"/>
  <c r="K2076" i="56"/>
  <c r="K2078" i="56"/>
  <c r="K2081" i="56"/>
  <c r="K2083" i="56"/>
  <c r="K2085" i="56"/>
  <c r="K2088" i="56"/>
  <c r="K2089" i="56"/>
  <c r="K2091" i="56"/>
  <c r="K2093" i="56"/>
  <c r="K2094" i="56"/>
  <c r="K2097" i="56"/>
  <c r="K2100" i="56"/>
  <c r="K2102" i="56"/>
  <c r="K2106" i="56"/>
  <c r="K2108" i="56"/>
  <c r="K2110" i="56"/>
  <c r="K2113" i="56"/>
  <c r="K2114" i="56"/>
  <c r="K2116" i="56"/>
  <c r="K2118" i="56"/>
  <c r="K2121" i="56"/>
  <c r="K2124" i="56"/>
  <c r="K2126" i="56"/>
  <c r="K2128" i="56"/>
  <c r="K2131" i="56"/>
  <c r="K2132" i="56"/>
  <c r="K2134" i="56"/>
  <c r="K2136" i="56"/>
  <c r="K2139" i="56"/>
  <c r="K2143" i="56"/>
  <c r="K2145" i="56"/>
  <c r="K2147" i="56"/>
  <c r="K2150" i="56"/>
  <c r="K2151" i="56"/>
  <c r="K2153" i="56"/>
  <c r="K2156" i="56"/>
  <c r="K2159" i="56"/>
  <c r="K2162" i="56"/>
  <c r="K2164" i="56"/>
  <c r="K2166" i="56"/>
  <c r="K2169" i="56"/>
  <c r="K2170" i="56"/>
  <c r="K2172" i="56"/>
  <c r="K2175" i="56"/>
  <c r="K2178" i="56"/>
  <c r="K2233" i="56"/>
  <c r="K2234" i="56"/>
  <c r="K2236" i="56"/>
  <c r="K2238" i="56"/>
  <c r="K2241" i="56"/>
  <c r="K2242" i="56"/>
  <c r="K2243" i="56"/>
  <c r="K2244" i="56"/>
  <c r="K2246" i="56"/>
  <c r="K2247" i="56"/>
  <c r="K2248" i="56"/>
  <c r="K2249" i="56"/>
  <c r="K2251" i="56"/>
  <c r="K2252" i="56"/>
  <c r="K2253" i="56"/>
  <c r="K2254" i="56"/>
  <c r="K2255" i="56"/>
  <c r="K2256" i="56"/>
  <c r="K2257" i="56"/>
  <c r="K2258" i="56"/>
  <c r="K2260" i="56"/>
  <c r="K2261" i="56"/>
  <c r="K2262" i="56"/>
  <c r="K2263" i="56"/>
  <c r="K2264" i="56"/>
  <c r="K2265" i="56"/>
  <c r="K2266" i="56"/>
  <c r="K2269" i="56"/>
  <c r="K2270" i="56"/>
  <c r="K2271" i="56"/>
  <c r="K2274" i="56"/>
  <c r="K2277" i="56"/>
  <c r="K2281" i="56"/>
  <c r="K2285" i="56"/>
  <c r="K2288" i="56"/>
  <c r="K2289" i="56"/>
  <c r="K2291" i="56"/>
  <c r="K2292" i="56"/>
  <c r="K2293" i="56"/>
  <c r="K2294" i="56"/>
  <c r="K2296" i="56"/>
  <c r="K2298" i="56"/>
  <c r="K2302" i="56"/>
  <c r="K2304" i="56"/>
  <c r="K2307" i="56"/>
  <c r="K2309" i="56"/>
  <c r="K2310" i="56"/>
  <c r="K2313" i="56"/>
  <c r="K2315" i="56"/>
  <c r="K2318" i="56"/>
  <c r="K2320" i="56"/>
  <c r="K2323" i="56"/>
  <c r="K2325" i="56"/>
  <c r="K2326" i="56"/>
  <c r="K2329" i="56"/>
  <c r="K2331" i="56"/>
  <c r="K2335" i="56"/>
  <c r="K2337" i="56"/>
  <c r="K2340" i="56"/>
  <c r="K2342" i="56"/>
  <c r="K2343" i="56"/>
  <c r="K2346" i="56"/>
  <c r="K2348" i="56"/>
  <c r="K2351" i="56"/>
  <c r="K2353" i="56"/>
  <c r="K2354" i="56"/>
  <c r="K2358" i="56"/>
  <c r="K2360" i="56"/>
  <c r="K2363" i="56"/>
  <c r="K2365" i="56"/>
  <c r="K2366" i="56"/>
  <c r="K2369" i="56"/>
  <c r="K2371" i="56"/>
  <c r="K2374" i="56"/>
  <c r="K2376" i="56"/>
  <c r="K2379" i="56"/>
  <c r="K2381" i="56"/>
  <c r="K2382" i="56"/>
  <c r="K2385" i="56"/>
  <c r="K2387" i="56"/>
  <c r="K2391" i="56"/>
  <c r="K2393" i="56"/>
  <c r="K2396" i="56"/>
  <c r="K2398" i="56"/>
  <c r="K2399" i="56"/>
  <c r="K2402" i="56"/>
  <c r="K2405" i="56"/>
  <c r="K2407" i="56"/>
  <c r="K2410" i="56"/>
  <c r="K2412" i="56"/>
  <c r="K2413" i="56"/>
  <c r="K2416" i="56"/>
  <c r="K2420" i="56"/>
  <c r="K2422" i="56"/>
  <c r="K2425" i="56"/>
  <c r="K2427" i="56"/>
  <c r="K2428" i="56"/>
  <c r="K2431" i="56"/>
  <c r="K2433" i="56"/>
  <c r="K2436" i="56"/>
  <c r="K2438" i="56"/>
  <c r="K2441" i="56"/>
  <c r="K2443" i="56"/>
  <c r="K2444" i="56"/>
  <c r="K2447" i="56"/>
  <c r="K2449" i="56"/>
  <c r="K2454" i="56"/>
  <c r="K2455" i="56"/>
  <c r="K2456" i="56"/>
  <c r="K2458" i="56"/>
  <c r="K2460" i="56"/>
  <c r="K2463" i="56"/>
  <c r="K2464" i="56"/>
  <c r="K2465" i="56"/>
  <c r="K2467" i="56"/>
  <c r="K2468" i="56"/>
  <c r="K2469" i="56"/>
  <c r="K2470" i="56"/>
  <c r="K2472" i="56"/>
  <c r="K2473" i="56"/>
  <c r="K2474" i="56"/>
  <c r="K2475" i="56"/>
  <c r="K2476" i="56"/>
  <c r="K2477" i="56"/>
  <c r="K2479" i="56"/>
  <c r="K2480" i="56"/>
  <c r="K2481" i="56"/>
  <c r="K2482" i="56"/>
  <c r="K2483" i="56"/>
  <c r="K2486" i="56"/>
  <c r="K2488" i="56"/>
  <c r="K2489" i="56"/>
  <c r="K2490" i="56"/>
  <c r="K2491" i="56"/>
  <c r="K2494" i="56"/>
  <c r="K2495" i="56"/>
  <c r="K2496" i="56"/>
  <c r="K2497" i="56"/>
  <c r="K2499" i="56"/>
  <c r="K2503" i="56"/>
  <c r="K2506" i="56"/>
  <c r="K2510" i="56"/>
  <c r="K2512" i="56"/>
  <c r="K2515" i="56"/>
  <c r="K2517" i="56"/>
  <c r="K2518" i="56"/>
  <c r="K2521" i="56"/>
  <c r="K2525" i="56"/>
  <c r="K2529" i="56"/>
  <c r="K2531" i="56"/>
  <c r="K2534" i="56"/>
  <c r="K2535" i="56"/>
  <c r="K2538" i="56"/>
  <c r="K2540" i="56"/>
  <c r="K2543" i="56"/>
  <c r="K2545" i="56"/>
  <c r="K2548" i="56"/>
  <c r="K2549" i="56"/>
  <c r="K2552" i="56"/>
  <c r="K2554" i="56"/>
  <c r="K2563" i="56"/>
  <c r="K2577" i="56"/>
  <c r="K2578" i="56"/>
  <c r="K2579" i="56"/>
  <c r="K2581" i="56"/>
  <c r="K2583" i="56"/>
  <c r="K2586" i="56"/>
  <c r="K2587" i="56"/>
  <c r="K2588" i="56"/>
  <c r="K2589" i="56"/>
  <c r="K2591" i="56"/>
  <c r="K2592" i="56"/>
  <c r="K2593" i="56"/>
  <c r="K2594" i="56"/>
  <c r="K2595" i="56"/>
  <c r="K2596" i="56"/>
  <c r="K2598" i="56"/>
  <c r="K2599" i="56"/>
  <c r="K2600" i="56"/>
  <c r="K2601" i="56"/>
  <c r="K2602" i="56"/>
  <c r="K2603" i="56"/>
  <c r="K2604" i="56"/>
  <c r="K2605" i="56"/>
  <c r="K2606" i="56"/>
  <c r="K2608" i="56"/>
  <c r="K2609" i="56"/>
  <c r="K2610" i="56"/>
  <c r="K2611" i="56"/>
  <c r="K2612" i="56"/>
  <c r="K2613" i="56"/>
  <c r="K2614" i="56"/>
  <c r="K2617" i="56"/>
  <c r="K2618" i="56"/>
  <c r="K2619" i="56"/>
  <c r="K2622" i="56"/>
  <c r="K2625" i="56"/>
  <c r="K2628" i="56"/>
  <c r="K2629" i="56"/>
  <c r="K2630" i="56"/>
  <c r="K2632" i="56"/>
  <c r="K2634" i="56"/>
  <c r="K2637" i="56"/>
  <c r="K2641" i="56"/>
  <c r="K2643" i="56"/>
  <c r="K2663" i="56"/>
  <c r="K2665" i="56"/>
  <c r="K2668" i="56"/>
  <c r="K2671" i="56"/>
  <c r="K2674" i="56"/>
  <c r="K2676" i="56"/>
  <c r="K2679" i="56"/>
  <c r="K2682" i="56"/>
  <c r="K2686" i="56"/>
  <c r="K2690" i="56"/>
  <c r="K2692" i="56"/>
  <c r="K2695" i="56"/>
  <c r="K2697" i="56"/>
  <c r="K2700" i="56"/>
  <c r="K2703" i="56"/>
  <c r="K2705" i="56"/>
  <c r="K2708" i="56"/>
  <c r="K2710" i="56"/>
  <c r="K2713" i="56"/>
  <c r="K2753" i="56"/>
  <c r="K2754" i="56"/>
  <c r="K2756" i="56"/>
  <c r="K2758" i="56"/>
  <c r="K2761" i="56"/>
  <c r="K2762" i="56"/>
  <c r="K2763" i="56"/>
  <c r="K2764" i="56"/>
  <c r="K2766" i="56"/>
  <c r="K2767" i="56"/>
  <c r="K2768" i="56"/>
  <c r="K2769" i="56"/>
  <c r="K2770" i="56"/>
  <c r="K2772" i="56"/>
  <c r="K2774" i="56"/>
  <c r="K2775" i="56"/>
  <c r="K2776" i="56"/>
  <c r="K2777" i="56"/>
  <c r="K2778" i="56"/>
  <c r="K2779" i="56"/>
  <c r="K2780" i="56"/>
  <c r="K2782" i="56"/>
  <c r="K2783" i="56"/>
  <c r="K2784" i="56"/>
  <c r="K2785" i="56"/>
  <c r="K2786" i="56"/>
  <c r="K2787" i="56"/>
  <c r="K2790" i="56"/>
  <c r="K2791" i="56"/>
  <c r="K2794" i="56"/>
  <c r="K2797" i="56"/>
  <c r="K2798" i="56"/>
  <c r="K2799" i="56"/>
  <c r="K2803" i="56"/>
  <c r="K2814" i="56"/>
  <c r="K2818" i="56"/>
  <c r="K2822" i="56"/>
  <c r="K2823" i="56"/>
  <c r="K2826" i="56"/>
  <c r="K2829" i="56"/>
  <c r="K2831" i="56"/>
  <c r="K2834" i="56"/>
  <c r="K2835" i="56"/>
  <c r="K2838" i="56"/>
  <c r="K2842" i="56"/>
  <c r="K2846" i="56"/>
  <c r="K2847" i="56"/>
  <c r="K2850" i="56"/>
  <c r="K2853" i="56"/>
  <c r="K2858" i="56"/>
  <c r="K2859" i="56"/>
  <c r="K2860" i="56"/>
  <c r="K2862" i="56"/>
  <c r="K2864" i="56"/>
  <c r="K2867" i="56"/>
  <c r="K2868" i="56"/>
  <c r="K2869" i="56"/>
  <c r="K2870" i="56"/>
  <c r="K2872" i="56"/>
  <c r="K2873" i="56"/>
  <c r="K2874" i="56"/>
  <c r="K2875" i="56"/>
  <c r="K2876" i="56"/>
  <c r="K2878" i="56"/>
  <c r="K2879" i="56"/>
  <c r="K2880" i="56"/>
  <c r="K2881" i="56"/>
  <c r="K2882" i="56"/>
  <c r="K2883" i="56"/>
  <c r="K2884" i="56"/>
  <c r="K2885" i="56"/>
  <c r="K2886" i="56"/>
  <c r="K2888" i="56"/>
  <c r="K2889" i="56"/>
  <c r="K2890" i="56"/>
  <c r="K2891" i="56"/>
  <c r="K2892" i="56"/>
  <c r="K2894" i="56"/>
  <c r="K2897" i="56"/>
  <c r="K2898" i="56"/>
  <c r="K2899" i="56"/>
  <c r="K2902" i="56"/>
  <c r="K2903" i="56"/>
  <c r="K2904" i="56"/>
  <c r="K2905" i="56"/>
  <c r="K2909" i="56"/>
  <c r="J2908" i="56"/>
  <c r="J2907" i="56" s="1"/>
  <c r="J2906" i="56" s="1"/>
  <c r="J2901" i="56"/>
  <c r="J2900" i="56" s="1"/>
  <c r="J2896" i="56"/>
  <c r="J2895" i="56" s="1"/>
  <c r="J2877" i="56"/>
  <c r="J2871" i="56"/>
  <c r="J2866" i="56"/>
  <c r="J2863" i="56"/>
  <c r="J2861" i="56"/>
  <c r="J2857" i="56"/>
  <c r="J2852" i="56"/>
  <c r="J2851" i="56" s="1"/>
  <c r="J2849" i="56"/>
  <c r="J2848" i="56" s="1"/>
  <c r="J2845" i="56"/>
  <c r="J2844" i="56" s="1"/>
  <c r="J2841" i="56"/>
  <c r="J2840" i="56" s="1"/>
  <c r="J2839" i="56" s="1"/>
  <c r="J2837" i="56"/>
  <c r="J2836" i="56" s="1"/>
  <c r="J2833" i="56"/>
  <c r="J2832" i="56" s="1"/>
  <c r="J2830" i="56"/>
  <c r="J2828" i="56"/>
  <c r="J2825" i="56"/>
  <c r="J2824" i="56" s="1"/>
  <c r="J2821" i="56"/>
  <c r="J2820" i="56" s="1"/>
  <c r="J2817" i="56"/>
  <c r="J2816" i="56" s="1"/>
  <c r="J2815" i="56" s="1"/>
  <c r="J2813" i="56"/>
  <c r="J2812" i="56" s="1"/>
  <c r="J2804" i="56" s="1"/>
  <c r="J2802" i="56"/>
  <c r="J2796" i="56"/>
  <c r="J2793" i="56"/>
  <c r="J2792" i="56" s="1"/>
  <c r="J2789" i="56"/>
  <c r="J2788" i="56" s="1"/>
  <c r="J2781" i="56"/>
  <c r="J2765" i="56"/>
  <c r="J2760" i="56"/>
  <c r="J2757" i="56"/>
  <c r="J2755" i="56"/>
  <c r="J2752" i="56"/>
  <c r="J2712" i="56"/>
  <c r="J2711" i="56" s="1"/>
  <c r="J2709" i="56"/>
  <c r="J2707" i="56"/>
  <c r="J2704" i="56"/>
  <c r="J2702" i="56"/>
  <c r="J2699" i="56"/>
  <c r="J2698" i="56" s="1"/>
  <c r="J2696" i="56"/>
  <c r="J2694" i="56"/>
  <c r="J2691" i="56"/>
  <c r="J2689" i="56"/>
  <c r="J2685" i="56"/>
  <c r="J2684" i="56" s="1"/>
  <c r="J2683" i="56" s="1"/>
  <c r="J2681" i="56"/>
  <c r="J2680" i="56" s="1"/>
  <c r="J2678" i="56"/>
  <c r="J2677" i="56" s="1"/>
  <c r="J2675" i="56"/>
  <c r="J2673" i="56"/>
  <c r="J2670" i="56"/>
  <c r="J2669" i="56" s="1"/>
  <c r="J2667" i="56"/>
  <c r="J2666" i="56" s="1"/>
  <c r="J2664" i="56"/>
  <c r="J2662" i="56"/>
  <c r="J2647" i="56"/>
  <c r="J2645" i="56"/>
  <c r="J2642" i="56"/>
  <c r="J2640" i="56"/>
  <c r="J2636" i="56"/>
  <c r="J2635" i="56" s="1"/>
  <c r="J2633" i="56"/>
  <c r="J2631" i="56"/>
  <c r="J2627" i="56"/>
  <c r="J2624" i="56"/>
  <c r="J2623" i="56" s="1"/>
  <c r="J2621" i="56"/>
  <c r="J2620" i="56" s="1"/>
  <c r="J2616" i="56"/>
  <c r="J2615" i="56" s="1"/>
  <c r="J2607" i="56"/>
  <c r="J2597" i="56"/>
  <c r="J2590" i="56"/>
  <c r="J2585" i="56"/>
  <c r="J2582" i="56"/>
  <c r="J2580" i="56"/>
  <c r="J2576" i="56"/>
  <c r="J2562" i="56"/>
  <c r="J2561" i="56" s="1"/>
  <c r="J2553" i="56"/>
  <c r="J2551" i="56"/>
  <c r="J2547" i="56"/>
  <c r="J2546" i="56" s="1"/>
  <c r="J2544" i="56"/>
  <c r="J2542" i="56"/>
  <c r="J2539" i="56"/>
  <c r="J2537" i="56"/>
  <c r="J2533" i="56"/>
  <c r="J2532" i="56" s="1"/>
  <c r="J2530" i="56"/>
  <c r="J2528" i="56"/>
  <c r="J2524" i="56"/>
  <c r="J2523" i="56" s="1"/>
  <c r="J2522" i="56" s="1"/>
  <c r="J2520" i="56"/>
  <c r="J2519" i="56" s="1"/>
  <c r="J2516" i="56"/>
  <c r="J2514" i="56"/>
  <c r="J2511" i="56"/>
  <c r="J2509" i="56"/>
  <c r="J2505" i="56"/>
  <c r="J2504" i="56" s="1"/>
  <c r="J2502" i="56"/>
  <c r="J2501" i="56" s="1"/>
  <c r="J2498" i="56"/>
  <c r="J2493" i="56"/>
  <c r="J2487" i="56"/>
  <c r="J2485" i="56"/>
  <c r="J2478" i="56"/>
  <c r="J2471" i="56"/>
  <c r="J2466" i="56"/>
  <c r="J2462" i="56"/>
  <c r="J2459" i="56"/>
  <c r="J2457" i="56"/>
  <c r="J2453" i="56"/>
  <c r="J2448" i="56"/>
  <c r="J2446" i="56"/>
  <c r="J2442" i="56"/>
  <c r="J2440" i="56"/>
  <c r="J2437" i="56"/>
  <c r="J2435" i="56"/>
  <c r="J2432" i="56"/>
  <c r="J2430" i="56"/>
  <c r="J2426" i="56"/>
  <c r="J2424" i="56"/>
  <c r="J2421" i="56"/>
  <c r="J2419" i="56"/>
  <c r="J2415" i="56"/>
  <c r="J2414" i="56" s="1"/>
  <c r="J2411" i="56"/>
  <c r="J2409" i="56"/>
  <c r="J2406" i="56"/>
  <c r="J2404" i="56"/>
  <c r="J2401" i="56"/>
  <c r="J2400" i="56" s="1"/>
  <c r="J2397" i="56"/>
  <c r="J2395" i="56"/>
  <c r="J2392" i="56"/>
  <c r="J2390" i="56"/>
  <c r="J2386" i="56"/>
  <c r="J2384" i="56"/>
  <c r="J2380" i="56"/>
  <c r="J2378" i="56"/>
  <c r="J2375" i="56"/>
  <c r="J2373" i="56"/>
  <c r="J2370" i="56"/>
  <c r="J2368" i="56"/>
  <c r="J2364" i="56"/>
  <c r="J2362" i="56"/>
  <c r="J2359" i="56"/>
  <c r="J2357" i="56"/>
  <c r="J2352" i="56"/>
  <c r="J2350" i="56"/>
  <c r="J2347" i="56"/>
  <c r="J2345" i="56"/>
  <c r="J2341" i="56"/>
  <c r="J2339" i="56"/>
  <c r="J2336" i="56"/>
  <c r="J2334" i="56"/>
  <c r="J2330" i="56"/>
  <c r="J2328" i="56"/>
  <c r="J2324" i="56"/>
  <c r="J2322" i="56"/>
  <c r="J2319" i="56"/>
  <c r="J2317" i="56"/>
  <c r="J2314" i="56"/>
  <c r="J2312" i="56"/>
  <c r="J2308" i="56"/>
  <c r="J2306" i="56"/>
  <c r="J2303" i="56"/>
  <c r="J2301" i="56"/>
  <c r="J2297" i="56"/>
  <c r="J2295" i="56"/>
  <c r="J2290" i="56"/>
  <c r="J2287" i="56"/>
  <c r="J2282" i="56"/>
  <c r="J2280" i="56"/>
  <c r="J2279" i="56" s="1"/>
  <c r="J2276" i="56"/>
  <c r="J2275" i="56" s="1"/>
  <c r="J2273" i="56"/>
  <c r="J2272" i="56" s="1"/>
  <c r="J2268" i="56"/>
  <c r="J2267" i="56" s="1"/>
  <c r="J2259" i="56"/>
  <c r="J2250" i="56"/>
  <c r="J2245" i="56"/>
  <c r="J2240" i="56"/>
  <c r="J2237" i="56"/>
  <c r="J2235" i="56"/>
  <c r="J2232" i="56"/>
  <c r="J2177" i="56"/>
  <c r="J2176" i="56" s="1"/>
  <c r="J2174" i="56"/>
  <c r="J2173" i="56" s="1"/>
  <c r="J2171" i="56"/>
  <c r="J2168" i="56"/>
  <c r="J2165" i="56"/>
  <c r="J2163" i="56"/>
  <c r="J2161" i="56"/>
  <c r="J2158" i="56"/>
  <c r="J2157" i="56" s="1"/>
  <c r="J2155" i="56"/>
  <c r="J2154" i="56" s="1"/>
  <c r="J2152" i="56"/>
  <c r="J2149" i="56"/>
  <c r="J2146" i="56"/>
  <c r="J2144" i="56"/>
  <c r="J2142" i="56"/>
  <c r="J2138" i="56"/>
  <c r="J2137" i="56" s="1"/>
  <c r="J2135" i="56"/>
  <c r="J2133" i="56"/>
  <c r="J2130" i="56"/>
  <c r="J2127" i="56"/>
  <c r="J2125" i="56"/>
  <c r="J2123" i="56"/>
  <c r="J2120" i="56"/>
  <c r="J2119" i="56" s="1"/>
  <c r="J2117" i="56"/>
  <c r="J2115" i="56"/>
  <c r="J2112" i="56"/>
  <c r="J2109" i="56"/>
  <c r="J2107" i="56"/>
  <c r="J2105" i="56"/>
  <c r="J2101" i="56"/>
  <c r="J2099" i="56"/>
  <c r="J2096" i="56"/>
  <c r="J2090" i="56"/>
  <c r="J2087" i="56"/>
  <c r="J2082" i="56"/>
  <c r="J2080" i="56"/>
  <c r="J2077" i="56"/>
  <c r="J2075" i="56"/>
  <c r="J2072" i="56"/>
  <c r="J2066" i="56"/>
  <c r="J2063" i="56"/>
  <c r="J2060" i="56"/>
  <c r="J2058" i="56"/>
  <c r="J2056" i="56"/>
  <c r="J2052" i="56"/>
  <c r="J2051" i="56" s="1"/>
  <c r="J2049" i="56"/>
  <c r="J2046" i="56"/>
  <c r="J2043" i="56"/>
  <c r="J2041" i="56"/>
  <c r="J2039" i="56"/>
  <c r="J2036" i="56"/>
  <c r="J2033" i="56"/>
  <c r="J2030" i="56"/>
  <c r="J2028" i="56"/>
  <c r="J2026" i="56"/>
  <c r="J2022" i="56"/>
  <c r="J2021" i="56" s="1"/>
  <c r="J2019" i="56"/>
  <c r="J2017" i="56"/>
  <c r="J2013" i="56"/>
  <c r="J2009" i="56"/>
  <c r="J2006" i="56"/>
  <c r="J2004" i="56"/>
  <c r="J2002" i="56"/>
  <c r="J1999" i="56"/>
  <c r="J1998" i="56" s="1"/>
  <c r="J1996" i="56"/>
  <c r="J1994" i="56"/>
  <c r="J1990" i="56"/>
  <c r="J1986" i="56"/>
  <c r="J1983" i="56"/>
  <c r="J1981" i="56"/>
  <c r="J1979" i="56"/>
  <c r="J1976" i="56"/>
  <c r="J1975" i="56" s="1"/>
  <c r="J1973" i="56"/>
  <c r="J1971" i="56"/>
  <c r="J1967" i="56"/>
  <c r="J1963" i="56"/>
  <c r="J1960" i="56"/>
  <c r="J1958" i="56"/>
  <c r="J1956" i="56"/>
  <c r="J1952" i="56"/>
  <c r="J1951" i="56" s="1"/>
  <c r="J1949" i="56"/>
  <c r="J1948" i="56" s="1"/>
  <c r="J1945" i="56"/>
  <c r="J1944" i="56" s="1"/>
  <c r="J1943" i="56" s="1"/>
  <c r="J1941" i="56"/>
  <c r="J1940" i="56" s="1"/>
  <c r="J1938" i="56"/>
  <c r="J1937" i="56" s="1"/>
  <c r="J1935" i="56"/>
  <c r="J1934" i="56" s="1"/>
  <c r="J1932" i="56"/>
  <c r="J1930" i="56"/>
  <c r="J1928" i="56"/>
  <c r="J1925" i="56"/>
  <c r="J1921" i="56"/>
  <c r="J1914" i="56"/>
  <c r="J1911" i="56" s="1"/>
  <c r="J1908" i="56"/>
  <c r="J1904" i="56"/>
  <c r="J1901" i="56"/>
  <c r="J1899" i="56"/>
  <c r="J1894" i="56"/>
  <c r="J1893" i="56" s="1"/>
  <c r="J1885" i="56"/>
  <c r="J1883" i="56"/>
  <c r="J1873" i="56"/>
  <c r="J1866" i="56"/>
  <c r="J1861" i="56"/>
  <c r="J1858" i="56"/>
  <c r="J1856" i="56"/>
  <c r="J1852" i="56"/>
  <c r="J1849" i="56"/>
  <c r="J1848" i="56" s="1"/>
  <c r="J1844" i="56"/>
  <c r="J1842" i="56"/>
  <c r="J1839" i="56"/>
  <c r="J1837" i="56"/>
  <c r="J1833" i="56"/>
  <c r="J1832" i="56" s="1"/>
  <c r="J1830" i="56"/>
  <c r="J1828" i="56"/>
  <c r="J1826" i="56"/>
  <c r="J1823" i="56"/>
  <c r="J1822" i="56" s="1"/>
  <c r="J1820" i="56"/>
  <c r="J1818" i="56"/>
  <c r="J1816" i="56"/>
  <c r="J1812" i="56"/>
  <c r="J1811" i="56" s="1"/>
  <c r="J1809" i="56"/>
  <c r="J1806" i="56"/>
  <c r="J1804" i="56"/>
  <c r="J1801" i="56"/>
  <c r="J1798" i="56"/>
  <c r="J1796" i="56"/>
  <c r="J1794" i="56"/>
  <c r="J1770" i="56"/>
  <c r="J1769" i="56" s="1"/>
  <c r="J1767" i="56"/>
  <c r="J1764" i="56"/>
  <c r="J1762" i="56"/>
  <c r="J1759" i="56"/>
  <c r="J1756" i="56"/>
  <c r="J1754" i="56"/>
  <c r="J1752" i="56"/>
  <c r="J1748" i="56"/>
  <c r="J1746" i="56"/>
  <c r="J1743" i="56"/>
  <c r="J1740" i="56"/>
  <c r="J1737" i="56"/>
  <c r="J1735" i="56"/>
  <c r="J1732" i="56"/>
  <c r="J1730" i="56"/>
  <c r="J1727" i="56"/>
  <c r="J1724" i="56"/>
  <c r="J1721" i="56"/>
  <c r="J1719" i="56"/>
  <c r="J1716" i="56"/>
  <c r="J1714" i="56"/>
  <c r="J1711" i="56"/>
  <c r="J1708" i="56"/>
  <c r="J1705" i="56"/>
  <c r="J1703" i="56"/>
  <c r="J1699" i="56"/>
  <c r="J1698" i="56" s="1"/>
  <c r="J1695" i="56"/>
  <c r="J1694" i="56" s="1"/>
  <c r="J1692" i="56"/>
  <c r="J1690" i="56"/>
  <c r="J1688" i="56"/>
  <c r="J1684" i="56"/>
  <c r="J1683" i="56" s="1"/>
  <c r="J1682" i="56" s="1"/>
  <c r="J1680" i="56"/>
  <c r="J1679" i="56" s="1"/>
  <c r="J1677" i="56"/>
  <c r="J1676" i="56" s="1"/>
  <c r="J1673" i="56"/>
  <c r="J1672" i="56" s="1"/>
  <c r="J1671" i="56" s="1"/>
  <c r="J1669" i="56"/>
  <c r="J1662" i="56"/>
  <c r="J1651" i="56"/>
  <c r="J1648" i="56"/>
  <c r="J1641" i="56"/>
  <c r="J1636" i="56"/>
  <c r="J1626" i="56"/>
  <c r="J1625" i="56" s="1"/>
  <c r="J1618" i="56"/>
  <c r="J1616" i="56"/>
  <c r="J1607" i="56"/>
  <c r="J1600" i="56"/>
  <c r="J1595" i="56"/>
  <c r="J1592" i="56"/>
  <c r="J1590" i="56"/>
  <c r="J1585" i="56"/>
  <c r="J1582" i="56"/>
  <c r="J1581" i="56" s="1"/>
  <c r="J1550" i="56"/>
  <c r="J1549" i="56" s="1"/>
  <c r="J1547" i="56"/>
  <c r="J1545" i="56"/>
  <c r="J1543" i="56"/>
  <c r="J1540" i="56"/>
  <c r="J1538" i="56"/>
  <c r="J1535" i="56"/>
  <c r="J1534" i="56" s="1"/>
  <c r="J1532" i="56"/>
  <c r="J1530" i="56"/>
  <c r="J1528" i="56"/>
  <c r="J1525" i="56"/>
  <c r="J1523" i="56"/>
  <c r="J1512" i="56"/>
  <c r="J1510" i="56"/>
  <c r="J1508" i="56"/>
  <c r="J1506" i="56"/>
  <c r="J1502" i="56"/>
  <c r="J1498" i="56"/>
  <c r="J1495" i="56"/>
  <c r="J1494" i="56" s="1"/>
  <c r="J1492" i="56"/>
  <c r="J1491" i="56" s="1"/>
  <c r="J1487" i="56"/>
  <c r="J1486" i="56" s="1"/>
  <c r="J1479" i="56"/>
  <c r="J1477" i="56"/>
  <c r="J1468" i="56"/>
  <c r="J1462" i="56"/>
  <c r="J1457" i="56"/>
  <c r="J1454" i="56"/>
  <c r="J1452" i="56"/>
  <c r="J1447" i="56"/>
  <c r="J1326" i="56"/>
  <c r="J1324" i="56"/>
  <c r="J1320" i="56"/>
  <c r="J1318" i="56"/>
  <c r="J1315" i="56"/>
  <c r="J1313" i="56"/>
  <c r="J1310" i="56"/>
  <c r="J1308" i="56"/>
  <c r="J1304" i="56"/>
  <c r="J1302" i="56"/>
  <c r="J1299" i="56"/>
  <c r="J1297" i="56"/>
  <c r="J1294" i="56"/>
  <c r="J1292" i="56"/>
  <c r="J1288" i="56"/>
  <c r="J1286" i="56"/>
  <c r="J1283" i="56"/>
  <c r="J1281" i="56"/>
  <c r="J1277" i="56"/>
  <c r="J1276" i="56" s="1"/>
  <c r="J1274" i="56"/>
  <c r="J1273" i="56" s="1"/>
  <c r="J1270" i="56"/>
  <c r="J1269" i="56" s="1"/>
  <c r="J1267" i="56"/>
  <c r="J1266" i="56" s="1"/>
  <c r="J1263" i="56"/>
  <c r="J1262" i="56" s="1"/>
  <c r="J1261" i="56" s="1"/>
  <c r="J1259" i="56"/>
  <c r="J1257" i="56"/>
  <c r="J1253" i="56"/>
  <c r="J1252" i="56" s="1"/>
  <c r="J1248" i="56"/>
  <c r="J1246" i="56"/>
  <c r="J1242" i="56"/>
  <c r="J1241" i="56" s="1"/>
  <c r="J1237" i="56"/>
  <c r="J1235" i="56"/>
  <c r="J1233" i="56"/>
  <c r="J1226" i="56"/>
  <c r="J1219" i="56"/>
  <c r="J1218" i="56" s="1"/>
  <c r="J1213" i="56"/>
  <c r="J1211" i="56"/>
  <c r="J1202" i="56"/>
  <c r="J1200" i="56"/>
  <c r="J1190" i="56"/>
  <c r="J1183" i="56"/>
  <c r="J1178" i="56"/>
  <c r="J1175" i="56"/>
  <c r="J1173" i="56"/>
  <c r="J1168" i="56"/>
  <c r="J1094" i="56"/>
  <c r="J1093" i="56" s="1"/>
  <c r="J1091" i="56"/>
  <c r="J1089" i="56"/>
  <c r="J1085" i="56"/>
  <c r="J1084" i="56" s="1"/>
  <c r="J1082" i="56"/>
  <c r="J1080" i="56"/>
  <c r="J1076" i="56"/>
  <c r="J1074" i="56"/>
  <c r="J1071" i="56"/>
  <c r="J1069" i="56"/>
  <c r="J1065" i="56"/>
  <c r="J1064" i="56" s="1"/>
  <c r="J1060" i="56"/>
  <c r="J1059" i="56" s="1"/>
  <c r="J1057" i="56"/>
  <c r="J1055" i="56"/>
  <c r="J1052" i="56"/>
  <c r="J1051" i="56" s="1"/>
  <c r="J1049" i="56"/>
  <c r="J1047" i="56"/>
  <c r="J1044" i="56"/>
  <c r="J1043" i="56" s="1"/>
  <c r="J1039" i="56"/>
  <c r="J1038" i="56" s="1"/>
  <c r="J1036" i="56"/>
  <c r="J1034" i="56"/>
  <c r="J1030" i="56"/>
  <c r="J1029" i="56" s="1"/>
  <c r="J1028" i="56" s="1"/>
  <c r="J1025" i="56"/>
  <c r="J1024" i="56" s="1"/>
  <c r="J1022" i="56"/>
  <c r="J1020" i="56"/>
  <c r="J1017" i="56"/>
  <c r="J1016" i="56" s="1"/>
  <c r="J1014" i="56"/>
  <c r="J1013" i="56" s="1"/>
  <c r="J1011" i="56"/>
  <c r="J1009" i="56"/>
  <c r="J1005" i="56"/>
  <c r="J1004" i="56" s="1"/>
  <c r="J1002" i="56"/>
  <c r="J1000" i="56"/>
  <c r="J993" i="56"/>
  <c r="J992" i="56" s="1"/>
  <c r="J990" i="56"/>
  <c r="J989" i="56" s="1"/>
  <c r="J987" i="56"/>
  <c r="J986" i="56" s="1"/>
  <c r="J983" i="56"/>
  <c r="J982" i="56" s="1"/>
  <c r="J981" i="56" s="1"/>
  <c r="J979" i="56"/>
  <c r="J978" i="56" s="1"/>
  <c r="J977" i="56" s="1"/>
  <c r="J975" i="56"/>
  <c r="J974" i="56" s="1"/>
  <c r="J973" i="56" s="1"/>
  <c r="J971" i="56"/>
  <c r="J970" i="56" s="1"/>
  <c r="J965" i="56"/>
  <c r="J964" i="56" s="1"/>
  <c r="J962" i="56"/>
  <c r="J961" i="56" s="1"/>
  <c r="J959" i="56"/>
  <c r="J957" i="56"/>
  <c r="J955" i="56"/>
  <c r="J951" i="56"/>
  <c r="J949" i="56"/>
  <c r="J943" i="56"/>
  <c r="J939" i="56"/>
  <c r="J935" i="56"/>
  <c r="J934" i="56" s="1"/>
  <c r="J932" i="56"/>
  <c r="J931" i="56" s="1"/>
  <c r="J929" i="56"/>
  <c r="J928" i="56" s="1"/>
  <c r="J923" i="56"/>
  <c r="J922" i="56" s="1"/>
  <c r="J914" i="56"/>
  <c r="J912" i="56"/>
  <c r="J902" i="56"/>
  <c r="J896" i="56"/>
  <c r="J891" i="56"/>
  <c r="J888" i="56"/>
  <c r="J886" i="56"/>
  <c r="J882" i="56"/>
  <c r="J879" i="56"/>
  <c r="J875" i="56"/>
  <c r="J873" i="56"/>
  <c r="J867" i="56"/>
  <c r="J866" i="56" s="1"/>
  <c r="J864" i="56"/>
  <c r="J863" i="56" s="1"/>
  <c r="J861" i="56"/>
  <c r="J859" i="56"/>
  <c r="J856" i="56"/>
  <c r="J849" i="56"/>
  <c r="J846" i="56"/>
  <c r="J845" i="56" s="1"/>
  <c r="J841" i="56"/>
  <c r="J840" i="56" s="1"/>
  <c r="J835" i="56"/>
  <c r="J834" i="56" s="1"/>
  <c r="J826" i="56"/>
  <c r="J824" i="56"/>
  <c r="J814" i="56"/>
  <c r="J800" i="56"/>
  <c r="J798" i="56"/>
  <c r="J794" i="56"/>
  <c r="J788" i="56"/>
  <c r="J787" i="56" s="1"/>
  <c r="J786" i="56" s="1"/>
  <c r="J784" i="56"/>
  <c r="J777" i="56"/>
  <c r="J773" i="56"/>
  <c r="J771" i="56"/>
  <c r="J768" i="56"/>
  <c r="J767" i="56" s="1"/>
  <c r="J765" i="56"/>
  <c r="J764" i="56" s="1"/>
  <c r="J759" i="56"/>
  <c r="J758" i="56" s="1"/>
  <c r="J750" i="56"/>
  <c r="J740" i="56"/>
  <c r="J733" i="56"/>
  <c r="J729" i="56"/>
  <c r="J724" i="56"/>
  <c r="J723" i="56" s="1"/>
  <c r="J721" i="56"/>
  <c r="J720" i="56" s="1"/>
  <c r="J718" i="56"/>
  <c r="J713" i="56"/>
  <c r="J710" i="56"/>
  <c r="J709" i="56" s="1"/>
  <c r="J706" i="56"/>
  <c r="J705" i="56" s="1"/>
  <c r="J701" i="56"/>
  <c r="J700" i="56" s="1"/>
  <c r="J693" i="56"/>
  <c r="J691" i="56"/>
  <c r="J681" i="56"/>
  <c r="J675" i="56"/>
  <c r="J671" i="56"/>
  <c r="J668" i="56"/>
  <c r="J666" i="56"/>
  <c r="J662" i="56"/>
  <c r="J659" i="56"/>
  <c r="J658" i="56" s="1"/>
  <c r="J655" i="56"/>
  <c r="J652" i="56"/>
  <c r="J650" i="56"/>
  <c r="J648" i="56"/>
  <c r="J645" i="56"/>
  <c r="J643" i="56"/>
  <c r="J637" i="56"/>
  <c r="J636" i="56" s="1"/>
  <c r="J634" i="56"/>
  <c r="J633" i="56" s="1"/>
  <c r="J631" i="56"/>
  <c r="J629" i="56"/>
  <c r="J626" i="56"/>
  <c r="J623" i="56"/>
  <c r="J618" i="56"/>
  <c r="J614" i="56"/>
  <c r="J613" i="56" s="1"/>
  <c r="J612" i="56" s="1"/>
  <c r="J608" i="56"/>
  <c r="J607" i="56" s="1"/>
  <c r="J605" i="56"/>
  <c r="J603" i="56"/>
  <c r="J600" i="56"/>
  <c r="J599" i="56" s="1"/>
  <c r="J594" i="56"/>
  <c r="J592" i="56"/>
  <c r="J589" i="56"/>
  <c r="J584" i="56"/>
  <c r="J580" i="56"/>
  <c r="J579" i="56" s="1"/>
  <c r="J576" i="56"/>
  <c r="J574" i="56"/>
  <c r="J572" i="56"/>
  <c r="J569" i="56"/>
  <c r="J568" i="56" s="1"/>
  <c r="J563" i="56"/>
  <c r="J562" i="56" s="1"/>
  <c r="J559" i="56"/>
  <c r="J558" i="56" s="1"/>
  <c r="J556" i="56"/>
  <c r="J547" i="56"/>
  <c r="J544" i="56"/>
  <c r="J540" i="56"/>
  <c r="J537" i="56"/>
  <c r="J535" i="56"/>
  <c r="J532" i="56"/>
  <c r="J528" i="56"/>
  <c r="J527" i="56" s="1"/>
  <c r="J522" i="56"/>
  <c r="J521" i="56" s="1"/>
  <c r="J518" i="56"/>
  <c r="J517" i="56" s="1"/>
  <c r="J510" i="56"/>
  <c r="J508" i="56"/>
  <c r="J502" i="56"/>
  <c r="J501" i="56" s="1"/>
  <c r="J499" i="56"/>
  <c r="J498" i="56" s="1"/>
  <c r="J496" i="56"/>
  <c r="J494" i="56"/>
  <c r="J489" i="56"/>
  <c r="J488" i="56" s="1"/>
  <c r="J486" i="56"/>
  <c r="J484" i="56"/>
  <c r="J476" i="56"/>
  <c r="J474" i="56"/>
  <c r="J470" i="56"/>
  <c r="J467" i="56"/>
  <c r="J465" i="56"/>
  <c r="J462" i="56"/>
  <c r="J458" i="56"/>
  <c r="J457" i="56" s="1"/>
  <c r="J455" i="56"/>
  <c r="J447" i="56"/>
  <c r="J445" i="56"/>
  <c r="J441" i="56"/>
  <c r="J437" i="56"/>
  <c r="J436" i="56" s="1"/>
  <c r="J433" i="56"/>
  <c r="J432" i="56" s="1"/>
  <c r="J430" i="56"/>
  <c r="J429" i="56" s="1"/>
  <c r="J425" i="56"/>
  <c r="J424" i="56" s="1"/>
  <c r="J421" i="56"/>
  <c r="J419" i="56"/>
  <c r="J417" i="56"/>
  <c r="J411" i="56"/>
  <c r="J410" i="56" s="1"/>
  <c r="J407" i="56"/>
  <c r="J406" i="56" s="1"/>
  <c r="J401" i="56"/>
  <c r="J400" i="56" s="1"/>
  <c r="J398" i="56"/>
  <c r="J397" i="56" s="1"/>
  <c r="J395" i="56"/>
  <c r="J392" i="56"/>
  <c r="J390" i="56"/>
  <c r="J388" i="56"/>
  <c r="J385" i="56"/>
  <c r="J383" i="56"/>
  <c r="J374" i="56"/>
  <c r="J371" i="56"/>
  <c r="J368" i="56"/>
  <c r="J366" i="56"/>
  <c r="J362" i="56"/>
  <c r="J359" i="56"/>
  <c r="J356" i="56"/>
  <c r="J354" i="56"/>
  <c r="J350" i="56"/>
  <c r="J347" i="56"/>
  <c r="J343" i="56"/>
  <c r="J341" i="56"/>
  <c r="J338" i="56"/>
  <c r="J336" i="56"/>
  <c r="J334" i="56"/>
  <c r="J332" i="56"/>
  <c r="J327" i="56"/>
  <c r="J326" i="56" s="1"/>
  <c r="J324" i="56"/>
  <c r="J323" i="56" s="1"/>
  <c r="J321" i="56"/>
  <c r="J319" i="56"/>
  <c r="J315" i="56"/>
  <c r="J314" i="56" s="1"/>
  <c r="J312" i="56"/>
  <c r="J311" i="56" s="1"/>
  <c r="J309" i="56"/>
  <c r="J307" i="56"/>
  <c r="J303" i="56"/>
  <c r="J300" i="56"/>
  <c r="J297" i="56"/>
  <c r="J295" i="56"/>
  <c r="J289" i="56"/>
  <c r="J286" i="56"/>
  <c r="J282" i="56"/>
  <c r="J274" i="56"/>
  <c r="J271" i="56"/>
  <c r="J268" i="56"/>
  <c r="J266" i="56"/>
  <c r="J263" i="56"/>
  <c r="J260" i="56"/>
  <c r="J256" i="56"/>
  <c r="J248" i="56"/>
  <c r="J245" i="56"/>
  <c r="J242" i="56"/>
  <c r="J240" i="56"/>
  <c r="J236" i="56"/>
  <c r="J235" i="56" s="1"/>
  <c r="J233" i="56"/>
  <c r="J229" i="56"/>
  <c r="J227" i="56"/>
  <c r="J224" i="56"/>
  <c r="J222" i="56"/>
  <c r="J219" i="56"/>
  <c r="J218" i="56" s="1"/>
  <c r="J216" i="56"/>
  <c r="J212" i="56"/>
  <c r="J210" i="56"/>
  <c r="J207" i="56"/>
  <c r="J205" i="56"/>
  <c r="J200" i="56"/>
  <c r="J196" i="56"/>
  <c r="J194" i="56"/>
  <c r="J189" i="56"/>
  <c r="J187" i="56"/>
  <c r="J183" i="56"/>
  <c r="J181" i="56"/>
  <c r="J178" i="56"/>
  <c r="J175" i="56"/>
  <c r="J173" i="56"/>
  <c r="J171" i="56"/>
  <c r="J168" i="56"/>
  <c r="J167" i="56" s="1"/>
  <c r="J165" i="56"/>
  <c r="J164" i="56" s="1"/>
  <c r="J162" i="56"/>
  <c r="J158" i="56"/>
  <c r="J156" i="56"/>
  <c r="J153" i="56"/>
  <c r="J150" i="56"/>
  <c r="J148" i="56"/>
  <c r="J146" i="56"/>
  <c r="J142" i="56"/>
  <c r="J139" i="56"/>
  <c r="J136" i="56"/>
  <c r="J135" i="56" s="1"/>
  <c r="J133" i="56"/>
  <c r="J129" i="56"/>
  <c r="J127" i="56"/>
  <c r="J124" i="56"/>
  <c r="J121" i="56"/>
  <c r="J119" i="56"/>
  <c r="J117" i="56"/>
  <c r="J114" i="56"/>
  <c r="J111" i="56"/>
  <c r="J108" i="56"/>
  <c r="J107" i="56" s="1"/>
  <c r="J105" i="56"/>
  <c r="J101" i="56"/>
  <c r="J99" i="56"/>
  <c r="J96" i="56"/>
  <c r="J93" i="56"/>
  <c r="J91" i="56"/>
  <c r="J89" i="56"/>
  <c r="J85" i="56"/>
  <c r="J83" i="56"/>
  <c r="J81" i="56"/>
  <c r="J78" i="56"/>
  <c r="J76" i="56"/>
  <c r="J72" i="56"/>
  <c r="J69" i="56"/>
  <c r="J53" i="56"/>
  <c r="J52" i="56" s="1"/>
  <c r="J50" i="56"/>
  <c r="J48" i="56"/>
  <c r="J45" i="56"/>
  <c r="J41" i="56"/>
  <c r="J38" i="56"/>
  <c r="J37" i="56" s="1"/>
  <c r="J34" i="56"/>
  <c r="J25" i="56"/>
  <c r="J22" i="56"/>
  <c r="J21" i="56" s="1"/>
  <c r="J16" i="56"/>
  <c r="J15" i="56" s="1"/>
  <c r="J14" i="56" s="1"/>
  <c r="J12" i="56"/>
  <c r="J11" i="56" s="1"/>
  <c r="J10" i="56" s="1"/>
  <c r="J8" i="56"/>
  <c r="J7" i="56" s="1"/>
  <c r="J6" i="56" s="1"/>
  <c r="I2908" i="56"/>
  <c r="I2907" i="56" s="1"/>
  <c r="I2906" i="56" s="1"/>
  <c r="I2901" i="56"/>
  <c r="I2900" i="56" s="1"/>
  <c r="I2896" i="56"/>
  <c r="I2895" i="56" s="1"/>
  <c r="I2887" i="56"/>
  <c r="K2887" i="56" s="1"/>
  <c r="I2877" i="56"/>
  <c r="I2871" i="56"/>
  <c r="I2866" i="56"/>
  <c r="I2863" i="56"/>
  <c r="I2861" i="56"/>
  <c r="I2857" i="56"/>
  <c r="I2852" i="56"/>
  <c r="I2851" i="56" s="1"/>
  <c r="I2849" i="56"/>
  <c r="I2848" i="56" s="1"/>
  <c r="I2845" i="56"/>
  <c r="I2844" i="56" s="1"/>
  <c r="I2841" i="56"/>
  <c r="I2840" i="56" s="1"/>
  <c r="I2839" i="56" s="1"/>
  <c r="I2837" i="56"/>
  <c r="I2836" i="56" s="1"/>
  <c r="I2833" i="56"/>
  <c r="I2832" i="56" s="1"/>
  <c r="I2830" i="56"/>
  <c r="I2828" i="56"/>
  <c r="I2825" i="56"/>
  <c r="I2824" i="56" s="1"/>
  <c r="I2821" i="56"/>
  <c r="I2820" i="56" s="1"/>
  <c r="I2817" i="56"/>
  <c r="I2816" i="56" s="1"/>
  <c r="I2815" i="56" s="1"/>
  <c r="I2813" i="56"/>
  <c r="I2812" i="56" s="1"/>
  <c r="I2804" i="56" s="1"/>
  <c r="I2802" i="56"/>
  <c r="I2796" i="56"/>
  <c r="I2793" i="56"/>
  <c r="I2792" i="56" s="1"/>
  <c r="I2789" i="56"/>
  <c r="I2788" i="56" s="1"/>
  <c r="I2781" i="56"/>
  <c r="I2765" i="56"/>
  <c r="I2760" i="56"/>
  <c r="I2757" i="56"/>
  <c r="I2755" i="56"/>
  <c r="I2752" i="56"/>
  <c r="I2712" i="56"/>
  <c r="I2711" i="56" s="1"/>
  <c r="I2709" i="56"/>
  <c r="I2707" i="56"/>
  <c r="I2704" i="56"/>
  <c r="I2702" i="56"/>
  <c r="I2699" i="56"/>
  <c r="I2698" i="56" s="1"/>
  <c r="I2696" i="56"/>
  <c r="I2694" i="56"/>
  <c r="I2691" i="56"/>
  <c r="I2689" i="56"/>
  <c r="I2685" i="56"/>
  <c r="I2684" i="56" s="1"/>
  <c r="I2683" i="56" s="1"/>
  <c r="I2681" i="56"/>
  <c r="I2680" i="56" s="1"/>
  <c r="I2678" i="56"/>
  <c r="I2677" i="56" s="1"/>
  <c r="I2675" i="56"/>
  <c r="I2673" i="56"/>
  <c r="I2670" i="56"/>
  <c r="I2669" i="56" s="1"/>
  <c r="I2667" i="56"/>
  <c r="I2666" i="56" s="1"/>
  <c r="I2664" i="56"/>
  <c r="I2662" i="56"/>
  <c r="I2647" i="56"/>
  <c r="I2645" i="56"/>
  <c r="I2642" i="56"/>
  <c r="I2640" i="56"/>
  <c r="I2636" i="56"/>
  <c r="I2635" i="56" s="1"/>
  <c r="I2633" i="56"/>
  <c r="I2631" i="56"/>
  <c r="I2627" i="56"/>
  <c r="I2624" i="56"/>
  <c r="I2623" i="56" s="1"/>
  <c r="I2621" i="56"/>
  <c r="I2620" i="56" s="1"/>
  <c r="I2616" i="56"/>
  <c r="I2615" i="56" s="1"/>
  <c r="I2607" i="56"/>
  <c r="I2597" i="56"/>
  <c r="I2590" i="56"/>
  <c r="I2585" i="56"/>
  <c r="I2582" i="56"/>
  <c r="I2580" i="56"/>
  <c r="I2576" i="56"/>
  <c r="I2562" i="56"/>
  <c r="I2561" i="56" s="1"/>
  <c r="I2553" i="56"/>
  <c r="I2551" i="56"/>
  <c r="I2547" i="56"/>
  <c r="I2546" i="56" s="1"/>
  <c r="I2544" i="56"/>
  <c r="I2542" i="56"/>
  <c r="I2539" i="56"/>
  <c r="I2537" i="56"/>
  <c r="I2533" i="56"/>
  <c r="I2532" i="56" s="1"/>
  <c r="I2530" i="56"/>
  <c r="I2528" i="56"/>
  <c r="I2524" i="56"/>
  <c r="I2523" i="56" s="1"/>
  <c r="I2522" i="56" s="1"/>
  <c r="I2520" i="56"/>
  <c r="I2519" i="56" s="1"/>
  <c r="I2516" i="56"/>
  <c r="I2514" i="56"/>
  <c r="I2511" i="56"/>
  <c r="I2509" i="56"/>
  <c r="I2505" i="56"/>
  <c r="I2504" i="56" s="1"/>
  <c r="I2502" i="56"/>
  <c r="I2501" i="56" s="1"/>
  <c r="I2498" i="56"/>
  <c r="I2493" i="56"/>
  <c r="I2487" i="56"/>
  <c r="I2485" i="56"/>
  <c r="I2478" i="56"/>
  <c r="I2471" i="56"/>
  <c r="I2466" i="56"/>
  <c r="I2462" i="56"/>
  <c r="I2459" i="56"/>
  <c r="I2457" i="56"/>
  <c r="I2453" i="56"/>
  <c r="I2448" i="56"/>
  <c r="I2446" i="56"/>
  <c r="I2442" i="56"/>
  <c r="I2440" i="56"/>
  <c r="I2437" i="56"/>
  <c r="I2435" i="56"/>
  <c r="I2432" i="56"/>
  <c r="I2430" i="56"/>
  <c r="I2426" i="56"/>
  <c r="I2424" i="56"/>
  <c r="I2421" i="56"/>
  <c r="I2419" i="56"/>
  <c r="I2415" i="56"/>
  <c r="I2414" i="56" s="1"/>
  <c r="I2411" i="56"/>
  <c r="I2409" i="56"/>
  <c r="I2406" i="56"/>
  <c r="I2404" i="56"/>
  <c r="I2401" i="56"/>
  <c r="I2400" i="56" s="1"/>
  <c r="I2397" i="56"/>
  <c r="I2395" i="56"/>
  <c r="I2392" i="56"/>
  <c r="I2390" i="56"/>
  <c r="I2386" i="56"/>
  <c r="I2384" i="56"/>
  <c r="I2380" i="56"/>
  <c r="I2378" i="56"/>
  <c r="I2375" i="56"/>
  <c r="I2373" i="56"/>
  <c r="I2370" i="56"/>
  <c r="I2368" i="56"/>
  <c r="I2364" i="56"/>
  <c r="I2362" i="56"/>
  <c r="I2359" i="56"/>
  <c r="I2357" i="56"/>
  <c r="I2352" i="56"/>
  <c r="I2350" i="56"/>
  <c r="I2347" i="56"/>
  <c r="I2345" i="56"/>
  <c r="I2341" i="56"/>
  <c r="I2339" i="56"/>
  <c r="I2336" i="56"/>
  <c r="I2334" i="56"/>
  <c r="I2330" i="56"/>
  <c r="I2328" i="56"/>
  <c r="I2324" i="56"/>
  <c r="I2322" i="56"/>
  <c r="I2319" i="56"/>
  <c r="I2317" i="56"/>
  <c r="I2314" i="56"/>
  <c r="I2312" i="56"/>
  <c r="I2308" i="56"/>
  <c r="I2306" i="56"/>
  <c r="I2303" i="56"/>
  <c r="I2301" i="56"/>
  <c r="I2297" i="56"/>
  <c r="I2295" i="56"/>
  <c r="I2290" i="56"/>
  <c r="I2287" i="56"/>
  <c r="I2282" i="56"/>
  <c r="I2280" i="56"/>
  <c r="I2279" i="56" s="1"/>
  <c r="I2276" i="56"/>
  <c r="I2275" i="56" s="1"/>
  <c r="I2273" i="56"/>
  <c r="I2272" i="56" s="1"/>
  <c r="I2268" i="56"/>
  <c r="I2267" i="56" s="1"/>
  <c r="I2259" i="56"/>
  <c r="I2250" i="56"/>
  <c r="I2245" i="56"/>
  <c r="I2240" i="56"/>
  <c r="I2237" i="56"/>
  <c r="I2235" i="56"/>
  <c r="I2232" i="56"/>
  <c r="I2177" i="56"/>
  <c r="I2176" i="56" s="1"/>
  <c r="I2174" i="56"/>
  <c r="I2173" i="56" s="1"/>
  <c r="I2171" i="56"/>
  <c r="I2168" i="56"/>
  <c r="I2165" i="56"/>
  <c r="I2163" i="56"/>
  <c r="I2161" i="56"/>
  <c r="I2158" i="56"/>
  <c r="I2157" i="56" s="1"/>
  <c r="I2155" i="56"/>
  <c r="I2154" i="56" s="1"/>
  <c r="I2152" i="56"/>
  <c r="I2149" i="56"/>
  <c r="I2146" i="56"/>
  <c r="I2144" i="56"/>
  <c r="I2142" i="56"/>
  <c r="I2138" i="56"/>
  <c r="I2137" i="56" s="1"/>
  <c r="I2135" i="56"/>
  <c r="I2133" i="56"/>
  <c r="I2130" i="56"/>
  <c r="I2127" i="56"/>
  <c r="I2125" i="56"/>
  <c r="I2123" i="56"/>
  <c r="I2120" i="56"/>
  <c r="I2119" i="56" s="1"/>
  <c r="I2117" i="56"/>
  <c r="I2115" i="56"/>
  <c r="I2112" i="56"/>
  <c r="I2109" i="56"/>
  <c r="I2107" i="56"/>
  <c r="I2105" i="56"/>
  <c r="I2101" i="56"/>
  <c r="I2099" i="56"/>
  <c r="I2096" i="56"/>
  <c r="I2090" i="56"/>
  <c r="I2087" i="56"/>
  <c r="I2084" i="56"/>
  <c r="I2082" i="56"/>
  <c r="I2080" i="56"/>
  <c r="I2077" i="56"/>
  <c r="I2075" i="56"/>
  <c r="I2072" i="56"/>
  <c r="I2066" i="56"/>
  <c r="I2063" i="56"/>
  <c r="I2060" i="56"/>
  <c r="I2058" i="56"/>
  <c r="I2056" i="56"/>
  <c r="I2052" i="56"/>
  <c r="I2051" i="56" s="1"/>
  <c r="I2049" i="56"/>
  <c r="I2046" i="56"/>
  <c r="I2043" i="56"/>
  <c r="I2041" i="56"/>
  <c r="I2039" i="56"/>
  <c r="I2036" i="56"/>
  <c r="I2033" i="56"/>
  <c r="I2030" i="56"/>
  <c r="I2028" i="56"/>
  <c r="I2026" i="56"/>
  <c r="I2022" i="56"/>
  <c r="I2021" i="56" s="1"/>
  <c r="I2019" i="56"/>
  <c r="I2017" i="56"/>
  <c r="I2013" i="56"/>
  <c r="I2009" i="56"/>
  <c r="I2006" i="56"/>
  <c r="I2004" i="56"/>
  <c r="I2002" i="56"/>
  <c r="I1999" i="56"/>
  <c r="I1998" i="56" s="1"/>
  <c r="I1996" i="56"/>
  <c r="I1994" i="56"/>
  <c r="I1990" i="56"/>
  <c r="I1986" i="56"/>
  <c r="I1983" i="56"/>
  <c r="I1981" i="56"/>
  <c r="I1979" i="56"/>
  <c r="I1976" i="56"/>
  <c r="I1975" i="56" s="1"/>
  <c r="I1973" i="56"/>
  <c r="I1971" i="56"/>
  <c r="I1967" i="56"/>
  <c r="I1963" i="56"/>
  <c r="I1960" i="56"/>
  <c r="I1958" i="56"/>
  <c r="I1956" i="56"/>
  <c r="I1952" i="56"/>
  <c r="I1951" i="56" s="1"/>
  <c r="I1949" i="56"/>
  <c r="I1948" i="56" s="1"/>
  <c r="I1945" i="56"/>
  <c r="I1944" i="56" s="1"/>
  <c r="I1943" i="56" s="1"/>
  <c r="I1941" i="56"/>
  <c r="I1940" i="56" s="1"/>
  <c r="I1938" i="56"/>
  <c r="I1937" i="56" s="1"/>
  <c r="I1935" i="56"/>
  <c r="I1934" i="56" s="1"/>
  <c r="I1932" i="56"/>
  <c r="I1930" i="56"/>
  <c r="I1928" i="56"/>
  <c r="I1925" i="56"/>
  <c r="I1921" i="56"/>
  <c r="I1914" i="56"/>
  <c r="I1911" i="56" s="1"/>
  <c r="I1908" i="56"/>
  <c r="I1904" i="56"/>
  <c r="I1901" i="56"/>
  <c r="I1899" i="56"/>
  <c r="I1894" i="56"/>
  <c r="I1893" i="56" s="1"/>
  <c r="I1885" i="56"/>
  <c r="I1883" i="56"/>
  <c r="I1873" i="56"/>
  <c r="I1866" i="56"/>
  <c r="I1861" i="56"/>
  <c r="I1858" i="56"/>
  <c r="I1856" i="56"/>
  <c r="I1852" i="56"/>
  <c r="I1849" i="56"/>
  <c r="I1848" i="56" s="1"/>
  <c r="I1844" i="56"/>
  <c r="I1842" i="56"/>
  <c r="I1839" i="56"/>
  <c r="I1837" i="56"/>
  <c r="I1833" i="56"/>
  <c r="I1832" i="56" s="1"/>
  <c r="I1830" i="56"/>
  <c r="I1828" i="56"/>
  <c r="I1826" i="56"/>
  <c r="I1823" i="56"/>
  <c r="I1822" i="56" s="1"/>
  <c r="I1820" i="56"/>
  <c r="I1818" i="56"/>
  <c r="I1816" i="56"/>
  <c r="I1812" i="56"/>
  <c r="I1811" i="56" s="1"/>
  <c r="I1809" i="56"/>
  <c r="I1806" i="56"/>
  <c r="I1804" i="56"/>
  <c r="I1801" i="56"/>
  <c r="I1798" i="56"/>
  <c r="I1796" i="56"/>
  <c r="I1794" i="56"/>
  <c r="I1770" i="56"/>
  <c r="I1769" i="56" s="1"/>
  <c r="I1767" i="56"/>
  <c r="I1764" i="56"/>
  <c r="I1762" i="56"/>
  <c r="I1759" i="56"/>
  <c r="I1756" i="56"/>
  <c r="I1754" i="56"/>
  <c r="I1752" i="56"/>
  <c r="I1748" i="56"/>
  <c r="I1746" i="56"/>
  <c r="I1743" i="56"/>
  <c r="I1740" i="56"/>
  <c r="I1737" i="56"/>
  <c r="I1735" i="56"/>
  <c r="I1732" i="56"/>
  <c r="I1730" i="56"/>
  <c r="I1727" i="56"/>
  <c r="I1724" i="56"/>
  <c r="I1721" i="56"/>
  <c r="I1719" i="56"/>
  <c r="I1716" i="56"/>
  <c r="I1714" i="56"/>
  <c r="I1711" i="56"/>
  <c r="I1708" i="56"/>
  <c r="I1705" i="56"/>
  <c r="I1703" i="56"/>
  <c r="I1699" i="56"/>
  <c r="I1698" i="56" s="1"/>
  <c r="I1695" i="56"/>
  <c r="I1694" i="56" s="1"/>
  <c r="I1692" i="56"/>
  <c r="I1690" i="56"/>
  <c r="I1688" i="56"/>
  <c r="I1684" i="56"/>
  <c r="I1683" i="56" s="1"/>
  <c r="I1682" i="56" s="1"/>
  <c r="I1680" i="56"/>
  <c r="I1679" i="56" s="1"/>
  <c r="I1677" i="56"/>
  <c r="I1676" i="56" s="1"/>
  <c r="I1673" i="56"/>
  <c r="I1672" i="56" s="1"/>
  <c r="I1671" i="56" s="1"/>
  <c r="I1669" i="56"/>
  <c r="I1662" i="56"/>
  <c r="I1651" i="56"/>
  <c r="I1648" i="56"/>
  <c r="I1641" i="56"/>
  <c r="I1636" i="56"/>
  <c r="I1626" i="56"/>
  <c r="I1625" i="56" s="1"/>
  <c r="I1618" i="56"/>
  <c r="I1616" i="56"/>
  <c r="I1607" i="56"/>
  <c r="I1600" i="56"/>
  <c r="I1595" i="56"/>
  <c r="I1592" i="56"/>
  <c r="I1590" i="56"/>
  <c r="I1585" i="56"/>
  <c r="I1582" i="56"/>
  <c r="I1581" i="56" s="1"/>
  <c r="I1550" i="56"/>
  <c r="I1549" i="56" s="1"/>
  <c r="I1547" i="56"/>
  <c r="I1545" i="56"/>
  <c r="I1543" i="56"/>
  <c r="I1540" i="56"/>
  <c r="I1538" i="56"/>
  <c r="I1535" i="56"/>
  <c r="I1534" i="56" s="1"/>
  <c r="I1532" i="56"/>
  <c r="I1530" i="56"/>
  <c r="I1528" i="56"/>
  <c r="I1525" i="56"/>
  <c r="I1523" i="56"/>
  <c r="I1512" i="56"/>
  <c r="I1510" i="56"/>
  <c r="I1508" i="56"/>
  <c r="I1506" i="56"/>
  <c r="I1502" i="56"/>
  <c r="I1498" i="56"/>
  <c r="I1495" i="56"/>
  <c r="I1494" i="56" s="1"/>
  <c r="I1492" i="56"/>
  <c r="I1491" i="56" s="1"/>
  <c r="I1487" i="56"/>
  <c r="I1486" i="56" s="1"/>
  <c r="I1479" i="56"/>
  <c r="I1477" i="56"/>
  <c r="I1468" i="56"/>
  <c r="I1462" i="56"/>
  <c r="I1457" i="56"/>
  <c r="I1454" i="56"/>
  <c r="I1452" i="56"/>
  <c r="I1447" i="56"/>
  <c r="I1326" i="56"/>
  <c r="I1324" i="56"/>
  <c r="I1320" i="56"/>
  <c r="I1318" i="56"/>
  <c r="I1315" i="56"/>
  <c r="I1313" i="56"/>
  <c r="I1310" i="56"/>
  <c r="I1308" i="56"/>
  <c r="I1304" i="56"/>
  <c r="I1302" i="56"/>
  <c r="I1299" i="56"/>
  <c r="I1297" i="56"/>
  <c r="I1294" i="56"/>
  <c r="I1292" i="56"/>
  <c r="I1288" i="56"/>
  <c r="I1286" i="56"/>
  <c r="I1283" i="56"/>
  <c r="I1281" i="56"/>
  <c r="I1277" i="56"/>
  <c r="I1276" i="56" s="1"/>
  <c r="I1274" i="56"/>
  <c r="I1273" i="56" s="1"/>
  <c r="I1270" i="56"/>
  <c r="I1269" i="56" s="1"/>
  <c r="I1267" i="56"/>
  <c r="I1266" i="56" s="1"/>
  <c r="I1263" i="56"/>
  <c r="I1262" i="56" s="1"/>
  <c r="I1261" i="56" s="1"/>
  <c r="I1259" i="56"/>
  <c r="I1257" i="56"/>
  <c r="I1253" i="56"/>
  <c r="I1252" i="56" s="1"/>
  <c r="I1248" i="56"/>
  <c r="I1246" i="56"/>
  <c r="I1242" i="56"/>
  <c r="I1241" i="56" s="1"/>
  <c r="I1237" i="56"/>
  <c r="I1235" i="56"/>
  <c r="I1233" i="56"/>
  <c r="I1226" i="56"/>
  <c r="I1219" i="56"/>
  <c r="I1218" i="56" s="1"/>
  <c r="I1213" i="56"/>
  <c r="I1211" i="56"/>
  <c r="I1202" i="56"/>
  <c r="I1200" i="56"/>
  <c r="I1190" i="56"/>
  <c r="I1183" i="56"/>
  <c r="I1178" i="56"/>
  <c r="I1175" i="56"/>
  <c r="I1173" i="56"/>
  <c r="I1168" i="56"/>
  <c r="I1094" i="56"/>
  <c r="I1093" i="56" s="1"/>
  <c r="I1091" i="56"/>
  <c r="I1089" i="56"/>
  <c r="I1085" i="56"/>
  <c r="I1084" i="56" s="1"/>
  <c r="I1082" i="56"/>
  <c r="I1080" i="56"/>
  <c r="I1076" i="56"/>
  <c r="I1074" i="56"/>
  <c r="I1071" i="56"/>
  <c r="I1069" i="56"/>
  <c r="I1065" i="56"/>
  <c r="I1064" i="56" s="1"/>
  <c r="I1060" i="56"/>
  <c r="I1059" i="56" s="1"/>
  <c r="I1057" i="56"/>
  <c r="I1055" i="56"/>
  <c r="I1052" i="56"/>
  <c r="I1051" i="56" s="1"/>
  <c r="I1049" i="56"/>
  <c r="I1047" i="56"/>
  <c r="I1044" i="56"/>
  <c r="I1043" i="56" s="1"/>
  <c r="I1039" i="56"/>
  <c r="I1038" i="56" s="1"/>
  <c r="I1036" i="56"/>
  <c r="I1034" i="56"/>
  <c r="I1030" i="56"/>
  <c r="I1029" i="56" s="1"/>
  <c r="I1028" i="56" s="1"/>
  <c r="I1025" i="56"/>
  <c r="I1024" i="56" s="1"/>
  <c r="I1022" i="56"/>
  <c r="I1020" i="56"/>
  <c r="I1017" i="56"/>
  <c r="I1016" i="56" s="1"/>
  <c r="I1014" i="56"/>
  <c r="I1013" i="56" s="1"/>
  <c r="I1011" i="56"/>
  <c r="I1009" i="56"/>
  <c r="I1005" i="56"/>
  <c r="I1004" i="56" s="1"/>
  <c r="I1002" i="56"/>
  <c r="I1000" i="56"/>
  <c r="I993" i="56"/>
  <c r="I992" i="56" s="1"/>
  <c r="I990" i="56"/>
  <c r="I989" i="56" s="1"/>
  <c r="I987" i="56"/>
  <c r="I986" i="56" s="1"/>
  <c r="I983" i="56"/>
  <c r="I982" i="56" s="1"/>
  <c r="I981" i="56" s="1"/>
  <c r="I979" i="56"/>
  <c r="I978" i="56" s="1"/>
  <c r="I977" i="56" s="1"/>
  <c r="I975" i="56"/>
  <c r="I974" i="56" s="1"/>
  <c r="I973" i="56" s="1"/>
  <c r="I971" i="56"/>
  <c r="I970" i="56" s="1"/>
  <c r="I965" i="56"/>
  <c r="I964" i="56" s="1"/>
  <c r="I962" i="56"/>
  <c r="I961" i="56" s="1"/>
  <c r="I959" i="56"/>
  <c r="I957" i="56"/>
  <c r="I955" i="56"/>
  <c r="I951" i="56"/>
  <c r="I949" i="56"/>
  <c r="I943" i="56"/>
  <c r="I939" i="56"/>
  <c r="I935" i="56"/>
  <c r="I934" i="56" s="1"/>
  <c r="I932" i="56"/>
  <c r="I931" i="56" s="1"/>
  <c r="I929" i="56"/>
  <c r="I928" i="56" s="1"/>
  <c r="I923" i="56"/>
  <c r="I922" i="56" s="1"/>
  <c r="I914" i="56"/>
  <c r="I912" i="56"/>
  <c r="I902" i="56"/>
  <c r="I896" i="56"/>
  <c r="I891" i="56"/>
  <c r="I888" i="56"/>
  <c r="I886" i="56"/>
  <c r="I882" i="56"/>
  <c r="I879" i="56"/>
  <c r="I875" i="56"/>
  <c r="I873" i="56"/>
  <c r="I867" i="56"/>
  <c r="I866" i="56" s="1"/>
  <c r="I864" i="56"/>
  <c r="I863" i="56" s="1"/>
  <c r="I861" i="56"/>
  <c r="I859" i="56"/>
  <c r="I856" i="56"/>
  <c r="I849" i="56"/>
  <c r="I846" i="56"/>
  <c r="I845" i="56" s="1"/>
  <c r="I841" i="56"/>
  <c r="I840" i="56" s="1"/>
  <c r="I835" i="56"/>
  <c r="I834" i="56" s="1"/>
  <c r="I826" i="56"/>
  <c r="I824" i="56"/>
  <c r="I814" i="56"/>
  <c r="I800" i="56"/>
  <c r="I798" i="56"/>
  <c r="I794" i="56"/>
  <c r="I788" i="56"/>
  <c r="I787" i="56" s="1"/>
  <c r="I786" i="56" s="1"/>
  <c r="I784" i="56"/>
  <c r="I777" i="56"/>
  <c r="I773" i="56"/>
  <c r="I771" i="56"/>
  <c r="I768" i="56"/>
  <c r="I767" i="56" s="1"/>
  <c r="I765" i="56"/>
  <c r="I764" i="56" s="1"/>
  <c r="I759" i="56"/>
  <c r="I758" i="56" s="1"/>
  <c r="I750" i="56"/>
  <c r="I740" i="56"/>
  <c r="I733" i="56"/>
  <c r="I729" i="56"/>
  <c r="I724" i="56"/>
  <c r="I723" i="56" s="1"/>
  <c r="I721" i="56"/>
  <c r="I720" i="56" s="1"/>
  <c r="I718" i="56"/>
  <c r="I713" i="56"/>
  <c r="I710" i="56"/>
  <c r="I709" i="56" s="1"/>
  <c r="I706" i="56"/>
  <c r="I705" i="56" s="1"/>
  <c r="I701" i="56"/>
  <c r="I700" i="56" s="1"/>
  <c r="I693" i="56"/>
  <c r="I691" i="56"/>
  <c r="I681" i="56"/>
  <c r="I675" i="56"/>
  <c r="I671" i="56"/>
  <c r="I668" i="56"/>
  <c r="I666" i="56"/>
  <c r="I662" i="56"/>
  <c r="I659" i="56"/>
  <c r="I658" i="56" s="1"/>
  <c r="I655" i="56"/>
  <c r="I652" i="56"/>
  <c r="I650" i="56"/>
  <c r="I648" i="56"/>
  <c r="I645" i="56"/>
  <c r="I643" i="56"/>
  <c r="I637" i="56"/>
  <c r="I636" i="56" s="1"/>
  <c r="I634" i="56"/>
  <c r="I633" i="56" s="1"/>
  <c r="I631" i="56"/>
  <c r="I629" i="56"/>
  <c r="I626" i="56"/>
  <c r="I623" i="56"/>
  <c r="I618" i="56"/>
  <c r="I614" i="56"/>
  <c r="I613" i="56" s="1"/>
  <c r="I612" i="56" s="1"/>
  <c r="I608" i="56"/>
  <c r="I607" i="56" s="1"/>
  <c r="I605" i="56"/>
  <c r="I603" i="56"/>
  <c r="I600" i="56"/>
  <c r="I599" i="56" s="1"/>
  <c r="I594" i="56"/>
  <c r="I592" i="56"/>
  <c r="I589" i="56"/>
  <c r="I584" i="56"/>
  <c r="I580" i="56"/>
  <c r="I579" i="56" s="1"/>
  <c r="I576" i="56"/>
  <c r="I574" i="56"/>
  <c r="I572" i="56"/>
  <c r="I569" i="56"/>
  <c r="I568" i="56" s="1"/>
  <c r="I563" i="56"/>
  <c r="I562" i="56" s="1"/>
  <c r="I559" i="56"/>
  <c r="I558" i="56" s="1"/>
  <c r="I556" i="56"/>
  <c r="I547" i="56"/>
  <c r="I544" i="56"/>
  <c r="I540" i="56"/>
  <c r="I537" i="56"/>
  <c r="I535" i="56"/>
  <c r="I532" i="56"/>
  <c r="I528" i="56"/>
  <c r="I527" i="56" s="1"/>
  <c r="I522" i="56"/>
  <c r="I521" i="56" s="1"/>
  <c r="I518" i="56"/>
  <c r="I517" i="56" s="1"/>
  <c r="I510" i="56"/>
  <c r="I508" i="56"/>
  <c r="I502" i="56"/>
  <c r="I501" i="56" s="1"/>
  <c r="I499" i="56"/>
  <c r="I498" i="56" s="1"/>
  <c r="I496" i="56"/>
  <c r="I494" i="56"/>
  <c r="I489" i="56"/>
  <c r="I488" i="56" s="1"/>
  <c r="I486" i="56"/>
  <c r="I484" i="56"/>
  <c r="I476" i="56"/>
  <c r="I474" i="56"/>
  <c r="I470" i="56"/>
  <c r="I467" i="56"/>
  <c r="I465" i="56"/>
  <c r="I462" i="56"/>
  <c r="I458" i="56"/>
  <c r="I457" i="56" s="1"/>
  <c r="I455" i="56"/>
  <c r="I447" i="56"/>
  <c r="I445" i="56"/>
  <c r="I441" i="56"/>
  <c r="I437" i="56"/>
  <c r="I436" i="56" s="1"/>
  <c r="I433" i="56"/>
  <c r="I432" i="56" s="1"/>
  <c r="I430" i="56"/>
  <c r="I429" i="56" s="1"/>
  <c r="I425" i="56"/>
  <c r="I424" i="56" s="1"/>
  <c r="I421" i="56"/>
  <c r="I419" i="56"/>
  <c r="I417" i="56"/>
  <c r="I411" i="56"/>
  <c r="I410" i="56" s="1"/>
  <c r="I407" i="56"/>
  <c r="I406" i="56" s="1"/>
  <c r="I401" i="56"/>
  <c r="I400" i="56" s="1"/>
  <c r="I398" i="56"/>
  <c r="I397" i="56" s="1"/>
  <c r="I395" i="56"/>
  <c r="I392" i="56"/>
  <c r="I390" i="56"/>
  <c r="I388" i="56"/>
  <c r="I385" i="56"/>
  <c r="I383" i="56"/>
  <c r="I374" i="56"/>
  <c r="I371" i="56"/>
  <c r="I368" i="56"/>
  <c r="I366" i="56"/>
  <c r="I362" i="56"/>
  <c r="I359" i="56"/>
  <c r="I356" i="56"/>
  <c r="I354" i="56"/>
  <c r="I350" i="56"/>
  <c r="I347" i="56"/>
  <c r="I343" i="56"/>
  <c r="I341" i="56"/>
  <c r="I338" i="56"/>
  <c r="I336" i="56"/>
  <c r="I334" i="56"/>
  <c r="I332" i="56"/>
  <c r="I327" i="56"/>
  <c r="I326" i="56" s="1"/>
  <c r="I324" i="56"/>
  <c r="I323" i="56" s="1"/>
  <c r="I321" i="56"/>
  <c r="I319" i="56"/>
  <c r="I315" i="56"/>
  <c r="I314" i="56" s="1"/>
  <c r="I312" i="56"/>
  <c r="I311" i="56" s="1"/>
  <c r="I309" i="56"/>
  <c r="I307" i="56"/>
  <c r="I303" i="56"/>
  <c r="I300" i="56"/>
  <c r="I297" i="56"/>
  <c r="I295" i="56"/>
  <c r="I289" i="56"/>
  <c r="I286" i="56"/>
  <c r="I282" i="56"/>
  <c r="I274" i="56"/>
  <c r="I271" i="56"/>
  <c r="I268" i="56"/>
  <c r="I266" i="56"/>
  <c r="I263" i="56"/>
  <c r="I260" i="56"/>
  <c r="I256" i="56"/>
  <c r="I248" i="56"/>
  <c r="I245" i="56"/>
  <c r="I242" i="56"/>
  <c r="I240" i="56"/>
  <c r="I236" i="56"/>
  <c r="I235" i="56" s="1"/>
  <c r="I233" i="56"/>
  <c r="I229" i="56"/>
  <c r="I227" i="56"/>
  <c r="I224" i="56"/>
  <c r="I222" i="56"/>
  <c r="I219" i="56"/>
  <c r="I218" i="56" s="1"/>
  <c r="I216" i="56"/>
  <c r="I212" i="56"/>
  <c r="I210" i="56"/>
  <c r="I207" i="56"/>
  <c r="I205" i="56"/>
  <c r="I200" i="56"/>
  <c r="I196" i="56"/>
  <c r="I194" i="56"/>
  <c r="I191" i="56"/>
  <c r="I189" i="56"/>
  <c r="I187" i="56"/>
  <c r="I183" i="56"/>
  <c r="I181" i="56"/>
  <c r="I178" i="56"/>
  <c r="I175" i="56"/>
  <c r="I173" i="56"/>
  <c r="I171" i="56"/>
  <c r="I168" i="56"/>
  <c r="I167" i="56" s="1"/>
  <c r="I165" i="56"/>
  <c r="I164" i="56" s="1"/>
  <c r="I162" i="56"/>
  <c r="I158" i="56"/>
  <c r="I156" i="56"/>
  <c r="I153" i="56"/>
  <c r="I150" i="56"/>
  <c r="I148" i="56"/>
  <c r="I146" i="56"/>
  <c r="I142" i="56"/>
  <c r="I139" i="56"/>
  <c r="I136" i="56"/>
  <c r="I135" i="56" s="1"/>
  <c r="I133" i="56"/>
  <c r="I129" i="56"/>
  <c r="I127" i="56"/>
  <c r="I124" i="56"/>
  <c r="I121" i="56"/>
  <c r="I119" i="56"/>
  <c r="I117" i="56"/>
  <c r="I114" i="56"/>
  <c r="I111" i="56"/>
  <c r="I108" i="56"/>
  <c r="I107" i="56" s="1"/>
  <c r="I105" i="56"/>
  <c r="I101" i="56"/>
  <c r="I99" i="56"/>
  <c r="I96" i="56"/>
  <c r="I93" i="56"/>
  <c r="I91" i="56"/>
  <c r="I89" i="56"/>
  <c r="I85" i="56"/>
  <c r="I83" i="56"/>
  <c r="I81" i="56"/>
  <c r="I78" i="56"/>
  <c r="I76" i="56"/>
  <c r="I72" i="56"/>
  <c r="I69" i="56"/>
  <c r="I53" i="56"/>
  <c r="I52" i="56" s="1"/>
  <c r="I50" i="56"/>
  <c r="I48" i="56"/>
  <c r="I45" i="56"/>
  <c r="I41" i="56"/>
  <c r="I38" i="56"/>
  <c r="I37" i="56" s="1"/>
  <c r="I34" i="56"/>
  <c r="I25" i="56"/>
  <c r="I22" i="56"/>
  <c r="I21" i="56" s="1"/>
  <c r="I16" i="56"/>
  <c r="I15" i="56" s="1"/>
  <c r="I14" i="56" s="1"/>
  <c r="I12" i="56"/>
  <c r="I11" i="56" s="1"/>
  <c r="I10" i="56" s="1"/>
  <c r="I8" i="56"/>
  <c r="I7" i="56" s="1"/>
  <c r="I6" i="56" s="1"/>
  <c r="M11" i="55"/>
  <c r="M12" i="55"/>
  <c r="M14" i="55"/>
  <c r="M16" i="55"/>
  <c r="M17" i="55"/>
  <c r="M20" i="55"/>
  <c r="M21" i="55"/>
  <c r="M22" i="55"/>
  <c r="M23" i="55"/>
  <c r="M25" i="55"/>
  <c r="M26" i="55"/>
  <c r="M27" i="55"/>
  <c r="M28" i="55"/>
  <c r="M29" i="55"/>
  <c r="M31" i="55"/>
  <c r="M32" i="55"/>
  <c r="M33" i="55"/>
  <c r="M34" i="55"/>
  <c r="M35" i="55"/>
  <c r="M36" i="55"/>
  <c r="M37" i="55"/>
  <c r="M38" i="55"/>
  <c r="M40" i="55"/>
  <c r="M42" i="55"/>
  <c r="M43" i="55"/>
  <c r="M44" i="55"/>
  <c r="M45" i="55"/>
  <c r="M46" i="55"/>
  <c r="M47" i="55"/>
  <c r="M50" i="55"/>
  <c r="M51" i="55"/>
  <c r="M52" i="55"/>
  <c r="M55" i="55"/>
  <c r="M56" i="55"/>
  <c r="M59" i="55"/>
  <c r="M60" i="55"/>
  <c r="M61" i="55"/>
  <c r="M62" i="55"/>
  <c r="M63" i="55"/>
  <c r="M67" i="55"/>
  <c r="M69" i="55"/>
  <c r="M70" i="55"/>
  <c r="M71" i="55"/>
  <c r="M73" i="55"/>
  <c r="M76" i="55"/>
  <c r="M80" i="55"/>
  <c r="M82" i="55"/>
  <c r="M83" i="55"/>
  <c r="M84" i="55"/>
  <c r="M85" i="55"/>
  <c r="M88" i="55"/>
  <c r="M89" i="55"/>
  <c r="M92" i="55"/>
  <c r="M93" i="55"/>
  <c r="M95" i="55"/>
  <c r="M99" i="55"/>
  <c r="M100" i="55"/>
  <c r="M102" i="55"/>
  <c r="M103" i="55"/>
  <c r="M106" i="55"/>
  <c r="M108" i="55"/>
  <c r="M109" i="55"/>
  <c r="M112" i="55"/>
  <c r="M115" i="55"/>
  <c r="M116" i="55"/>
  <c r="M120" i="55"/>
  <c r="M121" i="55"/>
  <c r="M124" i="55"/>
  <c r="M127" i="55"/>
  <c r="M130" i="55"/>
  <c r="M134" i="55"/>
  <c r="M135" i="55"/>
  <c r="M138" i="55"/>
  <c r="M142" i="55"/>
  <c r="M144" i="55"/>
  <c r="M145" i="55"/>
  <c r="M148" i="55"/>
  <c r="M154" i="55"/>
  <c r="M157" i="55"/>
  <c r="M161" i="55"/>
  <c r="M162" i="55"/>
  <c r="M163" i="55"/>
  <c r="M166" i="55"/>
  <c r="M169" i="55"/>
  <c r="M172" i="55"/>
  <c r="M175" i="55"/>
  <c r="M179" i="55"/>
  <c r="M182" i="55"/>
  <c r="M186" i="55"/>
  <c r="M187" i="55"/>
  <c r="M190" i="55"/>
  <c r="M194" i="55"/>
  <c r="M195" i="55"/>
  <c r="M196" i="55"/>
  <c r="M197" i="55"/>
  <c r="M199" i="55"/>
  <c r="M201" i="55"/>
  <c r="M205" i="55"/>
  <c r="M209" i="55"/>
  <c r="M212" i="55"/>
  <c r="M218" i="55"/>
  <c r="M223" i="55"/>
  <c r="M224" i="55"/>
  <c r="M225" i="55"/>
  <c r="M227" i="55"/>
  <c r="M229" i="55"/>
  <c r="M230" i="55"/>
  <c r="M233" i="55"/>
  <c r="M234" i="55"/>
  <c r="M235" i="55"/>
  <c r="M237" i="55"/>
  <c r="M238" i="55"/>
  <c r="M239" i="55"/>
  <c r="M240" i="55"/>
  <c r="M241" i="55"/>
  <c r="M243" i="55"/>
  <c r="M244" i="55"/>
  <c r="M245" i="55"/>
  <c r="M246" i="55"/>
  <c r="M247" i="55"/>
  <c r="M248" i="55"/>
  <c r="M249" i="55"/>
  <c r="M250" i="55"/>
  <c r="M251" i="55"/>
  <c r="M253" i="55"/>
  <c r="M255" i="55"/>
  <c r="M256" i="55"/>
  <c r="M257" i="55"/>
  <c r="M258" i="55"/>
  <c r="M259" i="55"/>
  <c r="M262" i="55"/>
  <c r="M263" i="55"/>
  <c r="M264" i="55"/>
  <c r="M267" i="55"/>
  <c r="M268" i="55"/>
  <c r="M271" i="55"/>
  <c r="M272" i="55"/>
  <c r="M275" i="55"/>
  <c r="M276" i="55"/>
  <c r="M277" i="55"/>
  <c r="M278" i="55"/>
  <c r="M280" i="55"/>
  <c r="M282" i="55"/>
  <c r="M285" i="55"/>
  <c r="M287" i="55"/>
  <c r="M291" i="55"/>
  <c r="M295" i="55"/>
  <c r="M297" i="55"/>
  <c r="M299" i="55"/>
  <c r="M300" i="55"/>
  <c r="M301" i="55"/>
  <c r="M306" i="55"/>
  <c r="M310" i="55"/>
  <c r="M314" i="55"/>
  <c r="M318" i="55"/>
  <c r="M322" i="55"/>
  <c r="M326" i="55"/>
  <c r="M330" i="55"/>
  <c r="M332" i="55"/>
  <c r="M334" i="55"/>
  <c r="M337" i="55"/>
  <c r="M339" i="55"/>
  <c r="M342" i="55"/>
  <c r="M344" i="55"/>
  <c r="M346" i="55"/>
  <c r="M350" i="55"/>
  <c r="M351" i="55"/>
  <c r="M353" i="55"/>
  <c r="M355" i="55"/>
  <c r="M356" i="55"/>
  <c r="M357" i="55"/>
  <c r="M359" i="55"/>
  <c r="M362" i="55"/>
  <c r="M365" i="55"/>
  <c r="M367" i="55"/>
  <c r="M370" i="55"/>
  <c r="M372" i="55"/>
  <c r="M374" i="55"/>
  <c r="M377" i="55"/>
  <c r="M378" i="55"/>
  <c r="M380" i="55"/>
  <c r="M382" i="55"/>
  <c r="M383" i="55"/>
  <c r="M384" i="55"/>
  <c r="M386" i="55"/>
  <c r="M389" i="55"/>
  <c r="M392" i="55"/>
  <c r="M393" i="55"/>
  <c r="M395" i="55"/>
  <c r="M399" i="55"/>
  <c r="M400" i="55"/>
  <c r="M402" i="55"/>
  <c r="M404" i="55"/>
  <c r="M405" i="55"/>
  <c r="M406" i="55"/>
  <c r="M408" i="55"/>
  <c r="M411" i="55"/>
  <c r="M413" i="55"/>
  <c r="M415" i="55"/>
  <c r="M418" i="55"/>
  <c r="M419" i="55"/>
  <c r="M421" i="55"/>
  <c r="M423" i="55"/>
  <c r="M424" i="55"/>
  <c r="M425" i="55"/>
  <c r="M427" i="55"/>
  <c r="M431" i="55"/>
  <c r="M433" i="55"/>
  <c r="M435" i="55"/>
  <c r="M438" i="55"/>
  <c r="M440" i="55"/>
  <c r="M441" i="55"/>
  <c r="M442" i="55"/>
  <c r="M444" i="55"/>
  <c r="M449" i="55"/>
  <c r="M450" i="55"/>
  <c r="M454" i="55"/>
  <c r="M457" i="55"/>
  <c r="M461" i="55"/>
  <c r="M465" i="55"/>
  <c r="M467" i="55"/>
  <c r="M471" i="55"/>
  <c r="M472" i="55"/>
  <c r="M475" i="55"/>
  <c r="M478" i="55"/>
  <c r="M482" i="55"/>
  <c r="M486" i="55"/>
  <c r="M487" i="55"/>
  <c r="M488" i="55"/>
  <c r="M490" i="55"/>
  <c r="M491" i="55"/>
  <c r="M492" i="55"/>
  <c r="M493" i="55"/>
  <c r="M494" i="55"/>
  <c r="M495" i="55"/>
  <c r="M497" i="55"/>
  <c r="M500" i="55"/>
  <c r="M501" i="55"/>
  <c r="M504" i="55"/>
  <c r="M506" i="55"/>
  <c r="M507" i="55"/>
  <c r="M509" i="55"/>
  <c r="M513" i="55"/>
  <c r="M516" i="55"/>
  <c r="M520" i="55"/>
  <c r="M522" i="55"/>
  <c r="M525" i="55"/>
  <c r="M527" i="55"/>
  <c r="M528" i="55"/>
  <c r="M529" i="55"/>
  <c r="M531" i="55"/>
  <c r="M534" i="55"/>
  <c r="M538" i="55"/>
  <c r="M557" i="55"/>
  <c r="M559" i="55"/>
  <c r="M562" i="55"/>
  <c r="M563" i="55"/>
  <c r="M565" i="55"/>
  <c r="M566" i="55"/>
  <c r="M567" i="55"/>
  <c r="M568" i="55"/>
  <c r="M569" i="55"/>
  <c r="M570" i="55"/>
  <c r="M571" i="55"/>
  <c r="M573" i="55"/>
  <c r="M574" i="55"/>
  <c r="M577" i="55"/>
  <c r="M578" i="55"/>
  <c r="M580" i="55"/>
  <c r="M586" i="55"/>
  <c r="M590" i="55"/>
  <c r="M594" i="55"/>
  <c r="M598" i="55"/>
  <c r="M601" i="55"/>
  <c r="M605" i="55"/>
  <c r="M609" i="55"/>
  <c r="M613" i="55"/>
  <c r="M617" i="55"/>
  <c r="M618" i="55"/>
  <c r="M620" i="55"/>
  <c r="M623" i="55"/>
  <c r="M625" i="55"/>
  <c r="M628" i="55"/>
  <c r="M629" i="55"/>
  <c r="M631" i="55"/>
  <c r="M635" i="55"/>
  <c r="M638" i="55"/>
  <c r="M640" i="55"/>
  <c r="M643" i="55"/>
  <c r="M647" i="55"/>
  <c r="M648" i="55"/>
  <c r="M651" i="55"/>
  <c r="M654" i="55"/>
  <c r="M658" i="55"/>
  <c r="M662" i="55"/>
  <c r="M665" i="55"/>
  <c r="M666" i="55"/>
  <c r="M670" i="55"/>
  <c r="M672" i="55"/>
  <c r="M673" i="55"/>
  <c r="M677" i="55"/>
  <c r="M681" i="55"/>
  <c r="M682" i="55"/>
  <c r="M684" i="55"/>
  <c r="M685" i="55"/>
  <c r="M686" i="55"/>
  <c r="M687" i="55"/>
  <c r="M690" i="55"/>
  <c r="M693" i="55"/>
  <c r="M694" i="55"/>
  <c r="M695" i="55"/>
  <c r="M696" i="55"/>
  <c r="M700" i="55"/>
  <c r="M704" i="55"/>
  <c r="M705" i="55"/>
  <c r="M707" i="55"/>
  <c r="M710" i="55"/>
  <c r="M712" i="55"/>
  <c r="M715" i="55"/>
  <c r="M716" i="55"/>
  <c r="M718" i="55"/>
  <c r="M722" i="55"/>
  <c r="M723" i="55"/>
  <c r="M725" i="55"/>
  <c r="M728" i="55"/>
  <c r="M730" i="55"/>
  <c r="M733" i="55"/>
  <c r="M734" i="55"/>
  <c r="M736" i="55"/>
  <c r="M746" i="55"/>
  <c r="M747" i="55"/>
  <c r="M751" i="55"/>
  <c r="M755" i="55"/>
  <c r="M759" i="55"/>
  <c r="M760" i="55"/>
  <c r="M763" i="55"/>
  <c r="M764" i="55"/>
  <c r="M768" i="55"/>
  <c r="M769" i="55"/>
  <c r="M773" i="55"/>
  <c r="M777" i="55"/>
  <c r="M780" i="55"/>
  <c r="M784" i="55"/>
  <c r="M785" i="55"/>
  <c r="M789" i="55"/>
  <c r="M792" i="55"/>
  <c r="M796" i="55"/>
  <c r="M800" i="55"/>
  <c r="M801" i="55"/>
  <c r="M803" i="55"/>
  <c r="M804" i="55"/>
  <c r="M805" i="55"/>
  <c r="M807" i="55"/>
  <c r="M808" i="55"/>
  <c r="M811" i="55"/>
  <c r="M812" i="55"/>
  <c r="M815" i="55"/>
  <c r="M819" i="55"/>
  <c r="M823" i="55"/>
  <c r="M825" i="55"/>
  <c r="M741" i="55"/>
  <c r="M829" i="55"/>
  <c r="M831" i="55"/>
  <c r="M834" i="55"/>
  <c r="M836" i="55"/>
  <c r="M838" i="55"/>
  <c r="M839" i="55"/>
  <c r="M841" i="55"/>
  <c r="M844" i="55"/>
  <c r="M847" i="55"/>
  <c r="M852" i="55"/>
  <c r="M853" i="55"/>
  <c r="M855" i="55"/>
  <c r="M856" i="55"/>
  <c r="M865" i="55"/>
  <c r="M867" i="55"/>
  <c r="M871" i="55"/>
  <c r="M874" i="55"/>
  <c r="M878" i="55"/>
  <c r="M880" i="55"/>
  <c r="M884" i="55"/>
  <c r="M888" i="55"/>
  <c r="M892" i="55"/>
  <c r="M894" i="55"/>
  <c r="M897" i="55"/>
  <c r="M901" i="55"/>
  <c r="M902" i="55"/>
  <c r="M904" i="55"/>
  <c r="M908" i="55"/>
  <c r="M914" i="55"/>
  <c r="M917" i="55"/>
  <c r="M918" i="55"/>
  <c r="M919" i="55"/>
  <c r="M920" i="55"/>
  <c r="M923" i="55"/>
  <c r="M925" i="55"/>
  <c r="M927" i="55"/>
  <c r="M931" i="55"/>
  <c r="M938" i="55"/>
  <c r="M939" i="55"/>
  <c r="M941" i="55"/>
  <c r="M943" i="55"/>
  <c r="M946" i="55"/>
  <c r="M947" i="55"/>
  <c r="M948" i="55"/>
  <c r="M950" i="55"/>
  <c r="M952" i="55"/>
  <c r="M953" i="55"/>
  <c r="M954" i="55"/>
  <c r="M955" i="55"/>
  <c r="M956" i="55"/>
  <c r="M957" i="55"/>
  <c r="M958" i="55"/>
  <c r="M960" i="55"/>
  <c r="M962" i="55"/>
  <c r="M965" i="55"/>
  <c r="M966" i="55"/>
  <c r="M970" i="55"/>
  <c r="M972" i="55"/>
  <c r="M975" i="55"/>
  <c r="M978" i="55"/>
  <c r="M982" i="55"/>
  <c r="M984" i="55"/>
  <c r="M987" i="55"/>
  <c r="M989" i="55"/>
  <c r="M992" i="55"/>
  <c r="M993" i="55"/>
  <c r="M996" i="55"/>
  <c r="M1000" i="55"/>
  <c r="M1001" i="55"/>
  <c r="M1003" i="55"/>
  <c r="M1004" i="55"/>
  <c r="M1006" i="55"/>
  <c r="M1007" i="55"/>
  <c r="M1008" i="55"/>
  <c r="M1009" i="55"/>
  <c r="M1010" i="55"/>
  <c r="M1011" i="55"/>
  <c r="M1012" i="55"/>
  <c r="M1013" i="55"/>
  <c r="M1015" i="55"/>
  <c r="M1018" i="55"/>
  <c r="M1019" i="55"/>
  <c r="M1021" i="55"/>
  <c r="M1023" i="55"/>
  <c r="M1026" i="55"/>
  <c r="M1027" i="55"/>
  <c r="M1028" i="55"/>
  <c r="M1030" i="55"/>
  <c r="M1031" i="55"/>
  <c r="M1033" i="55"/>
  <c r="M1034" i="55"/>
  <c r="M1035" i="55"/>
  <c r="M1036" i="55"/>
  <c r="M1037" i="55"/>
  <c r="M1038" i="55"/>
  <c r="M1039" i="55"/>
  <c r="M1040" i="55"/>
  <c r="M1042" i="55"/>
  <c r="M1045" i="55"/>
  <c r="M1046" i="55"/>
  <c r="M1047" i="55"/>
  <c r="M1050" i="55"/>
  <c r="M1051" i="55"/>
  <c r="M1052" i="55"/>
  <c r="M1053" i="55"/>
  <c r="M1056" i="55"/>
  <c r="M1059" i="55"/>
  <c r="M1061" i="55"/>
  <c r="M1063" i="55"/>
  <c r="M1064" i="55"/>
  <c r="M1065" i="55"/>
  <c r="M1068" i="55"/>
  <c r="M1069" i="55"/>
  <c r="M1072" i="55"/>
  <c r="M1073" i="55"/>
  <c r="M1074" i="55"/>
  <c r="M1075" i="55"/>
  <c r="M1077" i="55"/>
  <c r="M1080" i="55"/>
  <c r="M1082" i="55"/>
  <c r="M1087" i="55"/>
  <c r="M1089" i="55"/>
  <c r="M1091" i="55"/>
  <c r="M1094" i="55"/>
  <c r="M1095" i="55"/>
  <c r="M1096" i="55"/>
  <c r="M1099" i="55"/>
  <c r="M1100" i="55"/>
  <c r="M1101" i="55"/>
  <c r="M1102" i="55"/>
  <c r="M1104" i="55"/>
  <c r="M1105" i="55"/>
  <c r="M1106" i="55"/>
  <c r="M1107" i="55"/>
  <c r="M1108" i="55"/>
  <c r="M1109" i="55"/>
  <c r="M1110" i="55"/>
  <c r="M1111" i="55"/>
  <c r="M1113" i="55"/>
  <c r="M1115" i="55"/>
  <c r="M1116" i="55"/>
  <c r="M1117" i="55"/>
  <c r="M1118" i="55"/>
  <c r="M1119" i="55"/>
  <c r="M1120" i="55"/>
  <c r="M1121" i="55"/>
  <c r="M1124" i="55"/>
  <c r="M1125" i="55"/>
  <c r="M1128" i="55"/>
  <c r="M1130" i="55"/>
  <c r="M1134" i="55"/>
  <c r="M1136" i="55"/>
  <c r="M1140" i="55"/>
  <c r="M1142" i="55"/>
  <c r="M1143" i="55"/>
  <c r="M1144" i="55"/>
  <c r="M1146" i="55"/>
  <c r="M1147" i="55"/>
  <c r="M1148" i="55"/>
  <c r="M1152" i="55"/>
  <c r="M1153" i="55"/>
  <c r="M1156" i="55"/>
  <c r="M1162" i="55"/>
  <c r="M1163" i="55"/>
  <c r="M1165" i="55"/>
  <c r="M1167" i="55"/>
  <c r="M1170" i="55"/>
  <c r="M1171" i="55"/>
  <c r="M1172" i="55"/>
  <c r="M1173" i="55"/>
  <c r="M1175" i="55"/>
  <c r="M1176" i="55"/>
  <c r="M1177" i="55"/>
  <c r="M1178" i="55"/>
  <c r="M1179" i="55"/>
  <c r="M1181" i="55"/>
  <c r="M1182" i="55"/>
  <c r="M1183" i="55"/>
  <c r="M1184" i="55"/>
  <c r="M1185" i="55"/>
  <c r="M1186" i="55"/>
  <c r="M1187" i="55"/>
  <c r="M1188" i="55"/>
  <c r="M1190" i="55"/>
  <c r="M1192" i="55"/>
  <c r="M1193" i="55"/>
  <c r="M1194" i="55"/>
  <c r="M1195" i="55"/>
  <c r="M1196" i="55"/>
  <c r="M1197" i="55"/>
  <c r="M1198" i="55"/>
  <c r="M1201" i="55"/>
  <c r="M1202" i="55"/>
  <c r="M1205" i="55"/>
  <c r="M1208" i="55"/>
  <c r="M1209" i="55"/>
  <c r="M1212" i="55"/>
  <c r="M1213" i="55"/>
  <c r="M1214" i="55"/>
  <c r="M1215" i="55"/>
  <c r="M1218" i="55"/>
  <c r="M1222" i="55"/>
  <c r="M1223" i="55"/>
  <c r="M1224" i="55"/>
  <c r="M1227" i="55"/>
  <c r="M1230" i="55"/>
  <c r="M1231" i="55"/>
  <c r="M1233" i="55"/>
  <c r="M1237" i="55"/>
  <c r="M1239" i="55"/>
  <c r="M1240" i="55"/>
  <c r="M1243" i="55"/>
  <c r="M1245" i="55"/>
  <c r="M1246" i="55"/>
  <c r="M1247" i="55"/>
  <c r="M1250" i="55"/>
  <c r="M1255" i="55"/>
  <c r="M1256" i="55"/>
  <c r="M1258" i="55"/>
  <c r="M1260" i="55"/>
  <c r="M1263" i="55"/>
  <c r="M1264" i="55"/>
  <c r="M1265" i="55"/>
  <c r="M1267" i="55"/>
  <c r="M1268" i="55"/>
  <c r="M1269" i="55"/>
  <c r="M1270" i="55"/>
  <c r="M1271" i="55"/>
  <c r="M1273" i="55"/>
  <c r="M1274" i="55"/>
  <c r="M1275" i="55"/>
  <c r="M1276" i="55"/>
  <c r="M1277" i="55"/>
  <c r="M1278" i="55"/>
  <c r="M1279" i="55"/>
  <c r="M1280" i="55"/>
  <c r="M1281" i="55"/>
  <c r="M1283" i="55"/>
  <c r="M1284" i="55"/>
  <c r="M1285" i="55"/>
  <c r="M1286" i="55"/>
  <c r="M1287" i="55"/>
  <c r="M1290" i="55"/>
  <c r="M1291" i="55"/>
  <c r="M1294" i="55"/>
  <c r="M1297" i="55"/>
  <c r="M1300" i="55"/>
  <c r="M1301" i="55"/>
  <c r="M1302" i="55"/>
  <c r="M1303" i="55"/>
  <c r="M1305" i="55"/>
  <c r="M1308" i="55"/>
  <c r="M1312" i="55"/>
  <c r="M1313" i="55"/>
  <c r="M1314" i="55"/>
  <c r="M1316" i="55"/>
  <c r="M1323" i="55"/>
  <c r="M1324" i="55"/>
  <c r="M1328" i="55"/>
  <c r="M1331" i="55"/>
  <c r="M1332" i="55"/>
  <c r="M1334" i="55"/>
  <c r="M1336" i="55"/>
  <c r="M1339" i="55"/>
  <c r="M1342" i="55"/>
  <c r="M1343" i="55"/>
  <c r="M1348" i="55"/>
  <c r="M1349" i="55"/>
  <c r="M1351" i="55"/>
  <c r="M1353" i="55"/>
  <c r="M1354" i="55"/>
  <c r="M1357" i="55"/>
  <c r="M1359" i="55"/>
  <c r="M1361" i="55"/>
  <c r="M1362" i="55"/>
  <c r="M1364" i="55"/>
  <c r="M1368" i="55"/>
  <c r="M1372" i="55"/>
  <c r="M1376" i="55"/>
  <c r="M1377" i="55"/>
  <c r="M1379" i="55"/>
  <c r="M1380" i="55"/>
  <c r="M1383" i="55"/>
  <c r="M1386" i="55"/>
  <c r="M1387" i="55"/>
  <c r="M1393" i="55"/>
  <c r="M1400" i="55"/>
  <c r="M1405" i="55"/>
  <c r="M1409" i="55"/>
  <c r="M1414" i="55"/>
  <c r="M1418" i="55"/>
  <c r="M1423" i="55"/>
  <c r="M1426" i="55"/>
  <c r="M1434" i="55"/>
  <c r="M1442" i="55"/>
  <c r="M1444" i="55"/>
  <c r="M1448" i="55"/>
  <c r="M1450" i="55"/>
  <c r="M1452" i="55"/>
  <c r="M1455" i="55"/>
  <c r="M1456" i="55"/>
  <c r="M1459" i="55"/>
  <c r="M1464" i="55"/>
  <c r="M1469" i="55"/>
  <c r="M1474" i="55"/>
  <c r="M1475" i="55"/>
  <c r="M1477" i="55"/>
  <c r="M1479" i="55"/>
  <c r="M1482" i="55"/>
  <c r="M1483" i="55"/>
  <c r="M1485" i="55"/>
  <c r="M1486" i="55"/>
  <c r="M1487" i="55"/>
  <c r="M1489" i="55"/>
  <c r="M1490" i="55"/>
  <c r="M1491" i="55"/>
  <c r="M1492" i="55"/>
  <c r="M1493" i="55"/>
  <c r="M1494" i="55"/>
  <c r="M1496" i="55"/>
  <c r="M1497" i="55"/>
  <c r="M1498" i="55"/>
  <c r="M1501" i="55"/>
  <c r="M1505" i="55"/>
  <c r="M1506" i="55"/>
  <c r="M1509" i="55"/>
  <c r="M1512" i="55"/>
  <c r="M1516" i="55"/>
  <c r="M1519" i="55"/>
  <c r="M1522" i="55"/>
  <c r="M1524" i="55"/>
  <c r="M1527" i="55"/>
  <c r="M1529" i="55"/>
  <c r="M1530" i="55"/>
  <c r="M1533" i="55"/>
  <c r="M1537" i="55"/>
  <c r="M1541" i="55"/>
  <c r="M1542" i="55"/>
  <c r="M1545" i="55"/>
  <c r="M1547" i="55"/>
  <c r="M1550" i="55"/>
  <c r="M1552" i="55"/>
  <c r="M1555" i="55"/>
  <c r="M1556" i="55"/>
  <c r="M1559" i="55"/>
  <c r="M1561" i="55"/>
  <c r="M1570" i="55"/>
  <c r="M1571" i="55"/>
  <c r="M1573" i="55"/>
  <c r="M1575" i="55"/>
  <c r="M1579" i="55"/>
  <c r="M1580" i="55"/>
  <c r="M1583" i="55"/>
  <c r="M1586" i="55"/>
  <c r="M1587" i="55"/>
  <c r="M1589" i="55"/>
  <c r="M1590" i="55"/>
  <c r="M1591" i="55"/>
  <c r="M1594" i="55"/>
  <c r="M1596" i="55"/>
  <c r="M1598" i="55"/>
  <c r="M1602" i="55"/>
  <c r="M1604" i="55"/>
  <c r="M1607" i="55"/>
  <c r="M1609" i="55"/>
  <c r="M1610" i="55"/>
  <c r="M1614" i="55"/>
  <c r="M1616" i="55"/>
  <c r="M1619" i="55"/>
  <c r="M1622" i="55"/>
  <c r="M1626" i="55"/>
  <c r="M1630" i="55"/>
  <c r="M1633" i="55"/>
  <c r="M1636" i="55"/>
  <c r="M1638" i="55"/>
  <c r="M1641" i="55"/>
  <c r="M1643" i="55"/>
  <c r="M1646" i="55"/>
  <c r="M1669" i="55"/>
  <c r="M1670" i="55"/>
  <c r="M1672" i="55"/>
  <c r="M1674" i="55"/>
  <c r="M1677" i="55"/>
  <c r="M1678" i="55"/>
  <c r="M1685" i="55"/>
  <c r="M1686" i="55"/>
  <c r="M1689" i="55"/>
  <c r="M1692" i="55"/>
  <c r="M1694" i="55"/>
  <c r="M1695" i="55"/>
  <c r="M1696" i="55"/>
  <c r="M1698" i="55"/>
  <c r="M1701" i="55"/>
  <c r="M1705" i="55"/>
  <c r="M1706" i="55"/>
  <c r="M1708" i="55"/>
  <c r="M1712" i="55"/>
  <c r="M1713" i="55"/>
  <c r="M1716" i="55"/>
  <c r="M1719" i="55"/>
  <c r="M1721" i="55"/>
  <c r="M1724" i="55"/>
  <c r="M1725" i="55"/>
  <c r="M1728" i="55"/>
  <c r="M1732" i="55"/>
  <c r="M1736" i="55"/>
  <c r="M1737" i="55"/>
  <c r="M1740" i="55"/>
  <c r="M1743" i="55"/>
  <c r="M1748" i="55"/>
  <c r="M1749" i="55"/>
  <c r="M1750" i="55"/>
  <c r="M1752" i="55"/>
  <c r="M1754" i="55"/>
  <c r="M1757" i="55"/>
  <c r="M1759" i="55"/>
  <c r="M1760" i="55"/>
  <c r="M1761" i="55"/>
  <c r="M1763" i="55"/>
  <c r="M1764" i="55"/>
  <c r="M1768" i="55"/>
  <c r="M1769" i="55"/>
  <c r="M1772" i="55"/>
  <c r="M1775" i="55"/>
  <c r="M1777" i="55"/>
  <c r="M1779" i="55"/>
  <c r="M10" i="55"/>
  <c r="L1778" i="55"/>
  <c r="L1776" i="55"/>
  <c r="L1774" i="55"/>
  <c r="L1771" i="55"/>
  <c r="L1770" i="55" s="1"/>
  <c r="L1767" i="55"/>
  <c r="L1766" i="55" s="1"/>
  <c r="L1762" i="55"/>
  <c r="L1758" i="55"/>
  <c r="L1756" i="55"/>
  <c r="L1753" i="55"/>
  <c r="L1751" i="55"/>
  <c r="L1747" i="55"/>
  <c r="L1742" i="55"/>
  <c r="L1741" i="55" s="1"/>
  <c r="L1739" i="55"/>
  <c r="L1738" i="55" s="1"/>
  <c r="L1735" i="55"/>
  <c r="L1734" i="55" s="1"/>
  <c r="L1731" i="55"/>
  <c r="L1730" i="55" s="1"/>
  <c r="L1729" i="55" s="1"/>
  <c r="L1727" i="55"/>
  <c r="L1726" i="55" s="1"/>
  <c r="L1723" i="55"/>
  <c r="L1722" i="55" s="1"/>
  <c r="L1720" i="55"/>
  <c r="L1718" i="55"/>
  <c r="L1715" i="55"/>
  <c r="L1714" i="55" s="1"/>
  <c r="L1711" i="55"/>
  <c r="L1710" i="55" s="1"/>
  <c r="L1707" i="55"/>
  <c r="L1704" i="55"/>
  <c r="L1700" i="55"/>
  <c r="L1699" i="55" s="1"/>
  <c r="L1697" i="55"/>
  <c r="L1693" i="55"/>
  <c r="L1691" i="55"/>
  <c r="L1688" i="55"/>
  <c r="L1687" i="55" s="1"/>
  <c r="L1684" i="55"/>
  <c r="L1683" i="55" s="1"/>
  <c r="L1676" i="55"/>
  <c r="L1675" i="55" s="1"/>
  <c r="L1673" i="55"/>
  <c r="L1671" i="55"/>
  <c r="L1668" i="55"/>
  <c r="L1645" i="55"/>
  <c r="L1644" i="55" s="1"/>
  <c r="L1642" i="55"/>
  <c r="L1640" i="55"/>
  <c r="L1637" i="55"/>
  <c r="L1635" i="55"/>
  <c r="L1632" i="55"/>
  <c r="L1631" i="55" s="1"/>
  <c r="L1629" i="55"/>
  <c r="L1628" i="55" s="1"/>
  <c r="L1625" i="55"/>
  <c r="L1624" i="55" s="1"/>
  <c r="L1623" i="55" s="1"/>
  <c r="L1621" i="55"/>
  <c r="L1620" i="55" s="1"/>
  <c r="L1618" i="55"/>
  <c r="L1617" i="55" s="1"/>
  <c r="L1615" i="55"/>
  <c r="L1613" i="55"/>
  <c r="L1608" i="55"/>
  <c r="L1606" i="55"/>
  <c r="L1603" i="55"/>
  <c r="L1601" i="55"/>
  <c r="L1597" i="55"/>
  <c r="L1595" i="55"/>
  <c r="L1593" i="55"/>
  <c r="L1588" i="55"/>
  <c r="L1585" i="55"/>
  <c r="L1582" i="55"/>
  <c r="L1581" i="55" s="1"/>
  <c r="L1578" i="55"/>
  <c r="L1577" i="55" s="1"/>
  <c r="L1574" i="55"/>
  <c r="L1572" i="55"/>
  <c r="L1569" i="55"/>
  <c r="L1560" i="55"/>
  <c r="L1558" i="55"/>
  <c r="L1554" i="55"/>
  <c r="L1553" i="55" s="1"/>
  <c r="L1551" i="55"/>
  <c r="L1549" i="55"/>
  <c r="L1546" i="55"/>
  <c r="L1544" i="55"/>
  <c r="L1540" i="55"/>
  <c r="L1539" i="55" s="1"/>
  <c r="L1536" i="55"/>
  <c r="L1535" i="55" s="1"/>
  <c r="L1534" i="55" s="1"/>
  <c r="L1532" i="55"/>
  <c r="L1531" i="55" s="1"/>
  <c r="L1528" i="55"/>
  <c r="L1526" i="55"/>
  <c r="L1523" i="55"/>
  <c r="L1521" i="55"/>
  <c r="L1518" i="55"/>
  <c r="L1517" i="55" s="1"/>
  <c r="L1515" i="55"/>
  <c r="L1514" i="55" s="1"/>
  <c r="L1511" i="55"/>
  <c r="L1510" i="55" s="1"/>
  <c r="L1508" i="55"/>
  <c r="L1507" i="55" s="1"/>
  <c r="L1504" i="55"/>
  <c r="L1503" i="55" s="1"/>
  <c r="L1500" i="55"/>
  <c r="L1499" i="55" s="1"/>
  <c r="L1495" i="55"/>
  <c r="L1488" i="55"/>
  <c r="L1484" i="55"/>
  <c r="L1481" i="55"/>
  <c r="L1478" i="55"/>
  <c r="L1476" i="55"/>
  <c r="L1473" i="55"/>
  <c r="L1468" i="55"/>
  <c r="L1467" i="55" s="1"/>
  <c r="L1466" i="55" s="1"/>
  <c r="L1465" i="55" s="1"/>
  <c r="L1463" i="55"/>
  <c r="L1462" i="55" s="1"/>
  <c r="L1461" i="55" s="1"/>
  <c r="L1460" i="55" s="1"/>
  <c r="L1458" i="55"/>
  <c r="L1457" i="55" s="1"/>
  <c r="L1454" i="55"/>
  <c r="L1453" i="55" s="1"/>
  <c r="L1451" i="55"/>
  <c r="L1449" i="55"/>
  <c r="L1447" i="55"/>
  <c r="L1443" i="55"/>
  <c r="L1441" i="55"/>
  <c r="L1433" i="55"/>
  <c r="L1432" i="55" s="1"/>
  <c r="L1431" i="55" s="1"/>
  <c r="L1425" i="55"/>
  <c r="L1424" i="55" s="1"/>
  <c r="L1417" i="55"/>
  <c r="L1416" i="55" s="1"/>
  <c r="L1415" i="55" s="1"/>
  <c r="L1413" i="55"/>
  <c r="L1412" i="55" s="1"/>
  <c r="L1411" i="55" s="1"/>
  <c r="L1408" i="55"/>
  <c r="L1407" i="55" s="1"/>
  <c r="L1406" i="55" s="1"/>
  <c r="L1404" i="55"/>
  <c r="L1403" i="55" s="1"/>
  <c r="L1402" i="55" s="1"/>
  <c r="L1399" i="55"/>
  <c r="L1398" i="55" s="1"/>
  <c r="L1394" i="55" s="1"/>
  <c r="L1392" i="55"/>
  <c r="L1391" i="55" s="1"/>
  <c r="L1390" i="55" s="1"/>
  <c r="L1385" i="55"/>
  <c r="L1384" i="55" s="1"/>
  <c r="L1382" i="55"/>
  <c r="L1381" i="55" s="1"/>
  <c r="L1378" i="55"/>
  <c r="L1375" i="55"/>
  <c r="L1371" i="55"/>
  <c r="L1370" i="55" s="1"/>
  <c r="L1369" i="55" s="1"/>
  <c r="L1367" i="55"/>
  <c r="L1366" i="55" s="1"/>
  <c r="L1365" i="55" s="1"/>
  <c r="L1363" i="55"/>
  <c r="L1360" i="55"/>
  <c r="L1358" i="55"/>
  <c r="L1356" i="55"/>
  <c r="L1352" i="55"/>
  <c r="L1350" i="55"/>
  <c r="L1347" i="55"/>
  <c r="L1341" i="55"/>
  <c r="L1340" i="55" s="1"/>
  <c r="L1338" i="55"/>
  <c r="L1337" i="55" s="1"/>
  <c r="L1335" i="55"/>
  <c r="L1333" i="55"/>
  <c r="L1330" i="55"/>
  <c r="L1327" i="55"/>
  <c r="L1322" i="55"/>
  <c r="L1315" i="55"/>
  <c r="L1311" i="55"/>
  <c r="L1307" i="55"/>
  <c r="L1306" i="55" s="1"/>
  <c r="L1304" i="55"/>
  <c r="L1299" i="55"/>
  <c r="L1296" i="55"/>
  <c r="L1295" i="55" s="1"/>
  <c r="L1293" i="55"/>
  <c r="L1292" i="55" s="1"/>
  <c r="L1289" i="55"/>
  <c r="L1288" i="55" s="1"/>
  <c r="L1282" i="55"/>
  <c r="L1272" i="55"/>
  <c r="L1266" i="55"/>
  <c r="L1262" i="55"/>
  <c r="L1259" i="55"/>
  <c r="L1257" i="55"/>
  <c r="L1254" i="55"/>
  <c r="L1249" i="55"/>
  <c r="L1248" i="55" s="1"/>
  <c r="L1244" i="55"/>
  <c r="L1242" i="55"/>
  <c r="L1238" i="55"/>
  <c r="L1236" i="55"/>
  <c r="L1232" i="55"/>
  <c r="L1229" i="55"/>
  <c r="L1226" i="55"/>
  <c r="L1225" i="55" s="1"/>
  <c r="L1221" i="55"/>
  <c r="L1220" i="55" s="1"/>
  <c r="L1217" i="55"/>
  <c r="L1216" i="55" s="1"/>
  <c r="L1211" i="55"/>
  <c r="L1210" i="55" s="1"/>
  <c r="L1207" i="55"/>
  <c r="L1206" i="55" s="1"/>
  <c r="L1204" i="55"/>
  <c r="L1203" i="55" s="1"/>
  <c r="L1200" i="55"/>
  <c r="L1199" i="55" s="1"/>
  <c r="L1191" i="55"/>
  <c r="L1189" i="55"/>
  <c r="L1180" i="55"/>
  <c r="L1174" i="55"/>
  <c r="L1169" i="55"/>
  <c r="L1166" i="55"/>
  <c r="L1164" i="55"/>
  <c r="L1161" i="55"/>
  <c r="L1155" i="55"/>
  <c r="L1154" i="55" s="1"/>
  <c r="L1151" i="55"/>
  <c r="L1150" i="55" s="1"/>
  <c r="L1145" i="55"/>
  <c r="L1141" i="55"/>
  <c r="L1139" i="55"/>
  <c r="L1135" i="55"/>
  <c r="L1133" i="55"/>
  <c r="L1129" i="55"/>
  <c r="L1127" i="55"/>
  <c r="L1123" i="55"/>
  <c r="L1122" i="55" s="1"/>
  <c r="L1114" i="55"/>
  <c r="L1112" i="55"/>
  <c r="L1103" i="55"/>
  <c r="L1098" i="55"/>
  <c r="L1093" i="55"/>
  <c r="L1090" i="55"/>
  <c r="L1088" i="55"/>
  <c r="L1086" i="55"/>
  <c r="L1081" i="55"/>
  <c r="L1079" i="55"/>
  <c r="L1076" i="55"/>
  <c r="L1071" i="55"/>
  <c r="L1067" i="55"/>
  <c r="L1066" i="55" s="1"/>
  <c r="L1062" i="55"/>
  <c r="L1060" i="55"/>
  <c r="L1058" i="55"/>
  <c r="L1055" i="55"/>
  <c r="L1054" i="55" s="1"/>
  <c r="L1049" i="55"/>
  <c r="L1048" i="55" s="1"/>
  <c r="L1044" i="55"/>
  <c r="L1043" i="55" s="1"/>
  <c r="L1041" i="55"/>
  <c r="L1032" i="55"/>
  <c r="L1029" i="55"/>
  <c r="L1025" i="55"/>
  <c r="L1022" i="55"/>
  <c r="L1020" i="55"/>
  <c r="L1017" i="55"/>
  <c r="L1014" i="55"/>
  <c r="L1005" i="55"/>
  <c r="L1002" i="55"/>
  <c r="L999" i="55"/>
  <c r="L995" i="55"/>
  <c r="L994" i="55" s="1"/>
  <c r="L991" i="55"/>
  <c r="L990" i="55" s="1"/>
  <c r="L988" i="55"/>
  <c r="L986" i="55"/>
  <c r="L983" i="55"/>
  <c r="L981" i="55"/>
  <c r="L977" i="55"/>
  <c r="L976" i="55" s="1"/>
  <c r="L974" i="55"/>
  <c r="L973" i="55" s="1"/>
  <c r="L971" i="55"/>
  <c r="L969" i="55"/>
  <c r="L964" i="55"/>
  <c r="L963" i="55" s="1"/>
  <c r="L961" i="55"/>
  <c r="L959" i="55"/>
  <c r="L951" i="55"/>
  <c r="L949" i="55"/>
  <c r="L945" i="55"/>
  <c r="L942" i="55"/>
  <c r="L940" i="55"/>
  <c r="L937" i="55"/>
  <c r="L933" i="55"/>
  <c r="L932" i="55" s="1"/>
  <c r="L930" i="55"/>
  <c r="L929" i="55" s="1"/>
  <c r="L926" i="55"/>
  <c r="L924" i="55"/>
  <c r="L922" i="55"/>
  <c r="L916" i="55"/>
  <c r="L915" i="55" s="1"/>
  <c r="L913" i="55"/>
  <c r="L912" i="55" s="1"/>
  <c r="L907" i="55"/>
  <c r="L906" i="55" s="1"/>
  <c r="L905" i="55" s="1"/>
  <c r="L903" i="55"/>
  <c r="L900" i="55"/>
  <c r="L896" i="55"/>
  <c r="L895" i="55" s="1"/>
  <c r="L893" i="55"/>
  <c r="L891" i="55"/>
  <c r="L887" i="55"/>
  <c r="L886" i="55" s="1"/>
  <c r="L885" i="55" s="1"/>
  <c r="L883" i="55"/>
  <c r="L882" i="55" s="1"/>
  <c r="L881" i="55" s="1"/>
  <c r="L879" i="55"/>
  <c r="L877" i="55"/>
  <c r="L873" i="55"/>
  <c r="L872" i="55" s="1"/>
  <c r="L870" i="55"/>
  <c r="L869" i="55" s="1"/>
  <c r="L866" i="55"/>
  <c r="L864" i="55"/>
  <c r="L854" i="55"/>
  <c r="L851" i="55"/>
  <c r="L846" i="55"/>
  <c r="L845" i="55" s="1"/>
  <c r="L843" i="55"/>
  <c r="L842" i="55" s="1"/>
  <c r="L840" i="55"/>
  <c r="L837" i="55"/>
  <c r="L835" i="55"/>
  <c r="L833" i="55"/>
  <c r="L830" i="55"/>
  <c r="L828" i="55"/>
  <c r="L824" i="55"/>
  <c r="L822" i="55"/>
  <c r="L818" i="55"/>
  <c r="L817" i="55" s="1"/>
  <c r="L816" i="55" s="1"/>
  <c r="L814" i="55"/>
  <c r="L813" i="55" s="1"/>
  <c r="L810" i="55"/>
  <c r="L809" i="55" s="1"/>
  <c r="L806" i="55"/>
  <c r="L802" i="55"/>
  <c r="L799" i="55"/>
  <c r="L795" i="55"/>
  <c r="L794" i="55" s="1"/>
  <c r="L793" i="55" s="1"/>
  <c r="L791" i="55"/>
  <c r="L790" i="55" s="1"/>
  <c r="L788" i="55"/>
  <c r="L787" i="55" s="1"/>
  <c r="L783" i="55"/>
  <c r="L782" i="55" s="1"/>
  <c r="L781" i="55" s="1"/>
  <c r="L779" i="55"/>
  <c r="L778" i="55" s="1"/>
  <c r="L776" i="55"/>
  <c r="L775" i="55" s="1"/>
  <c r="L772" i="55"/>
  <c r="L771" i="55" s="1"/>
  <c r="L770" i="55" s="1"/>
  <c r="L767" i="55"/>
  <c r="L766" i="55" s="1"/>
  <c r="L765" i="55" s="1"/>
  <c r="L762" i="55"/>
  <c r="L761" i="55" s="1"/>
  <c r="L758" i="55"/>
  <c r="L757" i="55" s="1"/>
  <c r="L754" i="55"/>
  <c r="L753" i="55" s="1"/>
  <c r="L752" i="55" s="1"/>
  <c r="L750" i="55"/>
  <c r="L749" i="55" s="1"/>
  <c r="L748" i="55" s="1"/>
  <c r="L745" i="55"/>
  <c r="L744" i="55" s="1"/>
  <c r="L743" i="55" s="1"/>
  <c r="L735" i="55"/>
  <c r="L732" i="55"/>
  <c r="L729" i="55"/>
  <c r="L727" i="55"/>
  <c r="L724" i="55"/>
  <c r="L721" i="55"/>
  <c r="L717" i="55"/>
  <c r="L714" i="55"/>
  <c r="L711" i="55"/>
  <c r="L709" i="55"/>
  <c r="L706" i="55"/>
  <c r="L703" i="55"/>
  <c r="L699" i="55"/>
  <c r="L698" i="55" s="1"/>
  <c r="L697" i="55" s="1"/>
  <c r="L692" i="55"/>
  <c r="L691" i="55" s="1"/>
  <c r="L689" i="55"/>
  <c r="L688" i="55" s="1"/>
  <c r="L683" i="55"/>
  <c r="L680" i="55"/>
  <c r="L676" i="55"/>
  <c r="L675" i="55" s="1"/>
  <c r="L674" i="55" s="1"/>
  <c r="L671" i="55"/>
  <c r="L669" i="55"/>
  <c r="L664" i="55"/>
  <c r="L663" i="55" s="1"/>
  <c r="L661" i="55"/>
  <c r="L660" i="55" s="1"/>
  <c r="L657" i="55"/>
  <c r="L656" i="55" s="1"/>
  <c r="L655" i="55" s="1"/>
  <c r="L653" i="55"/>
  <c r="L652" i="55" s="1"/>
  <c r="L650" i="55"/>
  <c r="L642" i="55"/>
  <c r="L641" i="55" s="1"/>
  <c r="L639" i="55"/>
  <c r="L637" i="55"/>
  <c r="L634" i="55"/>
  <c r="L633" i="55" s="1"/>
  <c r="L630" i="55"/>
  <c r="L627" i="55"/>
  <c r="L624" i="55"/>
  <c r="L622" i="55"/>
  <c r="L619" i="55"/>
  <c r="L616" i="55"/>
  <c r="L612" i="55"/>
  <c r="L611" i="55" s="1"/>
  <c r="L610" i="55" s="1"/>
  <c r="L608" i="55"/>
  <c r="L607" i="55" s="1"/>
  <c r="L606" i="55" s="1"/>
  <c r="L604" i="55"/>
  <c r="L603" i="55" s="1"/>
  <c r="L602" i="55" s="1"/>
  <c r="L600" i="55"/>
  <c r="L599" i="55" s="1"/>
  <c r="L597" i="55"/>
  <c r="L596" i="55" s="1"/>
  <c r="L593" i="55"/>
  <c r="L592" i="55" s="1"/>
  <c r="L591" i="55" s="1"/>
  <c r="L589" i="55"/>
  <c r="L588" i="55" s="1"/>
  <c r="L587" i="55" s="1"/>
  <c r="L585" i="55"/>
  <c r="L584" i="55" s="1"/>
  <c r="L583" i="55" s="1"/>
  <c r="L579" i="55"/>
  <c r="L576" i="55"/>
  <c r="L572" i="55"/>
  <c r="L564" i="55"/>
  <c r="L561" i="55"/>
  <c r="L558" i="55"/>
  <c r="L556" i="55"/>
  <c r="L537" i="55"/>
  <c r="L536" i="55" s="1"/>
  <c r="L535" i="55" s="1"/>
  <c r="L533" i="55"/>
  <c r="L532" i="55" s="1"/>
  <c r="L530" i="55"/>
  <c r="L526" i="55"/>
  <c r="L524" i="55"/>
  <c r="L521" i="55"/>
  <c r="L519" i="55"/>
  <c r="L515" i="55"/>
  <c r="L514" i="55" s="1"/>
  <c r="L512" i="55"/>
  <c r="L511" i="55" s="1"/>
  <c r="L508" i="55"/>
  <c r="L505" i="55"/>
  <c r="L503" i="55"/>
  <c r="L499" i="55"/>
  <c r="L498" i="55" s="1"/>
  <c r="L496" i="55"/>
  <c r="L489" i="55"/>
  <c r="L485" i="55"/>
  <c r="L481" i="55"/>
  <c r="L480" i="55" s="1"/>
  <c r="L479" i="55" s="1"/>
  <c r="L477" i="55"/>
  <c r="L476" i="55" s="1"/>
  <c r="L474" i="55"/>
  <c r="L473" i="55" s="1"/>
  <c r="L470" i="55"/>
  <c r="L469" i="55" s="1"/>
  <c r="L466" i="55"/>
  <c r="L464" i="55"/>
  <c r="L460" i="55"/>
  <c r="L459" i="55" s="1"/>
  <c r="L458" i="55" s="1"/>
  <c r="L456" i="55"/>
  <c r="L455" i="55" s="1"/>
  <c r="L453" i="55"/>
  <c r="L452" i="55" s="1"/>
  <c r="L448" i="55"/>
  <c r="L447" i="55" s="1"/>
  <c r="L446" i="55" s="1"/>
  <c r="L443" i="55"/>
  <c r="L439" i="55"/>
  <c r="L437" i="55"/>
  <c r="L434" i="55"/>
  <c r="L432" i="55"/>
  <c r="L430" i="55"/>
  <c r="L426" i="55"/>
  <c r="L422" i="55"/>
  <c r="L420" i="55"/>
  <c r="L417" i="55"/>
  <c r="L414" i="55"/>
  <c r="L412" i="55"/>
  <c r="L410" i="55"/>
  <c r="L407" i="55"/>
  <c r="L403" i="55"/>
  <c r="L401" i="55"/>
  <c r="L398" i="55"/>
  <c r="L394" i="55"/>
  <c r="L391" i="55"/>
  <c r="L388" i="55"/>
  <c r="L387" i="55" s="1"/>
  <c r="L385" i="55"/>
  <c r="L381" i="55"/>
  <c r="L379" i="55"/>
  <c r="L376" i="55"/>
  <c r="L373" i="55"/>
  <c r="L371" i="55"/>
  <c r="L369" i="55"/>
  <c r="L366" i="55"/>
  <c r="L364" i="55"/>
  <c r="L361" i="55"/>
  <c r="L360" i="55" s="1"/>
  <c r="L358" i="55"/>
  <c r="L354" i="55"/>
  <c r="L352" i="55"/>
  <c r="L349" i="55"/>
  <c r="L345" i="55"/>
  <c r="L343" i="55"/>
  <c r="L341" i="55"/>
  <c r="L338" i="55"/>
  <c r="L336" i="55"/>
  <c r="L333" i="55"/>
  <c r="L331" i="55"/>
  <c r="L329" i="55"/>
  <c r="L325" i="55"/>
  <c r="L324" i="55" s="1"/>
  <c r="L323" i="55" s="1"/>
  <c r="L321" i="55"/>
  <c r="L320" i="55" s="1"/>
  <c r="L319" i="55" s="1"/>
  <c r="L317" i="55"/>
  <c r="L316" i="55" s="1"/>
  <c r="L315" i="55" s="1"/>
  <c r="L313" i="55"/>
  <c r="L312" i="55" s="1"/>
  <c r="L311" i="55" s="1"/>
  <c r="L309" i="55"/>
  <c r="L308" i="55" s="1"/>
  <c r="L307" i="55" s="1"/>
  <c r="L305" i="55"/>
  <c r="L304" i="55" s="1"/>
  <c r="L298" i="55"/>
  <c r="L296" i="55"/>
  <c r="L294" i="55"/>
  <c r="L290" i="55"/>
  <c r="L289" i="55" s="1"/>
  <c r="L288" i="55" s="1"/>
  <c r="L286" i="55"/>
  <c r="L284" i="55"/>
  <c r="L281" i="55"/>
  <c r="L279" i="55"/>
  <c r="L274" i="55"/>
  <c r="L270" i="55"/>
  <c r="L269" i="55" s="1"/>
  <c r="L266" i="55"/>
  <c r="L265" i="55" s="1"/>
  <c r="L261" i="55"/>
  <c r="L260" i="55" s="1"/>
  <c r="L254" i="55"/>
  <c r="L252" i="55"/>
  <c r="L242" i="55"/>
  <c r="L236" i="55"/>
  <c r="L232" i="55"/>
  <c r="L228" i="55"/>
  <c r="L226" i="55"/>
  <c r="L222" i="55"/>
  <c r="L217" i="55"/>
  <c r="L211" i="55"/>
  <c r="L210" i="55" s="1"/>
  <c r="L208" i="55"/>
  <c r="L207" i="55" s="1"/>
  <c r="L204" i="55"/>
  <c r="L203" i="55" s="1"/>
  <c r="L202" i="55" s="1"/>
  <c r="L200" i="55"/>
  <c r="L198" i="55"/>
  <c r="L193" i="55"/>
  <c r="L189" i="55"/>
  <c r="L188" i="55" s="1"/>
  <c r="L185" i="55"/>
  <c r="L184" i="55" s="1"/>
  <c r="L181" i="55"/>
  <c r="L180" i="55" s="1"/>
  <c r="L178" i="55"/>
  <c r="L177" i="55" s="1"/>
  <c r="L174" i="55"/>
  <c r="L173" i="55" s="1"/>
  <c r="L171" i="55"/>
  <c r="L170" i="55" s="1"/>
  <c r="L168" i="55"/>
  <c r="L167" i="55" s="1"/>
  <c r="L165" i="55"/>
  <c r="L164" i="55" s="1"/>
  <c r="L160" i="55"/>
  <c r="L159" i="55" s="1"/>
  <c r="L156" i="55"/>
  <c r="L155" i="55" s="1"/>
  <c r="L153" i="55"/>
  <c r="L152" i="55" s="1"/>
  <c r="L147" i="55"/>
  <c r="L146" i="55" s="1"/>
  <c r="L143" i="55"/>
  <c r="L141" i="55"/>
  <c r="L137" i="55"/>
  <c r="L136" i="55" s="1"/>
  <c r="L133" i="55"/>
  <c r="L132" i="55" s="1"/>
  <c r="L129" i="55"/>
  <c r="L128" i="55" s="1"/>
  <c r="L126" i="55"/>
  <c r="L125" i="55" s="1"/>
  <c r="L123" i="55"/>
  <c r="L122" i="55" s="1"/>
  <c r="L119" i="55"/>
  <c r="L118" i="55" s="1"/>
  <c r="L114" i="55"/>
  <c r="L113" i="55" s="1"/>
  <c r="L111" i="55"/>
  <c r="L110" i="55" s="1"/>
  <c r="L107" i="55"/>
  <c r="L105" i="55"/>
  <c r="L101" i="55"/>
  <c r="L98" i="55"/>
  <c r="L94" i="55"/>
  <c r="L91" i="55"/>
  <c r="L87" i="55"/>
  <c r="L86" i="55" s="1"/>
  <c r="L81" i="55"/>
  <c r="L79" i="55"/>
  <c r="L75" i="55"/>
  <c r="L74" i="55" s="1"/>
  <c r="L72" i="55"/>
  <c r="L68" i="55"/>
  <c r="L66" i="55"/>
  <c r="L58" i="55"/>
  <c r="L57" i="55" s="1"/>
  <c r="L54" i="55"/>
  <c r="L53" i="55" s="1"/>
  <c r="L49" i="55"/>
  <c r="L48" i="55" s="1"/>
  <c r="L41" i="55"/>
  <c r="L39" i="55"/>
  <c r="L30" i="55"/>
  <c r="L24" i="55"/>
  <c r="L19" i="55"/>
  <c r="L15" i="55"/>
  <c r="L13" i="55"/>
  <c r="L9" i="55"/>
  <c r="K1778" i="55"/>
  <c r="K1776" i="55"/>
  <c r="K1774" i="55"/>
  <c r="K1771" i="55"/>
  <c r="K1770" i="55" s="1"/>
  <c r="K1767" i="55"/>
  <c r="K1766" i="55" s="1"/>
  <c r="K1762" i="55"/>
  <c r="K1758" i="55"/>
  <c r="K1756" i="55"/>
  <c r="K1753" i="55"/>
  <c r="K1751" i="55"/>
  <c r="K1747" i="55"/>
  <c r="K1742" i="55"/>
  <c r="K1741" i="55" s="1"/>
  <c r="K1739" i="55"/>
  <c r="K1738" i="55" s="1"/>
  <c r="K1735" i="55"/>
  <c r="K1734" i="55" s="1"/>
  <c r="K1731" i="55"/>
  <c r="K1730" i="55" s="1"/>
  <c r="K1729" i="55" s="1"/>
  <c r="K1727" i="55"/>
  <c r="K1726" i="55" s="1"/>
  <c r="K1723" i="55"/>
  <c r="K1722" i="55" s="1"/>
  <c r="K1720" i="55"/>
  <c r="K1718" i="55"/>
  <c r="K1715" i="55"/>
  <c r="K1714" i="55" s="1"/>
  <c r="K1711" i="55"/>
  <c r="K1710" i="55" s="1"/>
  <c r="K1707" i="55"/>
  <c r="K1704" i="55"/>
  <c r="K1700" i="55"/>
  <c r="K1699" i="55" s="1"/>
  <c r="K1697" i="55"/>
  <c r="K1693" i="55"/>
  <c r="K1691" i="55"/>
  <c r="K1688" i="55"/>
  <c r="K1687" i="55" s="1"/>
  <c r="K1684" i="55"/>
  <c r="K1683" i="55" s="1"/>
  <c r="K1676" i="55"/>
  <c r="K1675" i="55" s="1"/>
  <c r="K1673" i="55"/>
  <c r="K1671" i="55"/>
  <c r="K1668" i="55"/>
  <c r="K1645" i="55"/>
  <c r="K1644" i="55" s="1"/>
  <c r="K1642" i="55"/>
  <c r="K1640" i="55"/>
  <c r="K1637" i="55"/>
  <c r="K1635" i="55"/>
  <c r="K1632" i="55"/>
  <c r="K1631" i="55" s="1"/>
  <c r="K1629" i="55"/>
  <c r="K1628" i="55" s="1"/>
  <c r="K1625" i="55"/>
  <c r="K1624" i="55" s="1"/>
  <c r="K1623" i="55" s="1"/>
  <c r="K1621" i="55"/>
  <c r="K1620" i="55" s="1"/>
  <c r="K1618" i="55"/>
  <c r="K1617" i="55" s="1"/>
  <c r="K1615" i="55"/>
  <c r="K1613" i="55"/>
  <c r="K1608" i="55"/>
  <c r="K1606" i="55"/>
  <c r="K1603" i="55"/>
  <c r="K1601" i="55"/>
  <c r="K1597" i="55"/>
  <c r="K1595" i="55"/>
  <c r="K1593" i="55"/>
  <c r="K1588" i="55"/>
  <c r="K1585" i="55"/>
  <c r="K1582" i="55"/>
  <c r="K1581" i="55" s="1"/>
  <c r="K1578" i="55"/>
  <c r="K1577" i="55" s="1"/>
  <c r="K1574" i="55"/>
  <c r="K1572" i="55"/>
  <c r="K1569" i="55"/>
  <c r="K1560" i="55"/>
  <c r="K1558" i="55"/>
  <c r="K1554" i="55"/>
  <c r="K1553" i="55" s="1"/>
  <c r="K1551" i="55"/>
  <c r="K1549" i="55"/>
  <c r="K1546" i="55"/>
  <c r="K1544" i="55"/>
  <c r="K1540" i="55"/>
  <c r="K1539" i="55" s="1"/>
  <c r="K1536" i="55"/>
  <c r="K1535" i="55" s="1"/>
  <c r="K1534" i="55" s="1"/>
  <c r="K1532" i="55"/>
  <c r="K1531" i="55" s="1"/>
  <c r="K1528" i="55"/>
  <c r="K1526" i="55"/>
  <c r="K1523" i="55"/>
  <c r="K1521" i="55"/>
  <c r="K1518" i="55"/>
  <c r="K1517" i="55" s="1"/>
  <c r="K1515" i="55"/>
  <c r="K1514" i="55" s="1"/>
  <c r="K1511" i="55"/>
  <c r="K1510" i="55" s="1"/>
  <c r="K1508" i="55"/>
  <c r="K1507" i="55" s="1"/>
  <c r="K1504" i="55"/>
  <c r="K1503" i="55" s="1"/>
  <c r="K1500" i="55"/>
  <c r="K1499" i="55" s="1"/>
  <c r="K1495" i="55"/>
  <c r="K1488" i="55"/>
  <c r="K1484" i="55"/>
  <c r="K1481" i="55"/>
  <c r="K1478" i="55"/>
  <c r="K1476" i="55"/>
  <c r="K1473" i="55"/>
  <c r="K1468" i="55"/>
  <c r="K1467" i="55" s="1"/>
  <c r="K1466" i="55" s="1"/>
  <c r="K1465" i="55" s="1"/>
  <c r="K1463" i="55"/>
  <c r="K1462" i="55" s="1"/>
  <c r="K1461" i="55" s="1"/>
  <c r="K1460" i="55" s="1"/>
  <c r="K1458" i="55"/>
  <c r="K1457" i="55" s="1"/>
  <c r="K1454" i="55"/>
  <c r="K1453" i="55" s="1"/>
  <c r="K1451" i="55"/>
  <c r="K1449" i="55"/>
  <c r="K1447" i="55"/>
  <c r="K1443" i="55"/>
  <c r="K1441" i="55"/>
  <c r="K1433" i="55"/>
  <c r="K1432" i="55" s="1"/>
  <c r="K1431" i="55" s="1"/>
  <c r="K1425" i="55"/>
  <c r="K1424" i="55" s="1"/>
  <c r="K1417" i="55"/>
  <c r="K1416" i="55" s="1"/>
  <c r="K1415" i="55" s="1"/>
  <c r="K1413" i="55"/>
  <c r="K1412" i="55" s="1"/>
  <c r="K1411" i="55" s="1"/>
  <c r="K1408" i="55"/>
  <c r="K1407" i="55" s="1"/>
  <c r="K1406" i="55" s="1"/>
  <c r="K1404" i="55"/>
  <c r="K1403" i="55" s="1"/>
  <c r="K1402" i="55" s="1"/>
  <c r="K1399" i="55"/>
  <c r="K1398" i="55" s="1"/>
  <c r="K1394" i="55" s="1"/>
  <c r="K1392" i="55"/>
  <c r="K1391" i="55" s="1"/>
  <c r="K1390" i="55" s="1"/>
  <c r="K1385" i="55"/>
  <c r="K1384" i="55" s="1"/>
  <c r="K1382" i="55"/>
  <c r="K1381" i="55" s="1"/>
  <c r="K1378" i="55"/>
  <c r="K1375" i="55"/>
  <c r="K1371" i="55"/>
  <c r="K1370" i="55" s="1"/>
  <c r="K1369" i="55" s="1"/>
  <c r="K1367" i="55"/>
  <c r="K1366" i="55" s="1"/>
  <c r="K1365" i="55" s="1"/>
  <c r="K1363" i="55"/>
  <c r="K1360" i="55"/>
  <c r="K1358" i="55"/>
  <c r="K1356" i="55"/>
  <c r="K1352" i="55"/>
  <c r="K1350" i="55"/>
  <c r="K1347" i="55"/>
  <c r="K1341" i="55"/>
  <c r="K1340" i="55" s="1"/>
  <c r="K1338" i="55"/>
  <c r="K1337" i="55" s="1"/>
  <c r="K1335" i="55"/>
  <c r="K1333" i="55"/>
  <c r="K1330" i="55"/>
  <c r="K1327" i="55"/>
  <c r="K1322" i="55"/>
  <c r="K1315" i="55"/>
  <c r="K1311" i="55"/>
  <c r="K1307" i="55"/>
  <c r="K1306" i="55" s="1"/>
  <c r="K1304" i="55"/>
  <c r="K1299" i="55"/>
  <c r="K1296" i="55"/>
  <c r="K1295" i="55" s="1"/>
  <c r="K1293" i="55"/>
  <c r="K1292" i="55" s="1"/>
  <c r="K1289" i="55"/>
  <c r="K1288" i="55" s="1"/>
  <c r="K1282" i="55"/>
  <c r="K1272" i="55"/>
  <c r="K1266" i="55"/>
  <c r="K1262" i="55"/>
  <c r="K1259" i="55"/>
  <c r="K1257" i="55"/>
  <c r="K1254" i="55"/>
  <c r="K1249" i="55"/>
  <c r="K1248" i="55" s="1"/>
  <c r="K1244" i="55"/>
  <c r="K1242" i="55"/>
  <c r="K1238" i="55"/>
  <c r="K1236" i="55"/>
  <c r="K1232" i="55"/>
  <c r="K1229" i="55"/>
  <c r="K1226" i="55"/>
  <c r="K1225" i="55" s="1"/>
  <c r="K1221" i="55"/>
  <c r="K1220" i="55" s="1"/>
  <c r="K1217" i="55"/>
  <c r="K1216" i="55" s="1"/>
  <c r="K1211" i="55"/>
  <c r="K1210" i="55" s="1"/>
  <c r="K1207" i="55"/>
  <c r="K1206" i="55" s="1"/>
  <c r="K1204" i="55"/>
  <c r="K1203" i="55" s="1"/>
  <c r="K1200" i="55"/>
  <c r="K1199" i="55" s="1"/>
  <c r="K1191" i="55"/>
  <c r="K1189" i="55"/>
  <c r="K1180" i="55"/>
  <c r="K1174" i="55"/>
  <c r="K1169" i="55"/>
  <c r="K1166" i="55"/>
  <c r="K1164" i="55"/>
  <c r="K1161" i="55"/>
  <c r="K1155" i="55"/>
  <c r="K1154" i="55" s="1"/>
  <c r="K1151" i="55"/>
  <c r="K1150" i="55" s="1"/>
  <c r="K1145" i="55"/>
  <c r="K1141" i="55"/>
  <c r="K1139" i="55"/>
  <c r="K1135" i="55"/>
  <c r="K1133" i="55"/>
  <c r="K1129" i="55"/>
  <c r="K1127" i="55"/>
  <c r="K1123" i="55"/>
  <c r="K1122" i="55" s="1"/>
  <c r="K1114" i="55"/>
  <c r="K1112" i="55"/>
  <c r="K1103" i="55"/>
  <c r="K1098" i="55"/>
  <c r="K1093" i="55"/>
  <c r="K1090" i="55"/>
  <c r="K1088" i="55"/>
  <c r="K1086" i="55"/>
  <c r="K1081" i="55"/>
  <c r="K1079" i="55"/>
  <c r="K1076" i="55"/>
  <c r="K1071" i="55"/>
  <c r="K1067" i="55"/>
  <c r="K1066" i="55" s="1"/>
  <c r="K1062" i="55"/>
  <c r="K1060" i="55"/>
  <c r="K1058" i="55"/>
  <c r="K1055" i="55"/>
  <c r="K1054" i="55" s="1"/>
  <c r="K1049" i="55"/>
  <c r="K1048" i="55" s="1"/>
  <c r="K1044" i="55"/>
  <c r="K1043" i="55" s="1"/>
  <c r="K1041" i="55"/>
  <c r="K1032" i="55"/>
  <c r="K1029" i="55"/>
  <c r="K1025" i="55"/>
  <c r="K1022" i="55"/>
  <c r="K1020" i="55"/>
  <c r="K1017" i="55"/>
  <c r="K1014" i="55"/>
  <c r="K1005" i="55"/>
  <c r="K1002" i="55"/>
  <c r="K999" i="55"/>
  <c r="K995" i="55"/>
  <c r="K994" i="55" s="1"/>
  <c r="K991" i="55"/>
  <c r="K990" i="55" s="1"/>
  <c r="K988" i="55"/>
  <c r="K986" i="55"/>
  <c r="K983" i="55"/>
  <c r="K981" i="55"/>
  <c r="K977" i="55"/>
  <c r="K976" i="55" s="1"/>
  <c r="K974" i="55"/>
  <c r="K973" i="55" s="1"/>
  <c r="K971" i="55"/>
  <c r="K969" i="55"/>
  <c r="K964" i="55"/>
  <c r="K963" i="55" s="1"/>
  <c r="K961" i="55"/>
  <c r="K959" i="55"/>
  <c r="K951" i="55"/>
  <c r="K949" i="55"/>
  <c r="K945" i="55"/>
  <c r="K942" i="55"/>
  <c r="K940" i="55"/>
  <c r="K937" i="55"/>
  <c r="K933" i="55"/>
  <c r="K932" i="55" s="1"/>
  <c r="K930" i="55"/>
  <c r="K929" i="55" s="1"/>
  <c r="K926" i="55"/>
  <c r="K924" i="55"/>
  <c r="K922" i="55"/>
  <c r="K916" i="55"/>
  <c r="K915" i="55" s="1"/>
  <c r="K913" i="55"/>
  <c r="K912" i="55" s="1"/>
  <c r="K907" i="55"/>
  <c r="K906" i="55" s="1"/>
  <c r="K905" i="55" s="1"/>
  <c r="K903" i="55"/>
  <c r="K900" i="55"/>
  <c r="K896" i="55"/>
  <c r="K895" i="55" s="1"/>
  <c r="K893" i="55"/>
  <c r="K891" i="55"/>
  <c r="K887" i="55"/>
  <c r="K886" i="55" s="1"/>
  <c r="K885" i="55" s="1"/>
  <c r="K883" i="55"/>
  <c r="K882" i="55" s="1"/>
  <c r="K881" i="55" s="1"/>
  <c r="K879" i="55"/>
  <c r="K877" i="55"/>
  <c r="K873" i="55"/>
  <c r="K872" i="55" s="1"/>
  <c r="K870" i="55"/>
  <c r="K869" i="55" s="1"/>
  <c r="K866" i="55"/>
  <c r="K864" i="55"/>
  <c r="K854" i="55"/>
  <c r="K851" i="55"/>
  <c r="K846" i="55"/>
  <c r="K845" i="55" s="1"/>
  <c r="K843" i="55"/>
  <c r="K842" i="55" s="1"/>
  <c r="K840" i="55"/>
  <c r="K837" i="55"/>
  <c r="K835" i="55"/>
  <c r="K833" i="55"/>
  <c r="K830" i="55"/>
  <c r="K828" i="55"/>
  <c r="K824" i="55"/>
  <c r="K822" i="55"/>
  <c r="K818" i="55"/>
  <c r="K817" i="55" s="1"/>
  <c r="K816" i="55" s="1"/>
  <c r="K814" i="55"/>
  <c r="K813" i="55" s="1"/>
  <c r="K810" i="55"/>
  <c r="K809" i="55" s="1"/>
  <c r="K806" i="55"/>
  <c r="K802" i="55"/>
  <c r="K799" i="55"/>
  <c r="K795" i="55"/>
  <c r="K794" i="55" s="1"/>
  <c r="K793" i="55" s="1"/>
  <c r="K791" i="55"/>
  <c r="K790" i="55" s="1"/>
  <c r="K788" i="55"/>
  <c r="K787" i="55" s="1"/>
  <c r="K783" i="55"/>
  <c r="K782" i="55" s="1"/>
  <c r="K781" i="55" s="1"/>
  <c r="K779" i="55"/>
  <c r="K778" i="55" s="1"/>
  <c r="K776" i="55"/>
  <c r="K775" i="55" s="1"/>
  <c r="K772" i="55"/>
  <c r="K771" i="55" s="1"/>
  <c r="K770" i="55" s="1"/>
  <c r="K767" i="55"/>
  <c r="K766" i="55" s="1"/>
  <c r="K765" i="55" s="1"/>
  <c r="K762" i="55"/>
  <c r="K761" i="55" s="1"/>
  <c r="K758" i="55"/>
  <c r="K757" i="55" s="1"/>
  <c r="K754" i="55"/>
  <c r="K753" i="55" s="1"/>
  <c r="K752" i="55" s="1"/>
  <c r="K750" i="55"/>
  <c r="K749" i="55" s="1"/>
  <c r="K748" i="55" s="1"/>
  <c r="K745" i="55"/>
  <c r="K744" i="55" s="1"/>
  <c r="K743" i="55" s="1"/>
  <c r="K735" i="55"/>
  <c r="K732" i="55"/>
  <c r="K729" i="55"/>
  <c r="K727" i="55"/>
  <c r="K724" i="55"/>
  <c r="K721" i="55"/>
  <c r="K717" i="55"/>
  <c r="K714" i="55"/>
  <c r="K711" i="55"/>
  <c r="K709" i="55"/>
  <c r="K706" i="55"/>
  <c r="K703" i="55"/>
  <c r="K699" i="55"/>
  <c r="K698" i="55" s="1"/>
  <c r="K697" i="55" s="1"/>
  <c r="K692" i="55"/>
  <c r="K691" i="55" s="1"/>
  <c r="K689" i="55"/>
  <c r="K688" i="55" s="1"/>
  <c r="K683" i="55"/>
  <c r="K680" i="55"/>
  <c r="K676" i="55"/>
  <c r="K675" i="55" s="1"/>
  <c r="K674" i="55" s="1"/>
  <c r="K671" i="55"/>
  <c r="K669" i="55"/>
  <c r="K664" i="55"/>
  <c r="K663" i="55" s="1"/>
  <c r="K661" i="55"/>
  <c r="K660" i="55" s="1"/>
  <c r="K657" i="55"/>
  <c r="K656" i="55" s="1"/>
  <c r="K655" i="55" s="1"/>
  <c r="K653" i="55"/>
  <c r="K652" i="55" s="1"/>
  <c r="K650" i="55"/>
  <c r="K642" i="55"/>
  <c r="K641" i="55" s="1"/>
  <c r="K639" i="55"/>
  <c r="K637" i="55"/>
  <c r="K634" i="55"/>
  <c r="K633" i="55" s="1"/>
  <c r="K630" i="55"/>
  <c r="K627" i="55"/>
  <c r="K624" i="55"/>
  <c r="K622" i="55"/>
  <c r="K619" i="55"/>
  <c r="K616" i="55"/>
  <c r="K612" i="55"/>
  <c r="K611" i="55" s="1"/>
  <c r="K610" i="55" s="1"/>
  <c r="K608" i="55"/>
  <c r="K607" i="55" s="1"/>
  <c r="K606" i="55" s="1"/>
  <c r="K604" i="55"/>
  <c r="K603" i="55" s="1"/>
  <c r="K602" i="55" s="1"/>
  <c r="K600" i="55"/>
  <c r="K599" i="55" s="1"/>
  <c r="K597" i="55"/>
  <c r="K596" i="55" s="1"/>
  <c r="K593" i="55"/>
  <c r="K592" i="55" s="1"/>
  <c r="K591" i="55" s="1"/>
  <c r="K589" i="55"/>
  <c r="K588" i="55" s="1"/>
  <c r="K587" i="55" s="1"/>
  <c r="K585" i="55"/>
  <c r="K584" i="55" s="1"/>
  <c r="K583" i="55" s="1"/>
  <c r="K579" i="55"/>
  <c r="K576" i="55"/>
  <c r="K572" i="55"/>
  <c r="K564" i="55"/>
  <c r="K561" i="55"/>
  <c r="K558" i="55"/>
  <c r="K556" i="55"/>
  <c r="K537" i="55"/>
  <c r="K536" i="55" s="1"/>
  <c r="K535" i="55" s="1"/>
  <c r="K533" i="55"/>
  <c r="K532" i="55" s="1"/>
  <c r="K530" i="55"/>
  <c r="K526" i="55"/>
  <c r="K524" i="55"/>
  <c r="K521" i="55"/>
  <c r="K519" i="55"/>
  <c r="K515" i="55"/>
  <c r="K514" i="55" s="1"/>
  <c r="K512" i="55"/>
  <c r="K511" i="55" s="1"/>
  <c r="K508" i="55"/>
  <c r="K505" i="55"/>
  <c r="K503" i="55"/>
  <c r="K499" i="55"/>
  <c r="K498" i="55" s="1"/>
  <c r="K496" i="55"/>
  <c r="K489" i="55"/>
  <c r="K485" i="55"/>
  <c r="K481" i="55"/>
  <c r="K480" i="55" s="1"/>
  <c r="K479" i="55" s="1"/>
  <c r="K477" i="55"/>
  <c r="K476" i="55" s="1"/>
  <c r="K474" i="55"/>
  <c r="K473" i="55" s="1"/>
  <c r="K470" i="55"/>
  <c r="K469" i="55" s="1"/>
  <c r="K466" i="55"/>
  <c r="K464" i="55"/>
  <c r="K460" i="55"/>
  <c r="K459" i="55" s="1"/>
  <c r="K458" i="55" s="1"/>
  <c r="K456" i="55"/>
  <c r="K455" i="55" s="1"/>
  <c r="K453" i="55"/>
  <c r="K452" i="55" s="1"/>
  <c r="K448" i="55"/>
  <c r="K447" i="55" s="1"/>
  <c r="K446" i="55" s="1"/>
  <c r="K443" i="55"/>
  <c r="K439" i="55"/>
  <c r="K437" i="55"/>
  <c r="K434" i="55"/>
  <c r="K432" i="55"/>
  <c r="K430" i="55"/>
  <c r="K426" i="55"/>
  <c r="K422" i="55"/>
  <c r="K420" i="55"/>
  <c r="K417" i="55"/>
  <c r="K414" i="55"/>
  <c r="K412" i="55"/>
  <c r="K410" i="55"/>
  <c r="K407" i="55"/>
  <c r="K403" i="55"/>
  <c r="K401" i="55"/>
  <c r="K398" i="55"/>
  <c r="K394" i="55"/>
  <c r="K391" i="55"/>
  <c r="K388" i="55"/>
  <c r="K387" i="55" s="1"/>
  <c r="K385" i="55"/>
  <c r="K381" i="55"/>
  <c r="K379" i="55"/>
  <c r="K376" i="55"/>
  <c r="K373" i="55"/>
  <c r="K371" i="55"/>
  <c r="K369" i="55"/>
  <c r="K366" i="55"/>
  <c r="K364" i="55"/>
  <c r="K361" i="55"/>
  <c r="K360" i="55" s="1"/>
  <c r="K358" i="55"/>
  <c r="K354" i="55"/>
  <c r="K352" i="55"/>
  <c r="K349" i="55"/>
  <c r="K345" i="55"/>
  <c r="K343" i="55"/>
  <c r="K341" i="55"/>
  <c r="K338" i="55"/>
  <c r="K336" i="55"/>
  <c r="K333" i="55"/>
  <c r="K331" i="55"/>
  <c r="K329" i="55"/>
  <c r="K325" i="55"/>
  <c r="K324" i="55" s="1"/>
  <c r="K323" i="55" s="1"/>
  <c r="K321" i="55"/>
  <c r="K320" i="55" s="1"/>
  <c r="K319" i="55" s="1"/>
  <c r="K317" i="55"/>
  <c r="K316" i="55" s="1"/>
  <c r="K315" i="55" s="1"/>
  <c r="K313" i="55"/>
  <c r="K312" i="55" s="1"/>
  <c r="K311" i="55" s="1"/>
  <c r="K309" i="55"/>
  <c r="K308" i="55" s="1"/>
  <c r="K307" i="55" s="1"/>
  <c r="K305" i="55"/>
  <c r="K304" i="55" s="1"/>
  <c r="K298" i="55"/>
  <c r="K296" i="55"/>
  <c r="K294" i="55"/>
  <c r="K290" i="55"/>
  <c r="K289" i="55" s="1"/>
  <c r="K288" i="55" s="1"/>
  <c r="K286" i="55"/>
  <c r="K284" i="55"/>
  <c r="K281" i="55"/>
  <c r="K279" i="55"/>
  <c r="K274" i="55"/>
  <c r="K270" i="55"/>
  <c r="K269" i="55" s="1"/>
  <c r="K266" i="55"/>
  <c r="K265" i="55" s="1"/>
  <c r="K261" i="55"/>
  <c r="K260" i="55" s="1"/>
  <c r="K254" i="55"/>
  <c r="K252" i="55"/>
  <c r="K242" i="55"/>
  <c r="K236" i="55"/>
  <c r="K232" i="55"/>
  <c r="K228" i="55"/>
  <c r="K226" i="55"/>
  <c r="K222" i="55"/>
  <c r="K217" i="55"/>
  <c r="K211" i="55"/>
  <c r="K210" i="55" s="1"/>
  <c r="K208" i="55"/>
  <c r="K207" i="55" s="1"/>
  <c r="K204" i="55"/>
  <c r="K203" i="55" s="1"/>
  <c r="K202" i="55" s="1"/>
  <c r="K200" i="55"/>
  <c r="K198" i="55"/>
  <c r="K193" i="55"/>
  <c r="K189" i="55"/>
  <c r="K188" i="55" s="1"/>
  <c r="K185" i="55"/>
  <c r="K184" i="55" s="1"/>
  <c r="K181" i="55"/>
  <c r="K180" i="55" s="1"/>
  <c r="K178" i="55"/>
  <c r="K177" i="55" s="1"/>
  <c r="K174" i="55"/>
  <c r="K173" i="55" s="1"/>
  <c r="K171" i="55"/>
  <c r="K170" i="55" s="1"/>
  <c r="K168" i="55"/>
  <c r="K167" i="55" s="1"/>
  <c r="K165" i="55"/>
  <c r="K164" i="55" s="1"/>
  <c r="K160" i="55"/>
  <c r="K159" i="55" s="1"/>
  <c r="K156" i="55"/>
  <c r="K155" i="55" s="1"/>
  <c r="K153" i="55"/>
  <c r="K152" i="55" s="1"/>
  <c r="K147" i="55"/>
  <c r="K146" i="55" s="1"/>
  <c r="K143" i="55"/>
  <c r="K141" i="55"/>
  <c r="K136" i="55"/>
  <c r="K133" i="55"/>
  <c r="K132" i="55" s="1"/>
  <c r="K129" i="55"/>
  <c r="K128" i="55" s="1"/>
  <c r="K126" i="55"/>
  <c r="K125" i="55" s="1"/>
  <c r="K123" i="55"/>
  <c r="K122" i="55" s="1"/>
  <c r="K119" i="55"/>
  <c r="K118" i="55" s="1"/>
  <c r="K114" i="55"/>
  <c r="K113" i="55" s="1"/>
  <c r="K111" i="55"/>
  <c r="K110" i="55" s="1"/>
  <c r="K107" i="55"/>
  <c r="K105" i="55"/>
  <c r="K101" i="55"/>
  <c r="K98" i="55"/>
  <c r="K94" i="55"/>
  <c r="K91" i="55"/>
  <c r="K87" i="55"/>
  <c r="K86" i="55" s="1"/>
  <c r="K81" i="55"/>
  <c r="K79" i="55"/>
  <c r="K75" i="55"/>
  <c r="K74" i="55" s="1"/>
  <c r="K72" i="55"/>
  <c r="K68" i="55"/>
  <c r="K66" i="55"/>
  <c r="K58" i="55"/>
  <c r="K57" i="55" s="1"/>
  <c r="K54" i="55"/>
  <c r="K53" i="55" s="1"/>
  <c r="K49" i="55"/>
  <c r="K48" i="55" s="1"/>
  <c r="K41" i="55"/>
  <c r="K39" i="55"/>
  <c r="K30" i="55"/>
  <c r="K24" i="55"/>
  <c r="K19" i="55"/>
  <c r="K15" i="55"/>
  <c r="K13" i="55"/>
  <c r="K9" i="55"/>
  <c r="J1778" i="55"/>
  <c r="J1776" i="55"/>
  <c r="J1774" i="55"/>
  <c r="J1771" i="55"/>
  <c r="J1770" i="55" s="1"/>
  <c r="J1767" i="55"/>
  <c r="J1766" i="55" s="1"/>
  <c r="J1762" i="55"/>
  <c r="J1758" i="55"/>
  <c r="J1756" i="55"/>
  <c r="J1753" i="55"/>
  <c r="J1751" i="55"/>
  <c r="J1747" i="55"/>
  <c r="J1742" i="55"/>
  <c r="J1741" i="55" s="1"/>
  <c r="J1739" i="55"/>
  <c r="J1738" i="55" s="1"/>
  <c r="J1735" i="55"/>
  <c r="J1734" i="55" s="1"/>
  <c r="J1731" i="55"/>
  <c r="J1730" i="55" s="1"/>
  <c r="J1729" i="55" s="1"/>
  <c r="J1727" i="55"/>
  <c r="J1726" i="55" s="1"/>
  <c r="J1723" i="55"/>
  <c r="J1722" i="55" s="1"/>
  <c r="J1720" i="55"/>
  <c r="J1718" i="55"/>
  <c r="J1715" i="55"/>
  <c r="J1714" i="55" s="1"/>
  <c r="J1711" i="55"/>
  <c r="J1710" i="55" s="1"/>
  <c r="J1707" i="55"/>
  <c r="J1704" i="55"/>
  <c r="J1700" i="55"/>
  <c r="J1699" i="55" s="1"/>
  <c r="J1697" i="55"/>
  <c r="J1693" i="55"/>
  <c r="J1691" i="55"/>
  <c r="J1688" i="55"/>
  <c r="J1687" i="55" s="1"/>
  <c r="J1684" i="55"/>
  <c r="J1683" i="55" s="1"/>
  <c r="J1676" i="55"/>
  <c r="J1675" i="55" s="1"/>
  <c r="J1673" i="55"/>
  <c r="J1671" i="55"/>
  <c r="J1668" i="55"/>
  <c r="J1645" i="55"/>
  <c r="J1644" i="55" s="1"/>
  <c r="J1642" i="55"/>
  <c r="J1640" i="55"/>
  <c r="J1637" i="55"/>
  <c r="J1635" i="55"/>
  <c r="J1632" i="55"/>
  <c r="J1631" i="55" s="1"/>
  <c r="J1629" i="55"/>
  <c r="J1628" i="55" s="1"/>
  <c r="J1625" i="55"/>
  <c r="J1624" i="55" s="1"/>
  <c r="J1623" i="55" s="1"/>
  <c r="J1621" i="55"/>
  <c r="J1620" i="55" s="1"/>
  <c r="J1618" i="55"/>
  <c r="J1617" i="55" s="1"/>
  <c r="J1615" i="55"/>
  <c r="J1613" i="55"/>
  <c r="J1608" i="55"/>
  <c r="J1606" i="55"/>
  <c r="J1603" i="55"/>
  <c r="J1601" i="55"/>
  <c r="J1597" i="55"/>
  <c r="J1595" i="55"/>
  <c r="J1593" i="55"/>
  <c r="J1588" i="55"/>
  <c r="J1585" i="55"/>
  <c r="J1582" i="55"/>
  <c r="J1581" i="55" s="1"/>
  <c r="J1578" i="55"/>
  <c r="J1577" i="55" s="1"/>
  <c r="J1574" i="55"/>
  <c r="J1572" i="55"/>
  <c r="J1569" i="55"/>
  <c r="J1560" i="55"/>
  <c r="J1558" i="55"/>
  <c r="J1554" i="55"/>
  <c r="J1553" i="55" s="1"/>
  <c r="J1551" i="55"/>
  <c r="J1549" i="55"/>
  <c r="J1546" i="55"/>
  <c r="J1544" i="55"/>
  <c r="J1540" i="55"/>
  <c r="J1539" i="55" s="1"/>
  <c r="J1536" i="55"/>
  <c r="J1535" i="55" s="1"/>
  <c r="J1534" i="55" s="1"/>
  <c r="J1532" i="55"/>
  <c r="J1531" i="55" s="1"/>
  <c r="J1528" i="55"/>
  <c r="J1526" i="55"/>
  <c r="J1523" i="55"/>
  <c r="J1521" i="55"/>
  <c r="J1518" i="55"/>
  <c r="J1517" i="55" s="1"/>
  <c r="J1515" i="55"/>
  <c r="J1514" i="55" s="1"/>
  <c r="J1511" i="55"/>
  <c r="J1510" i="55" s="1"/>
  <c r="J1508" i="55"/>
  <c r="J1507" i="55" s="1"/>
  <c r="J1504" i="55"/>
  <c r="J1503" i="55" s="1"/>
  <c r="J1500" i="55"/>
  <c r="J1499" i="55" s="1"/>
  <c r="J1495" i="55"/>
  <c r="J1488" i="55"/>
  <c r="J1484" i="55"/>
  <c r="J1481" i="55"/>
  <c r="J1478" i="55"/>
  <c r="J1476" i="55"/>
  <c r="J1473" i="55"/>
  <c r="J1468" i="55"/>
  <c r="J1467" i="55" s="1"/>
  <c r="J1466" i="55" s="1"/>
  <c r="J1465" i="55" s="1"/>
  <c r="J1463" i="55"/>
  <c r="J1462" i="55" s="1"/>
  <c r="J1461" i="55" s="1"/>
  <c r="J1460" i="55" s="1"/>
  <c r="J1458" i="55"/>
  <c r="J1457" i="55" s="1"/>
  <c r="J1454" i="55"/>
  <c r="J1453" i="55" s="1"/>
  <c r="J1451" i="55"/>
  <c r="J1449" i="55"/>
  <c r="J1447" i="55"/>
  <c r="J1443" i="55"/>
  <c r="J1441" i="55"/>
  <c r="J1433" i="55"/>
  <c r="J1432" i="55" s="1"/>
  <c r="J1431" i="55" s="1"/>
  <c r="J1425" i="55"/>
  <c r="J1424" i="55" s="1"/>
  <c r="J1417" i="55"/>
  <c r="J1416" i="55" s="1"/>
  <c r="J1415" i="55" s="1"/>
  <c r="J1413" i="55"/>
  <c r="J1412" i="55" s="1"/>
  <c r="J1411" i="55" s="1"/>
  <c r="J1408" i="55"/>
  <c r="J1407" i="55" s="1"/>
  <c r="J1406" i="55" s="1"/>
  <c r="J1404" i="55"/>
  <c r="J1403" i="55" s="1"/>
  <c r="J1402" i="55" s="1"/>
  <c r="J1399" i="55"/>
  <c r="J1398" i="55" s="1"/>
  <c r="J1394" i="55" s="1"/>
  <c r="J1392" i="55"/>
  <c r="J1391" i="55" s="1"/>
  <c r="J1390" i="55" s="1"/>
  <c r="J1385" i="55"/>
  <c r="J1384" i="55" s="1"/>
  <c r="J1382" i="55"/>
  <c r="J1381" i="55" s="1"/>
  <c r="J1378" i="55"/>
  <c r="J1375" i="55"/>
  <c r="J1371" i="55"/>
  <c r="J1370" i="55" s="1"/>
  <c r="J1369" i="55" s="1"/>
  <c r="J1367" i="55"/>
  <c r="J1366" i="55" s="1"/>
  <c r="J1365" i="55" s="1"/>
  <c r="J1363" i="55"/>
  <c r="J1360" i="55"/>
  <c r="J1358" i="55"/>
  <c r="J1356" i="55"/>
  <c r="J1352" i="55"/>
  <c r="J1350" i="55"/>
  <c r="J1347" i="55"/>
  <c r="J1341" i="55"/>
  <c r="J1340" i="55" s="1"/>
  <c r="J1338" i="55"/>
  <c r="J1337" i="55" s="1"/>
  <c r="J1335" i="55"/>
  <c r="J1333" i="55"/>
  <c r="J1330" i="55"/>
  <c r="J1327" i="55"/>
  <c r="J1322" i="55"/>
  <c r="J1315" i="55"/>
  <c r="J1311" i="55"/>
  <c r="J1307" i="55"/>
  <c r="J1306" i="55" s="1"/>
  <c r="J1304" i="55"/>
  <c r="J1299" i="55"/>
  <c r="J1296" i="55"/>
  <c r="J1295" i="55" s="1"/>
  <c r="J1293" i="55"/>
  <c r="J1292" i="55" s="1"/>
  <c r="J1289" i="55"/>
  <c r="J1288" i="55" s="1"/>
  <c r="J1282" i="55"/>
  <c r="J1272" i="55"/>
  <c r="J1266" i="55"/>
  <c r="J1262" i="55"/>
  <c r="J1259" i="55"/>
  <c r="J1257" i="55"/>
  <c r="J1254" i="55"/>
  <c r="J1249" i="55"/>
  <c r="J1248" i="55" s="1"/>
  <c r="J1244" i="55"/>
  <c r="J1242" i="55"/>
  <c r="J1238" i="55"/>
  <c r="J1236" i="55"/>
  <c r="J1232" i="55"/>
  <c r="J1229" i="55"/>
  <c r="J1226" i="55"/>
  <c r="J1225" i="55" s="1"/>
  <c r="J1221" i="55"/>
  <c r="J1220" i="55" s="1"/>
  <c r="J1217" i="55"/>
  <c r="J1216" i="55" s="1"/>
  <c r="J1211" i="55"/>
  <c r="J1210" i="55" s="1"/>
  <c r="J1207" i="55"/>
  <c r="J1206" i="55" s="1"/>
  <c r="J1204" i="55"/>
  <c r="J1203" i="55" s="1"/>
  <c r="J1200" i="55"/>
  <c r="J1199" i="55" s="1"/>
  <c r="J1191" i="55"/>
  <c r="J1189" i="55"/>
  <c r="J1180" i="55"/>
  <c r="J1174" i="55"/>
  <c r="J1169" i="55"/>
  <c r="J1166" i="55"/>
  <c r="J1164" i="55"/>
  <c r="J1161" i="55"/>
  <c r="J1155" i="55"/>
  <c r="J1154" i="55" s="1"/>
  <c r="J1151" i="55"/>
  <c r="J1150" i="55" s="1"/>
  <c r="J1145" i="55"/>
  <c r="J1141" i="55"/>
  <c r="J1139" i="55"/>
  <c r="J1135" i="55"/>
  <c r="J1133" i="55"/>
  <c r="J1129" i="55"/>
  <c r="J1127" i="55"/>
  <c r="J1123" i="55"/>
  <c r="J1122" i="55" s="1"/>
  <c r="J1114" i="55"/>
  <c r="J1112" i="55"/>
  <c r="J1103" i="55"/>
  <c r="J1098" i="55"/>
  <c r="J1093" i="55"/>
  <c r="J1090" i="55"/>
  <c r="J1088" i="55"/>
  <c r="J1086" i="55"/>
  <c r="J1081" i="55"/>
  <c r="J1079" i="55"/>
  <c r="J1076" i="55"/>
  <c r="J1071" i="55"/>
  <c r="J1067" i="55"/>
  <c r="J1066" i="55" s="1"/>
  <c r="J1062" i="55"/>
  <c r="J1060" i="55"/>
  <c r="J1058" i="55"/>
  <c r="J1055" i="55"/>
  <c r="J1054" i="55" s="1"/>
  <c r="J1049" i="55"/>
  <c r="J1048" i="55" s="1"/>
  <c r="J1044" i="55"/>
  <c r="J1043" i="55" s="1"/>
  <c r="J1041" i="55"/>
  <c r="J1032" i="55"/>
  <c r="J1029" i="55"/>
  <c r="J1025" i="55"/>
  <c r="J1022" i="55"/>
  <c r="J1020" i="55"/>
  <c r="J1017" i="55"/>
  <c r="J1014" i="55"/>
  <c r="J1005" i="55"/>
  <c r="J1002" i="55"/>
  <c r="J999" i="55"/>
  <c r="J995" i="55"/>
  <c r="J994" i="55" s="1"/>
  <c r="J991" i="55"/>
  <c r="J990" i="55" s="1"/>
  <c r="J988" i="55"/>
  <c r="J986" i="55"/>
  <c r="J983" i="55"/>
  <c r="J981" i="55"/>
  <c r="J977" i="55"/>
  <c r="J976" i="55" s="1"/>
  <c r="J974" i="55"/>
  <c r="J973" i="55" s="1"/>
  <c r="J971" i="55"/>
  <c r="J969" i="55"/>
  <c r="J964" i="55"/>
  <c r="J963" i="55" s="1"/>
  <c r="J961" i="55"/>
  <c r="J959" i="55"/>
  <c r="J951" i="55"/>
  <c r="J949" i="55"/>
  <c r="J945" i="55"/>
  <c r="J942" i="55"/>
  <c r="J940" i="55"/>
  <c r="J937" i="55"/>
  <c r="J933" i="55"/>
  <c r="J932" i="55" s="1"/>
  <c r="J930" i="55"/>
  <c r="J929" i="55" s="1"/>
  <c r="J926" i="55"/>
  <c r="J924" i="55"/>
  <c r="J922" i="55"/>
  <c r="J916" i="55"/>
  <c r="J915" i="55" s="1"/>
  <c r="J913" i="55"/>
  <c r="J912" i="55" s="1"/>
  <c r="J907" i="55"/>
  <c r="J906" i="55" s="1"/>
  <c r="J905" i="55" s="1"/>
  <c r="J903" i="55"/>
  <c r="J900" i="55"/>
  <c r="J896" i="55"/>
  <c r="J895" i="55" s="1"/>
  <c r="J893" i="55"/>
  <c r="J891" i="55"/>
  <c r="J887" i="55"/>
  <c r="J886" i="55" s="1"/>
  <c r="J885" i="55" s="1"/>
  <c r="J883" i="55"/>
  <c r="J882" i="55" s="1"/>
  <c r="J881" i="55" s="1"/>
  <c r="J879" i="55"/>
  <c r="J877" i="55"/>
  <c r="J873" i="55"/>
  <c r="J872" i="55" s="1"/>
  <c r="J870" i="55"/>
  <c r="J869" i="55" s="1"/>
  <c r="J866" i="55"/>
  <c r="J864" i="55"/>
  <c r="J854" i="55"/>
  <c r="J851" i="55"/>
  <c r="J846" i="55"/>
  <c r="J845" i="55" s="1"/>
  <c r="J843" i="55"/>
  <c r="J842" i="55" s="1"/>
  <c r="J840" i="55"/>
  <c r="J837" i="55"/>
  <c r="J835" i="55"/>
  <c r="J833" i="55"/>
  <c r="J830" i="55"/>
  <c r="J828" i="55"/>
  <c r="J824" i="55"/>
  <c r="J822" i="55"/>
  <c r="J818" i="55"/>
  <c r="J817" i="55" s="1"/>
  <c r="J816" i="55" s="1"/>
  <c r="J814" i="55"/>
  <c r="J813" i="55" s="1"/>
  <c r="J810" i="55"/>
  <c r="J809" i="55" s="1"/>
  <c r="J806" i="55"/>
  <c r="J802" i="55"/>
  <c r="J799" i="55"/>
  <c r="J795" i="55"/>
  <c r="J794" i="55" s="1"/>
  <c r="J793" i="55" s="1"/>
  <c r="J791" i="55"/>
  <c r="J790" i="55" s="1"/>
  <c r="J788" i="55"/>
  <c r="J787" i="55" s="1"/>
  <c r="J783" i="55"/>
  <c r="J782" i="55" s="1"/>
  <c r="J781" i="55" s="1"/>
  <c r="J779" i="55"/>
  <c r="J778" i="55" s="1"/>
  <c r="J776" i="55"/>
  <c r="J775" i="55" s="1"/>
  <c r="J772" i="55"/>
  <c r="J771" i="55" s="1"/>
  <c r="J770" i="55" s="1"/>
  <c r="J767" i="55"/>
  <c r="J766" i="55" s="1"/>
  <c r="J765" i="55" s="1"/>
  <c r="J762" i="55"/>
  <c r="J761" i="55" s="1"/>
  <c r="J758" i="55"/>
  <c r="J757" i="55" s="1"/>
  <c r="J754" i="55"/>
  <c r="J753" i="55" s="1"/>
  <c r="J752" i="55" s="1"/>
  <c r="J750" i="55"/>
  <c r="J749" i="55" s="1"/>
  <c r="J748" i="55" s="1"/>
  <c r="J745" i="55"/>
  <c r="J744" i="55" s="1"/>
  <c r="J743" i="55" s="1"/>
  <c r="J735" i="55"/>
  <c r="J732" i="55"/>
  <c r="J729" i="55"/>
  <c r="J727" i="55"/>
  <c r="J724" i="55"/>
  <c r="J721" i="55"/>
  <c r="J717" i="55"/>
  <c r="J714" i="55"/>
  <c r="J711" i="55"/>
  <c r="J709" i="55"/>
  <c r="J706" i="55"/>
  <c r="J703" i="55"/>
  <c r="J699" i="55"/>
  <c r="J698" i="55" s="1"/>
  <c r="J697" i="55" s="1"/>
  <c r="J692" i="55"/>
  <c r="J691" i="55" s="1"/>
  <c r="J689" i="55"/>
  <c r="J688" i="55" s="1"/>
  <c r="J683" i="55"/>
  <c r="J680" i="55"/>
  <c r="J676" i="55"/>
  <c r="J675" i="55" s="1"/>
  <c r="J674" i="55" s="1"/>
  <c r="J671" i="55"/>
  <c r="J669" i="55"/>
  <c r="J664" i="55"/>
  <c r="J663" i="55" s="1"/>
  <c r="J661" i="55"/>
  <c r="J660" i="55" s="1"/>
  <c r="J657" i="55"/>
  <c r="J656" i="55" s="1"/>
  <c r="J655" i="55" s="1"/>
  <c r="J653" i="55"/>
  <c r="J652" i="55" s="1"/>
  <c r="J650" i="55"/>
  <c r="J642" i="55"/>
  <c r="J641" i="55" s="1"/>
  <c r="J639" i="55"/>
  <c r="J637" i="55"/>
  <c r="J634" i="55"/>
  <c r="J633" i="55" s="1"/>
  <c r="J630" i="55"/>
  <c r="J627" i="55"/>
  <c r="J624" i="55"/>
  <c r="J622" i="55"/>
  <c r="J619" i="55"/>
  <c r="J616" i="55"/>
  <c r="J612" i="55"/>
  <c r="J611" i="55" s="1"/>
  <c r="J610" i="55" s="1"/>
  <c r="J608" i="55"/>
  <c r="J607" i="55" s="1"/>
  <c r="J606" i="55" s="1"/>
  <c r="J604" i="55"/>
  <c r="J603" i="55" s="1"/>
  <c r="J602" i="55" s="1"/>
  <c r="J600" i="55"/>
  <c r="J599" i="55" s="1"/>
  <c r="J597" i="55"/>
  <c r="J596" i="55" s="1"/>
  <c r="J593" i="55"/>
  <c r="J592" i="55" s="1"/>
  <c r="J591" i="55" s="1"/>
  <c r="J589" i="55"/>
  <c r="J588" i="55" s="1"/>
  <c r="J587" i="55" s="1"/>
  <c r="J585" i="55"/>
  <c r="J584" i="55" s="1"/>
  <c r="J583" i="55" s="1"/>
  <c r="J579" i="55"/>
  <c r="J576" i="55"/>
  <c r="J572" i="55"/>
  <c r="J564" i="55"/>
  <c r="J561" i="55"/>
  <c r="J558" i="55"/>
  <c r="J556" i="55"/>
  <c r="J537" i="55"/>
  <c r="J536" i="55" s="1"/>
  <c r="J535" i="55" s="1"/>
  <c r="J533" i="55"/>
  <c r="J532" i="55" s="1"/>
  <c r="J530" i="55"/>
  <c r="J526" i="55"/>
  <c r="J524" i="55"/>
  <c r="J521" i="55"/>
  <c r="J519" i="55"/>
  <c r="J515" i="55"/>
  <c r="J514" i="55" s="1"/>
  <c r="J512" i="55"/>
  <c r="J511" i="55" s="1"/>
  <c r="J508" i="55"/>
  <c r="J505" i="55"/>
  <c r="J503" i="55"/>
  <c r="J499" i="55"/>
  <c r="J498" i="55" s="1"/>
  <c r="J496" i="55"/>
  <c r="J489" i="55"/>
  <c r="J485" i="55"/>
  <c r="J481" i="55"/>
  <c r="J480" i="55" s="1"/>
  <c r="J479" i="55" s="1"/>
  <c r="J477" i="55"/>
  <c r="J476" i="55" s="1"/>
  <c r="J474" i="55"/>
  <c r="J473" i="55" s="1"/>
  <c r="J470" i="55"/>
  <c r="J469" i="55" s="1"/>
  <c r="J466" i="55"/>
  <c r="J464" i="55"/>
  <c r="J460" i="55"/>
  <c r="J459" i="55" s="1"/>
  <c r="J458" i="55" s="1"/>
  <c r="J456" i="55"/>
  <c r="J455" i="55" s="1"/>
  <c r="J453" i="55"/>
  <c r="J452" i="55" s="1"/>
  <c r="J448" i="55"/>
  <c r="J447" i="55" s="1"/>
  <c r="J446" i="55" s="1"/>
  <c r="J443" i="55"/>
  <c r="J439" i="55"/>
  <c r="J437" i="55"/>
  <c r="J434" i="55"/>
  <c r="J432" i="55"/>
  <c r="J430" i="55"/>
  <c r="J426" i="55"/>
  <c r="J422" i="55"/>
  <c r="J420" i="55"/>
  <c r="J417" i="55"/>
  <c r="J414" i="55"/>
  <c r="J412" i="55"/>
  <c r="J410" i="55"/>
  <c r="J407" i="55"/>
  <c r="J403" i="55"/>
  <c r="J401" i="55"/>
  <c r="J398" i="55"/>
  <c r="J394" i="55"/>
  <c r="J391" i="55"/>
  <c r="J388" i="55"/>
  <c r="J387" i="55" s="1"/>
  <c r="J385" i="55"/>
  <c r="J381" i="55"/>
  <c r="J379" i="55"/>
  <c r="J376" i="55"/>
  <c r="J373" i="55"/>
  <c r="J371" i="55"/>
  <c r="J369" i="55"/>
  <c r="J366" i="55"/>
  <c r="J364" i="55"/>
  <c r="J361" i="55"/>
  <c r="J360" i="55" s="1"/>
  <c r="J358" i="55"/>
  <c r="J354" i="55"/>
  <c r="J352" i="55"/>
  <c r="J349" i="55"/>
  <c r="J345" i="55"/>
  <c r="J343" i="55"/>
  <c r="J341" i="55"/>
  <c r="J338" i="55"/>
  <c r="J336" i="55"/>
  <c r="J333" i="55"/>
  <c r="J331" i="55"/>
  <c r="J329" i="55"/>
  <c r="J325" i="55"/>
  <c r="J324" i="55" s="1"/>
  <c r="J323" i="55" s="1"/>
  <c r="J321" i="55"/>
  <c r="J320" i="55" s="1"/>
  <c r="J319" i="55" s="1"/>
  <c r="J317" i="55"/>
  <c r="J316" i="55" s="1"/>
  <c r="J315" i="55" s="1"/>
  <c r="J313" i="55"/>
  <c r="J312" i="55" s="1"/>
  <c r="J311" i="55" s="1"/>
  <c r="J309" i="55"/>
  <c r="J308" i="55" s="1"/>
  <c r="J307" i="55" s="1"/>
  <c r="J305" i="55"/>
  <c r="J304" i="55" s="1"/>
  <c r="J298" i="55"/>
  <c r="J296" i="55"/>
  <c r="J294" i="55"/>
  <c r="J290" i="55"/>
  <c r="J289" i="55" s="1"/>
  <c r="J288" i="55" s="1"/>
  <c r="J286" i="55"/>
  <c r="J284" i="55"/>
  <c r="J281" i="55"/>
  <c r="J279" i="55"/>
  <c r="J274" i="55"/>
  <c r="J270" i="55"/>
  <c r="J269" i="55" s="1"/>
  <c r="J266" i="55"/>
  <c r="J265" i="55" s="1"/>
  <c r="J261" i="55"/>
  <c r="J260" i="55" s="1"/>
  <c r="J254" i="55"/>
  <c r="J252" i="55"/>
  <c r="J242" i="55"/>
  <c r="J236" i="55"/>
  <c r="J232" i="55"/>
  <c r="J228" i="55"/>
  <c r="J226" i="55"/>
  <c r="J222" i="55"/>
  <c r="J217" i="55"/>
  <c r="J211" i="55"/>
  <c r="J210" i="55" s="1"/>
  <c r="J208" i="55"/>
  <c r="J207" i="55" s="1"/>
  <c r="J204" i="55"/>
  <c r="J203" i="55" s="1"/>
  <c r="J202" i="55" s="1"/>
  <c r="J200" i="55"/>
  <c r="J198" i="55"/>
  <c r="J193" i="55"/>
  <c r="J189" i="55"/>
  <c r="J188" i="55" s="1"/>
  <c r="J185" i="55"/>
  <c r="J184" i="55" s="1"/>
  <c r="J181" i="55"/>
  <c r="J180" i="55" s="1"/>
  <c r="J178" i="55"/>
  <c r="J177" i="55" s="1"/>
  <c r="J174" i="55"/>
  <c r="J173" i="55" s="1"/>
  <c r="J171" i="55"/>
  <c r="J170" i="55" s="1"/>
  <c r="J168" i="55"/>
  <c r="J167" i="55" s="1"/>
  <c r="J165" i="55"/>
  <c r="J164" i="55" s="1"/>
  <c r="J160" i="55"/>
  <c r="J159" i="55" s="1"/>
  <c r="J156" i="55"/>
  <c r="J155" i="55" s="1"/>
  <c r="J153" i="55"/>
  <c r="J152" i="55" s="1"/>
  <c r="J147" i="55"/>
  <c r="J146" i="55" s="1"/>
  <c r="J143" i="55"/>
  <c r="J141" i="55"/>
  <c r="J137" i="55"/>
  <c r="J136" i="55" s="1"/>
  <c r="J133" i="55"/>
  <c r="J132" i="55" s="1"/>
  <c r="J129" i="55"/>
  <c r="J128" i="55" s="1"/>
  <c r="J126" i="55"/>
  <c r="J125" i="55" s="1"/>
  <c r="J123" i="55"/>
  <c r="J122" i="55" s="1"/>
  <c r="J119" i="55"/>
  <c r="J118" i="55" s="1"/>
  <c r="J114" i="55"/>
  <c r="J113" i="55" s="1"/>
  <c r="J111" i="55"/>
  <c r="J110" i="55" s="1"/>
  <c r="J107" i="55"/>
  <c r="J105" i="55"/>
  <c r="J101" i="55"/>
  <c r="J98" i="55"/>
  <c r="J94" i="55"/>
  <c r="J91" i="55"/>
  <c r="J87" i="55"/>
  <c r="J86" i="55" s="1"/>
  <c r="J81" i="55"/>
  <c r="J79" i="55"/>
  <c r="J75" i="55"/>
  <c r="J74" i="55" s="1"/>
  <c r="J72" i="55"/>
  <c r="J68" i="55"/>
  <c r="J66" i="55"/>
  <c r="J58" i="55"/>
  <c r="J57" i="55" s="1"/>
  <c r="J54" i="55"/>
  <c r="J53" i="55" s="1"/>
  <c r="J49" i="55"/>
  <c r="J48" i="55" s="1"/>
  <c r="J41" i="55"/>
  <c r="J39" i="55"/>
  <c r="J30" i="55"/>
  <c r="J24" i="55"/>
  <c r="J19" i="55"/>
  <c r="J15" i="55"/>
  <c r="J13" i="55"/>
  <c r="J9" i="55"/>
  <c r="I1778" i="55"/>
  <c r="I1776" i="55"/>
  <c r="I1774" i="55"/>
  <c r="I1771" i="55"/>
  <c r="I1770" i="55" s="1"/>
  <c r="I1767" i="55"/>
  <c r="I1766" i="55" s="1"/>
  <c r="I1762" i="55"/>
  <c r="I1758" i="55"/>
  <c r="I1756" i="55"/>
  <c r="I1753" i="55"/>
  <c r="I1751" i="55"/>
  <c r="I1747" i="55"/>
  <c r="I1742" i="55"/>
  <c r="I1741" i="55" s="1"/>
  <c r="I1739" i="55"/>
  <c r="I1738" i="55" s="1"/>
  <c r="I1735" i="55"/>
  <c r="I1734" i="55" s="1"/>
  <c r="I1731" i="55"/>
  <c r="I1730" i="55" s="1"/>
  <c r="I1729" i="55" s="1"/>
  <c r="I1727" i="55"/>
  <c r="I1726" i="55" s="1"/>
  <c r="I1723" i="55"/>
  <c r="I1722" i="55" s="1"/>
  <c r="I1720" i="55"/>
  <c r="I1718" i="55"/>
  <c r="I1715" i="55"/>
  <c r="I1714" i="55" s="1"/>
  <c r="I1711" i="55"/>
  <c r="I1710" i="55" s="1"/>
  <c r="I1707" i="55"/>
  <c r="I1704" i="55"/>
  <c r="I1700" i="55"/>
  <c r="I1699" i="55" s="1"/>
  <c r="I1697" i="55"/>
  <c r="I1693" i="55"/>
  <c r="I1691" i="55"/>
  <c r="I1688" i="55"/>
  <c r="I1687" i="55" s="1"/>
  <c r="I1684" i="55"/>
  <c r="I1683" i="55" s="1"/>
  <c r="I1676" i="55"/>
  <c r="I1675" i="55" s="1"/>
  <c r="I1673" i="55"/>
  <c r="I1671" i="55"/>
  <c r="I1668" i="55"/>
  <c r="I1645" i="55"/>
  <c r="I1644" i="55" s="1"/>
  <c r="I1642" i="55"/>
  <c r="I1640" i="55"/>
  <c r="I1637" i="55"/>
  <c r="I1635" i="55"/>
  <c r="I1632" i="55"/>
  <c r="I1631" i="55" s="1"/>
  <c r="I1629" i="55"/>
  <c r="I1628" i="55" s="1"/>
  <c r="I1625" i="55"/>
  <c r="I1624" i="55" s="1"/>
  <c r="I1623" i="55" s="1"/>
  <c r="I1621" i="55"/>
  <c r="I1620" i="55" s="1"/>
  <c r="I1618" i="55"/>
  <c r="I1617" i="55" s="1"/>
  <c r="I1615" i="55"/>
  <c r="I1613" i="55"/>
  <c r="I1608" i="55"/>
  <c r="I1606" i="55"/>
  <c r="I1603" i="55"/>
  <c r="I1601" i="55"/>
  <c r="I1597" i="55"/>
  <c r="I1595" i="55"/>
  <c r="I1593" i="55"/>
  <c r="I1588" i="55"/>
  <c r="I1585" i="55"/>
  <c r="I1582" i="55"/>
  <c r="I1581" i="55" s="1"/>
  <c r="I1578" i="55"/>
  <c r="I1577" i="55" s="1"/>
  <c r="I1574" i="55"/>
  <c r="I1572" i="55"/>
  <c r="I1569" i="55"/>
  <c r="I1560" i="55"/>
  <c r="I1558" i="55"/>
  <c r="I1554" i="55"/>
  <c r="I1553" i="55" s="1"/>
  <c r="I1551" i="55"/>
  <c r="I1549" i="55"/>
  <c r="I1546" i="55"/>
  <c r="I1544" i="55"/>
  <c r="I1540" i="55"/>
  <c r="I1539" i="55" s="1"/>
  <c r="I1536" i="55"/>
  <c r="I1535" i="55" s="1"/>
  <c r="I1534" i="55" s="1"/>
  <c r="I1532" i="55"/>
  <c r="I1531" i="55" s="1"/>
  <c r="I1528" i="55"/>
  <c r="I1526" i="55"/>
  <c r="I1523" i="55"/>
  <c r="I1521" i="55"/>
  <c r="I1518" i="55"/>
  <c r="I1517" i="55" s="1"/>
  <c r="I1515" i="55"/>
  <c r="I1514" i="55" s="1"/>
  <c r="I1511" i="55"/>
  <c r="I1510" i="55" s="1"/>
  <c r="I1508" i="55"/>
  <c r="I1507" i="55" s="1"/>
  <c r="I1504" i="55"/>
  <c r="I1503" i="55" s="1"/>
  <c r="I1500" i="55"/>
  <c r="I1499" i="55" s="1"/>
  <c r="I1495" i="55"/>
  <c r="I1488" i="55"/>
  <c r="I1484" i="55"/>
  <c r="I1481" i="55"/>
  <c r="I1478" i="55"/>
  <c r="I1476" i="55"/>
  <c r="I1473" i="55"/>
  <c r="I1468" i="55"/>
  <c r="I1467" i="55" s="1"/>
  <c r="I1466" i="55" s="1"/>
  <c r="I1465" i="55" s="1"/>
  <c r="I1463" i="55"/>
  <c r="I1462" i="55" s="1"/>
  <c r="I1461" i="55" s="1"/>
  <c r="I1460" i="55" s="1"/>
  <c r="I1458" i="55"/>
  <c r="I1457" i="55" s="1"/>
  <c r="I1454" i="55"/>
  <c r="I1453" i="55" s="1"/>
  <c r="I1451" i="55"/>
  <c r="I1449" i="55"/>
  <c r="I1447" i="55"/>
  <c r="I1443" i="55"/>
  <c r="I1441" i="55"/>
  <c r="I1433" i="55"/>
  <c r="I1432" i="55" s="1"/>
  <c r="I1431" i="55" s="1"/>
  <c r="I1425" i="55"/>
  <c r="I1424" i="55" s="1"/>
  <c r="I1417" i="55"/>
  <c r="I1416" i="55" s="1"/>
  <c r="I1415" i="55" s="1"/>
  <c r="I1413" i="55"/>
  <c r="I1412" i="55" s="1"/>
  <c r="I1411" i="55" s="1"/>
  <c r="I1408" i="55"/>
  <c r="I1407" i="55" s="1"/>
  <c r="I1406" i="55" s="1"/>
  <c r="I1404" i="55"/>
  <c r="I1403" i="55" s="1"/>
  <c r="I1402" i="55" s="1"/>
  <c r="I1399" i="55"/>
  <c r="I1398" i="55" s="1"/>
  <c r="I1394" i="55" s="1"/>
  <c r="I1392" i="55"/>
  <c r="I1391" i="55" s="1"/>
  <c r="I1390" i="55" s="1"/>
  <c r="I1385" i="55"/>
  <c r="I1384" i="55" s="1"/>
  <c r="I1382" i="55"/>
  <c r="I1381" i="55" s="1"/>
  <c r="I1378" i="55"/>
  <c r="I1375" i="55"/>
  <c r="I1371" i="55"/>
  <c r="I1370" i="55" s="1"/>
  <c r="I1369" i="55" s="1"/>
  <c r="I1367" i="55"/>
  <c r="I1366" i="55" s="1"/>
  <c r="I1365" i="55" s="1"/>
  <c r="I1363" i="55"/>
  <c r="I1360" i="55"/>
  <c r="I1358" i="55"/>
  <c r="I1356" i="55"/>
  <c r="I1352" i="55"/>
  <c r="I1350" i="55"/>
  <c r="I1347" i="55"/>
  <c r="I1341" i="55"/>
  <c r="I1340" i="55" s="1"/>
  <c r="I1338" i="55"/>
  <c r="I1337" i="55" s="1"/>
  <c r="I1335" i="55"/>
  <c r="I1333" i="55"/>
  <c r="I1330" i="55"/>
  <c r="I1327" i="55"/>
  <c r="I1322" i="55"/>
  <c r="I1315" i="55"/>
  <c r="I1311" i="55"/>
  <c r="I1307" i="55"/>
  <c r="I1306" i="55" s="1"/>
  <c r="I1304" i="55"/>
  <c r="I1299" i="55"/>
  <c r="I1296" i="55"/>
  <c r="I1295" i="55" s="1"/>
  <c r="I1293" i="55"/>
  <c r="I1292" i="55" s="1"/>
  <c r="I1289" i="55"/>
  <c r="I1288" i="55" s="1"/>
  <c r="I1282" i="55"/>
  <c r="I1272" i="55"/>
  <c r="I1266" i="55"/>
  <c r="I1262" i="55"/>
  <c r="I1259" i="55"/>
  <c r="I1257" i="55"/>
  <c r="I1254" i="55"/>
  <c r="I1249" i="55"/>
  <c r="I1248" i="55" s="1"/>
  <c r="I1244" i="55"/>
  <c r="I1242" i="55"/>
  <c r="I1238" i="55"/>
  <c r="I1236" i="55"/>
  <c r="I1232" i="55"/>
  <c r="I1229" i="55"/>
  <c r="I1226" i="55"/>
  <c r="I1225" i="55" s="1"/>
  <c r="I1221" i="55"/>
  <c r="I1220" i="55" s="1"/>
  <c r="I1217" i="55"/>
  <c r="I1216" i="55" s="1"/>
  <c r="I1211" i="55"/>
  <c r="I1210" i="55" s="1"/>
  <c r="I1207" i="55"/>
  <c r="I1206" i="55" s="1"/>
  <c r="I1204" i="55"/>
  <c r="I1203" i="55" s="1"/>
  <c r="I1200" i="55"/>
  <c r="I1199" i="55" s="1"/>
  <c r="I1191" i="55"/>
  <c r="I1189" i="55"/>
  <c r="I1180" i="55"/>
  <c r="I1174" i="55"/>
  <c r="I1169" i="55"/>
  <c r="I1166" i="55"/>
  <c r="I1164" i="55"/>
  <c r="I1161" i="55"/>
  <c r="I1155" i="55"/>
  <c r="I1154" i="55" s="1"/>
  <c r="I1151" i="55"/>
  <c r="I1150" i="55" s="1"/>
  <c r="I1145" i="55"/>
  <c r="I1141" i="55"/>
  <c r="I1139" i="55"/>
  <c r="I1135" i="55"/>
  <c r="I1133" i="55"/>
  <c r="I1129" i="55"/>
  <c r="I1127" i="55"/>
  <c r="I1123" i="55"/>
  <c r="I1122" i="55" s="1"/>
  <c r="I1114" i="55"/>
  <c r="I1112" i="55"/>
  <c r="I1103" i="55"/>
  <c r="I1098" i="55"/>
  <c r="I1093" i="55"/>
  <c r="I1090" i="55"/>
  <c r="I1088" i="55"/>
  <c r="I1086" i="55"/>
  <c r="I1081" i="55"/>
  <c r="I1079" i="55"/>
  <c r="I1076" i="55"/>
  <c r="I1071" i="55"/>
  <c r="I1067" i="55"/>
  <c r="I1066" i="55" s="1"/>
  <c r="I1062" i="55"/>
  <c r="I1060" i="55"/>
  <c r="I1058" i="55"/>
  <c r="I1055" i="55"/>
  <c r="I1054" i="55" s="1"/>
  <c r="I1049" i="55"/>
  <c r="I1048" i="55" s="1"/>
  <c r="I1044" i="55"/>
  <c r="I1043" i="55" s="1"/>
  <c r="I1041" i="55"/>
  <c r="I1032" i="55"/>
  <c r="I1029" i="55"/>
  <c r="I1025" i="55"/>
  <c r="I1022" i="55"/>
  <c r="I1020" i="55"/>
  <c r="I1017" i="55"/>
  <c r="I1014" i="55"/>
  <c r="I1005" i="55"/>
  <c r="I1002" i="55"/>
  <c r="I999" i="55"/>
  <c r="I995" i="55"/>
  <c r="I994" i="55" s="1"/>
  <c r="I991" i="55"/>
  <c r="I990" i="55" s="1"/>
  <c r="I988" i="55"/>
  <c r="I986" i="55"/>
  <c r="I983" i="55"/>
  <c r="I981" i="55"/>
  <c r="I977" i="55"/>
  <c r="I976" i="55" s="1"/>
  <c r="I974" i="55"/>
  <c r="I973" i="55" s="1"/>
  <c r="I969" i="55"/>
  <c r="I964" i="55"/>
  <c r="I963" i="55" s="1"/>
  <c r="I961" i="55"/>
  <c r="I959" i="55"/>
  <c r="I951" i="55"/>
  <c r="I949" i="55"/>
  <c r="I945" i="55"/>
  <c r="I942" i="55"/>
  <c r="I940" i="55"/>
  <c r="I937" i="55"/>
  <c r="I933" i="55"/>
  <c r="I932" i="55" s="1"/>
  <c r="I930" i="55"/>
  <c r="I929" i="55" s="1"/>
  <c r="I926" i="55"/>
  <c r="I924" i="55"/>
  <c r="I922" i="55"/>
  <c r="I916" i="55"/>
  <c r="I915" i="55" s="1"/>
  <c r="I913" i="55"/>
  <c r="I912" i="55" s="1"/>
  <c r="I907" i="55"/>
  <c r="I906" i="55" s="1"/>
  <c r="I905" i="55" s="1"/>
  <c r="I903" i="55"/>
  <c r="I900" i="55"/>
  <c r="I896" i="55"/>
  <c r="I895" i="55" s="1"/>
  <c r="I893" i="55"/>
  <c r="I891" i="55"/>
  <c r="I887" i="55"/>
  <c r="I886" i="55" s="1"/>
  <c r="I885" i="55" s="1"/>
  <c r="I883" i="55"/>
  <c r="I882" i="55" s="1"/>
  <c r="I881" i="55" s="1"/>
  <c r="I879" i="55"/>
  <c r="I877" i="55"/>
  <c r="I873" i="55"/>
  <c r="I872" i="55" s="1"/>
  <c r="I870" i="55"/>
  <c r="I869" i="55" s="1"/>
  <c r="I866" i="55"/>
  <c r="I864" i="55"/>
  <c r="I854" i="55"/>
  <c r="I851" i="55"/>
  <c r="I846" i="55"/>
  <c r="I845" i="55" s="1"/>
  <c r="I843" i="55"/>
  <c r="I842" i="55" s="1"/>
  <c r="I840" i="55"/>
  <c r="I837" i="55"/>
  <c r="I835" i="55"/>
  <c r="I833" i="55"/>
  <c r="I830" i="55"/>
  <c r="I828" i="55"/>
  <c r="I824" i="55"/>
  <c r="I822" i="55"/>
  <c r="I818" i="55"/>
  <c r="I817" i="55" s="1"/>
  <c r="I816" i="55" s="1"/>
  <c r="I814" i="55"/>
  <c r="I813" i="55" s="1"/>
  <c r="I810" i="55"/>
  <c r="I809" i="55" s="1"/>
  <c r="I806" i="55"/>
  <c r="I802" i="55"/>
  <c r="I799" i="55"/>
  <c r="I795" i="55"/>
  <c r="I794" i="55" s="1"/>
  <c r="I793" i="55" s="1"/>
  <c r="I791" i="55"/>
  <c r="I790" i="55" s="1"/>
  <c r="I788" i="55"/>
  <c r="I787" i="55" s="1"/>
  <c r="I783" i="55"/>
  <c r="I782" i="55" s="1"/>
  <c r="I781" i="55" s="1"/>
  <c r="I779" i="55"/>
  <c r="I778" i="55" s="1"/>
  <c r="I776" i="55"/>
  <c r="I775" i="55" s="1"/>
  <c r="I772" i="55"/>
  <c r="I771" i="55" s="1"/>
  <c r="I770" i="55" s="1"/>
  <c r="I767" i="55"/>
  <c r="I766" i="55" s="1"/>
  <c r="I765" i="55" s="1"/>
  <c r="I762" i="55"/>
  <c r="I761" i="55" s="1"/>
  <c r="I758" i="55"/>
  <c r="I757" i="55" s="1"/>
  <c r="I754" i="55"/>
  <c r="I753" i="55" s="1"/>
  <c r="I752" i="55" s="1"/>
  <c r="I750" i="55"/>
  <c r="I749" i="55" s="1"/>
  <c r="I748" i="55" s="1"/>
  <c r="I745" i="55"/>
  <c r="I744" i="55" s="1"/>
  <c r="I743" i="55" s="1"/>
  <c r="I735" i="55"/>
  <c r="I732" i="55"/>
  <c r="I729" i="55"/>
  <c r="I727" i="55"/>
  <c r="I724" i="55"/>
  <c r="I721" i="55"/>
  <c r="I717" i="55"/>
  <c r="I714" i="55"/>
  <c r="I711" i="55"/>
  <c r="I709" i="55"/>
  <c r="I706" i="55"/>
  <c r="I703" i="55"/>
  <c r="I699" i="55"/>
  <c r="I698" i="55" s="1"/>
  <c r="I697" i="55" s="1"/>
  <c r="I692" i="55"/>
  <c r="I691" i="55" s="1"/>
  <c r="I689" i="55"/>
  <c r="I688" i="55" s="1"/>
  <c r="I683" i="55"/>
  <c r="I680" i="55"/>
  <c r="I676" i="55"/>
  <c r="I675" i="55" s="1"/>
  <c r="I674" i="55" s="1"/>
  <c r="I671" i="55"/>
  <c r="I669" i="55"/>
  <c r="I664" i="55"/>
  <c r="I663" i="55" s="1"/>
  <c r="I661" i="55"/>
  <c r="I660" i="55" s="1"/>
  <c r="I657" i="55"/>
  <c r="I656" i="55" s="1"/>
  <c r="I655" i="55" s="1"/>
  <c r="I653" i="55"/>
  <c r="I652" i="55" s="1"/>
  <c r="I650" i="55"/>
  <c r="I642" i="55"/>
  <c r="I641" i="55" s="1"/>
  <c r="I639" i="55"/>
  <c r="I637" i="55"/>
  <c r="I634" i="55"/>
  <c r="I633" i="55" s="1"/>
  <c r="I630" i="55"/>
  <c r="I627" i="55"/>
  <c r="I624" i="55"/>
  <c r="I622" i="55"/>
  <c r="I619" i="55"/>
  <c r="I616" i="55"/>
  <c r="I612" i="55"/>
  <c r="I611" i="55" s="1"/>
  <c r="I610" i="55" s="1"/>
  <c r="I608" i="55"/>
  <c r="I607" i="55" s="1"/>
  <c r="I606" i="55" s="1"/>
  <c r="I604" i="55"/>
  <c r="I603" i="55" s="1"/>
  <c r="I602" i="55" s="1"/>
  <c r="I600" i="55"/>
  <c r="I599" i="55" s="1"/>
  <c r="I597" i="55"/>
  <c r="I596" i="55" s="1"/>
  <c r="I593" i="55"/>
  <c r="I592" i="55" s="1"/>
  <c r="I591" i="55" s="1"/>
  <c r="I589" i="55"/>
  <c r="I588" i="55" s="1"/>
  <c r="I587" i="55" s="1"/>
  <c r="I585" i="55"/>
  <c r="I584" i="55" s="1"/>
  <c r="I583" i="55" s="1"/>
  <c r="I579" i="55"/>
  <c r="I576" i="55"/>
  <c r="I572" i="55"/>
  <c r="I564" i="55"/>
  <c r="I561" i="55"/>
  <c r="I558" i="55"/>
  <c r="I556" i="55"/>
  <c r="I537" i="55"/>
  <c r="I536" i="55" s="1"/>
  <c r="I535" i="55" s="1"/>
  <c r="I533" i="55"/>
  <c r="I532" i="55" s="1"/>
  <c r="I530" i="55"/>
  <c r="I526" i="55"/>
  <c r="I524" i="55"/>
  <c r="I521" i="55"/>
  <c r="I519" i="55"/>
  <c r="I515" i="55"/>
  <c r="I514" i="55" s="1"/>
  <c r="I512" i="55"/>
  <c r="I511" i="55" s="1"/>
  <c r="I508" i="55"/>
  <c r="I505" i="55"/>
  <c r="I503" i="55"/>
  <c r="I499" i="55"/>
  <c r="I498" i="55" s="1"/>
  <c r="I496" i="55"/>
  <c r="I489" i="55"/>
  <c r="I485" i="55"/>
  <c r="I481" i="55"/>
  <c r="I480" i="55" s="1"/>
  <c r="I479" i="55" s="1"/>
  <c r="I477" i="55"/>
  <c r="I476" i="55" s="1"/>
  <c r="I474" i="55"/>
  <c r="I473" i="55" s="1"/>
  <c r="I470" i="55"/>
  <c r="I469" i="55" s="1"/>
  <c r="I466" i="55"/>
  <c r="I464" i="55"/>
  <c r="I460" i="55"/>
  <c r="I459" i="55" s="1"/>
  <c r="I458" i="55" s="1"/>
  <c r="I456" i="55"/>
  <c r="I455" i="55" s="1"/>
  <c r="I453" i="55"/>
  <c r="I452" i="55" s="1"/>
  <c r="I448" i="55"/>
  <c r="I447" i="55" s="1"/>
  <c r="I446" i="55" s="1"/>
  <c r="I443" i="55"/>
  <c r="I439" i="55"/>
  <c r="I437" i="55"/>
  <c r="I434" i="55"/>
  <c r="I432" i="55"/>
  <c r="I430" i="55"/>
  <c r="I426" i="55"/>
  <c r="I422" i="55"/>
  <c r="I420" i="55"/>
  <c r="I417" i="55"/>
  <c r="I414" i="55"/>
  <c r="I412" i="55"/>
  <c r="I410" i="55"/>
  <c r="I407" i="55"/>
  <c r="I403" i="55"/>
  <c r="I401" i="55"/>
  <c r="I398" i="55"/>
  <c r="I394" i="55"/>
  <c r="I391" i="55"/>
  <c r="I388" i="55"/>
  <c r="I387" i="55" s="1"/>
  <c r="I385" i="55"/>
  <c r="I381" i="55"/>
  <c r="I379" i="55"/>
  <c r="I376" i="55"/>
  <c r="I373" i="55"/>
  <c r="I371" i="55"/>
  <c r="I369" i="55"/>
  <c r="I366" i="55"/>
  <c r="I364" i="55"/>
  <c r="I361" i="55"/>
  <c r="I360" i="55" s="1"/>
  <c r="I358" i="55"/>
  <c r="I354" i="55"/>
  <c r="I352" i="55"/>
  <c r="I349" i="55"/>
  <c r="I345" i="55"/>
  <c r="I343" i="55"/>
  <c r="I341" i="55"/>
  <c r="I338" i="55"/>
  <c r="I336" i="55"/>
  <c r="I333" i="55"/>
  <c r="I331" i="55"/>
  <c r="I329" i="55"/>
  <c r="I325" i="55"/>
  <c r="I324" i="55" s="1"/>
  <c r="I323" i="55" s="1"/>
  <c r="I321" i="55"/>
  <c r="I320" i="55" s="1"/>
  <c r="I319" i="55" s="1"/>
  <c r="I317" i="55"/>
  <c r="I316" i="55" s="1"/>
  <c r="I315" i="55" s="1"/>
  <c r="I313" i="55"/>
  <c r="I312" i="55" s="1"/>
  <c r="I311" i="55" s="1"/>
  <c r="I309" i="55"/>
  <c r="I308" i="55" s="1"/>
  <c r="I307" i="55" s="1"/>
  <c r="I305" i="55"/>
  <c r="I304" i="55" s="1"/>
  <c r="I298" i="55"/>
  <c r="I296" i="55"/>
  <c r="I294" i="55"/>
  <c r="I290" i="55"/>
  <c r="I289" i="55" s="1"/>
  <c r="I288" i="55" s="1"/>
  <c r="I286" i="55"/>
  <c r="I284" i="55"/>
  <c r="I281" i="55"/>
  <c r="I279" i="55"/>
  <c r="I274" i="55"/>
  <c r="I270" i="55"/>
  <c r="I269" i="55" s="1"/>
  <c r="I266" i="55"/>
  <c r="I265" i="55" s="1"/>
  <c r="I261" i="55"/>
  <c r="I260" i="55" s="1"/>
  <c r="I254" i="55"/>
  <c r="I252" i="55"/>
  <c r="I242" i="55"/>
  <c r="I236" i="55"/>
  <c r="I232" i="55"/>
  <c r="I228" i="55"/>
  <c r="I226" i="55"/>
  <c r="I222" i="55"/>
  <c r="I217" i="55"/>
  <c r="I211" i="55"/>
  <c r="I210" i="55" s="1"/>
  <c r="I208" i="55"/>
  <c r="I207" i="55" s="1"/>
  <c r="I204" i="55"/>
  <c r="I203" i="55" s="1"/>
  <c r="I202" i="55" s="1"/>
  <c r="I200" i="55"/>
  <c r="I198" i="55"/>
  <c r="I193" i="55"/>
  <c r="I189" i="55"/>
  <c r="I188" i="55" s="1"/>
  <c r="I185" i="55"/>
  <c r="I184" i="55" s="1"/>
  <c r="I181" i="55"/>
  <c r="I180" i="55" s="1"/>
  <c r="I178" i="55"/>
  <c r="I177" i="55" s="1"/>
  <c r="I174" i="55"/>
  <c r="I173" i="55" s="1"/>
  <c r="I171" i="55"/>
  <c r="I170" i="55" s="1"/>
  <c r="I168" i="55"/>
  <c r="I167" i="55" s="1"/>
  <c r="I165" i="55"/>
  <c r="I164" i="55" s="1"/>
  <c r="I160" i="55"/>
  <c r="I159" i="55" s="1"/>
  <c r="I156" i="55"/>
  <c r="I155" i="55" s="1"/>
  <c r="I153" i="55"/>
  <c r="I152" i="55" s="1"/>
  <c r="I147" i="55"/>
  <c r="I146" i="55" s="1"/>
  <c r="I143" i="55"/>
  <c r="I141" i="55"/>
  <c r="I137" i="55"/>
  <c r="I136" i="55" s="1"/>
  <c r="I133" i="55"/>
  <c r="I132" i="55" s="1"/>
  <c r="I129" i="55"/>
  <c r="I128" i="55" s="1"/>
  <c r="I126" i="55"/>
  <c r="I125" i="55" s="1"/>
  <c r="I123" i="55"/>
  <c r="I122" i="55" s="1"/>
  <c r="I119" i="55"/>
  <c r="I118" i="55" s="1"/>
  <c r="I114" i="55"/>
  <c r="I113" i="55" s="1"/>
  <c r="I111" i="55"/>
  <c r="I110" i="55" s="1"/>
  <c r="I107" i="55"/>
  <c r="I105" i="55"/>
  <c r="I101" i="55"/>
  <c r="I98" i="55"/>
  <c r="I94" i="55"/>
  <c r="I91" i="55"/>
  <c r="I87" i="55"/>
  <c r="I86" i="55" s="1"/>
  <c r="I81" i="55"/>
  <c r="I79" i="55"/>
  <c r="I75" i="55"/>
  <c r="I74" i="55" s="1"/>
  <c r="I72" i="55"/>
  <c r="I68" i="55"/>
  <c r="I66" i="55"/>
  <c r="I58" i="55"/>
  <c r="I57" i="55" s="1"/>
  <c r="I54" i="55"/>
  <c r="I53" i="55" s="1"/>
  <c r="I49" i="55"/>
  <c r="I48" i="55" s="1"/>
  <c r="I41" i="55"/>
  <c r="I39" i="55"/>
  <c r="I30" i="55"/>
  <c r="I24" i="55"/>
  <c r="I19" i="55"/>
  <c r="I15" i="55"/>
  <c r="I13" i="55"/>
  <c r="I9" i="55"/>
  <c r="I2316" i="56" l="1"/>
  <c r="J1718" i="56"/>
  <c r="J1836" i="56"/>
  <c r="L293" i="55"/>
  <c r="I1079" i="56"/>
  <c r="I1291" i="56"/>
  <c r="I1729" i="56"/>
  <c r="J24" i="56"/>
  <c r="I59" i="57"/>
  <c r="I58" i="57" s="1"/>
  <c r="I2356" i="56"/>
  <c r="I2423" i="56"/>
  <c r="J204" i="56"/>
  <c r="J1245" i="56"/>
  <c r="J2492" i="56"/>
  <c r="J2827" i="56"/>
  <c r="J2819" i="56" s="1"/>
  <c r="I2672" i="56"/>
  <c r="J591" i="56"/>
  <c r="J1962" i="56"/>
  <c r="I493" i="56"/>
  <c r="I2311" i="56"/>
  <c r="J1635" i="56"/>
  <c r="J2016" i="56"/>
  <c r="I353" i="56"/>
  <c r="I1635" i="56"/>
  <c r="J244" i="56"/>
  <c r="I1985" i="56"/>
  <c r="I2055" i="56"/>
  <c r="I1702" i="56"/>
  <c r="I1317" i="56"/>
  <c r="J1841" i="56"/>
  <c r="I1008" i="56"/>
  <c r="J848" i="56"/>
  <c r="I617" i="56"/>
  <c r="I2016" i="56"/>
  <c r="J1739" i="56"/>
  <c r="J1793" i="56"/>
  <c r="J2104" i="56"/>
  <c r="J2344" i="56"/>
  <c r="J221" i="56"/>
  <c r="J306" i="56"/>
  <c r="J2795" i="56"/>
  <c r="J617" i="56"/>
  <c r="J985" i="56"/>
  <c r="J1307" i="56"/>
  <c r="J2300" i="56"/>
  <c r="J2333" i="56"/>
  <c r="J2367" i="56"/>
  <c r="I293" i="55"/>
  <c r="J668" i="55"/>
  <c r="J667" i="55" s="1"/>
  <c r="J1321" i="55"/>
  <c r="K97" i="55"/>
  <c r="K140" i="55"/>
  <c r="K139" i="55" s="1"/>
  <c r="L708" i="55"/>
  <c r="K1321" i="55"/>
  <c r="K293" i="55"/>
  <c r="K292" i="55" s="1"/>
  <c r="L1321" i="55"/>
  <c r="L1520" i="55"/>
  <c r="K636" i="55"/>
  <c r="I1401" i="55"/>
  <c r="L798" i="55"/>
  <c r="L797" i="55" s="1"/>
  <c r="I429" i="55"/>
  <c r="I363" i="55"/>
  <c r="K720" i="55"/>
  <c r="L97" i="55"/>
  <c r="L140" i="55"/>
  <c r="L139" i="55" s="1"/>
  <c r="I104" i="55"/>
  <c r="I1321" i="55"/>
  <c r="J876" i="55"/>
  <c r="J875" i="55" s="1"/>
  <c r="J1298" i="55"/>
  <c r="J1717" i="55"/>
  <c r="J1709" i="55" s="1"/>
  <c r="I827" i="55"/>
  <c r="L731" i="55"/>
  <c r="J293" i="55"/>
  <c r="I1419" i="55"/>
  <c r="I1410" i="55" s="1"/>
  <c r="J1419" i="55"/>
  <c r="J1410" i="55" s="1"/>
  <c r="K1419" i="55"/>
  <c r="K1410" i="55" s="1"/>
  <c r="L1419" i="55"/>
  <c r="L1410" i="55" s="1"/>
  <c r="I848" i="56"/>
  <c r="J283" i="55"/>
  <c r="J363" i="55"/>
  <c r="J555" i="55"/>
  <c r="J720" i="55"/>
  <c r="J1374" i="55"/>
  <c r="J1373" i="55" s="1"/>
  <c r="J1600" i="55"/>
  <c r="L283" i="55"/>
  <c r="L1078" i="55"/>
  <c r="L1634" i="55"/>
  <c r="I221" i="56"/>
  <c r="I306" i="56"/>
  <c r="I340" i="56"/>
  <c r="I1245" i="56"/>
  <c r="I1301" i="56"/>
  <c r="I2098" i="56"/>
  <c r="I2644" i="56"/>
  <c r="J47" i="56"/>
  <c r="J318" i="56"/>
  <c r="J305" i="56" s="1"/>
  <c r="J858" i="56"/>
  <c r="J954" i="56"/>
  <c r="J1033" i="56"/>
  <c r="J1296" i="56"/>
  <c r="J2008" i="56"/>
  <c r="J2025" i="56"/>
  <c r="J2045" i="56"/>
  <c r="J214" i="55"/>
  <c r="J213" i="55" s="1"/>
  <c r="I708" i="55"/>
  <c r="I1138" i="55"/>
  <c r="I1137" i="55" s="1"/>
  <c r="I183" i="55"/>
  <c r="I518" i="55"/>
  <c r="I1525" i="55"/>
  <c r="J1132" i="55"/>
  <c r="J1131" i="55" s="1"/>
  <c r="J1520" i="55"/>
  <c r="K104" i="55"/>
  <c r="K1298" i="55"/>
  <c r="L720" i="55"/>
  <c r="I1057" i="55"/>
  <c r="J615" i="55"/>
  <c r="J731" i="55"/>
  <c r="K968" i="55"/>
  <c r="K967" i="55" s="1"/>
  <c r="L899" i="55"/>
  <c r="L898" i="55" s="1"/>
  <c r="K890" i="55"/>
  <c r="K889" i="55" s="1"/>
  <c r="L214" i="55"/>
  <c r="L213" i="55" s="1"/>
  <c r="I726" i="55"/>
  <c r="I899" i="55"/>
  <c r="I898" i="55" s="1"/>
  <c r="I1543" i="55"/>
  <c r="J626" i="55"/>
  <c r="K936" i="55"/>
  <c r="L1746" i="55"/>
  <c r="K214" i="55"/>
  <c r="K213" i="55" s="1"/>
  <c r="L615" i="55"/>
  <c r="I90" i="55"/>
  <c r="I131" i="55"/>
  <c r="I214" i="55"/>
  <c r="I213" i="55" s="1"/>
  <c r="I1717" i="55"/>
  <c r="K463" i="55"/>
  <c r="K462" i="55" s="1"/>
  <c r="K985" i="55"/>
  <c r="L832" i="55"/>
  <c r="I348" i="55"/>
  <c r="K283" i="55"/>
  <c r="K615" i="55"/>
  <c r="K1634" i="55"/>
  <c r="L1717" i="55"/>
  <c r="I1903" i="56"/>
  <c r="I2141" i="56"/>
  <c r="I2508" i="56"/>
  <c r="J40" i="56"/>
  <c r="I539" i="56"/>
  <c r="I602" i="56"/>
  <c r="I598" i="56" s="1"/>
  <c r="I597" i="56" s="1"/>
  <c r="I1594" i="56"/>
  <c r="I2122" i="56"/>
  <c r="J531" i="56"/>
  <c r="J881" i="56"/>
  <c r="I1927" i="56"/>
  <c r="J358" i="56"/>
  <c r="J583" i="56"/>
  <c r="J1068" i="56"/>
  <c r="J1647" i="56"/>
  <c r="I285" i="56"/>
  <c r="I1793" i="56"/>
  <c r="I2129" i="56"/>
  <c r="I2403" i="56"/>
  <c r="I2434" i="56"/>
  <c r="I2484" i="56"/>
  <c r="J493" i="56"/>
  <c r="J1734" i="56"/>
  <c r="I2372" i="56"/>
  <c r="I2492" i="56"/>
  <c r="I2639" i="56"/>
  <c r="J294" i="56"/>
  <c r="J999" i="56"/>
  <c r="J1285" i="56"/>
  <c r="J1657" i="56"/>
  <c r="I177" i="56"/>
  <c r="I299" i="56"/>
  <c r="I985" i="56"/>
  <c r="I1167" i="56"/>
  <c r="I2008" i="56"/>
  <c r="I2827" i="56"/>
  <c r="I2819" i="56" s="1"/>
  <c r="J1079" i="56"/>
  <c r="J2452" i="56"/>
  <c r="J2508" i="56"/>
  <c r="J2148" i="56"/>
  <c r="J2321" i="56"/>
  <c r="J2389" i="56"/>
  <c r="J2701" i="56"/>
  <c r="J2327" i="56"/>
  <c r="J2706" i="56"/>
  <c r="J2403" i="56"/>
  <c r="J2527" i="56"/>
  <c r="J1446" i="56"/>
  <c r="J1825" i="56"/>
  <c r="J2372" i="56"/>
  <c r="K409" i="55"/>
  <c r="I1898" i="56"/>
  <c r="I2843" i="56"/>
  <c r="I1149" i="55"/>
  <c r="J595" i="55"/>
  <c r="I368" i="55"/>
  <c r="I786" i="55"/>
  <c r="L786" i="55"/>
  <c r="I1851" i="56"/>
  <c r="I145" i="56"/>
  <c r="I1265" i="56"/>
  <c r="J2500" i="56"/>
  <c r="J1978" i="56"/>
  <c r="J46" i="57"/>
  <c r="J45" i="57" s="1"/>
  <c r="I24" i="57"/>
  <c r="I19" i="57" s="1"/>
  <c r="J24" i="57"/>
  <c r="J19" i="57" s="1"/>
  <c r="J59" i="57"/>
  <c r="J58" i="57" s="1"/>
  <c r="I46" i="57"/>
  <c r="I45" i="57" s="1"/>
  <c r="I88" i="56"/>
  <c r="J285" i="56"/>
  <c r="I2038" i="56"/>
  <c r="I2693" i="56"/>
  <c r="J1317" i="56"/>
  <c r="J1758" i="56"/>
  <c r="J2338" i="56"/>
  <c r="I1210" i="56"/>
  <c r="I1815" i="56"/>
  <c r="I2104" i="56"/>
  <c r="I2338" i="56"/>
  <c r="J440" i="56"/>
  <c r="J1527" i="56"/>
  <c r="J2688" i="56"/>
  <c r="I68" i="56"/>
  <c r="I67" i="56" s="1"/>
  <c r="I204" i="56"/>
  <c r="I387" i="56"/>
  <c r="I1088" i="56"/>
  <c r="I1537" i="56"/>
  <c r="I1707" i="56"/>
  <c r="I2045" i="56"/>
  <c r="J331" i="56"/>
  <c r="J770" i="56"/>
  <c r="J1210" i="56"/>
  <c r="J299" i="56"/>
  <c r="J293" i="56" s="1"/>
  <c r="J1851" i="56"/>
  <c r="J2865" i="56"/>
  <c r="I507" i="56"/>
  <c r="J2079" i="56"/>
  <c r="J2111" i="56"/>
  <c r="J2349" i="56"/>
  <c r="J2383" i="56"/>
  <c r="I2445" i="56"/>
  <c r="I2349" i="56"/>
  <c r="J226" i="56"/>
  <c r="J265" i="56"/>
  <c r="J1167" i="56"/>
  <c r="J1713" i="56"/>
  <c r="J2231" i="56"/>
  <c r="I1068" i="56"/>
  <c r="J1917" i="56"/>
  <c r="J1955" i="56"/>
  <c r="J2055" i="56"/>
  <c r="I440" i="56"/>
  <c r="I1723" i="56"/>
  <c r="I1751" i="56"/>
  <c r="I1836" i="56"/>
  <c r="J193" i="56"/>
  <c r="J2626" i="56"/>
  <c r="I1073" i="56"/>
  <c r="I1841" i="56"/>
  <c r="I2062" i="56"/>
  <c r="I2327" i="56"/>
  <c r="I2541" i="56"/>
  <c r="J571" i="56"/>
  <c r="J793" i="56"/>
  <c r="J1751" i="56"/>
  <c r="I5" i="56"/>
  <c r="I461" i="56"/>
  <c r="I770" i="56"/>
  <c r="I1272" i="56"/>
  <c r="I1307" i="56"/>
  <c r="I2074" i="56"/>
  <c r="I2321" i="56"/>
  <c r="I2575" i="56"/>
  <c r="I2701" i="56"/>
  <c r="I2865" i="56"/>
  <c r="J75" i="56"/>
  <c r="J138" i="56"/>
  <c r="J346" i="56"/>
  <c r="J507" i="56"/>
  <c r="J1008" i="56"/>
  <c r="J1584" i="56"/>
  <c r="J1927" i="56"/>
  <c r="J1985" i="56"/>
  <c r="J2311" i="56"/>
  <c r="J2434" i="56"/>
  <c r="I40" i="56"/>
  <c r="I1456" i="56"/>
  <c r="I1758" i="56"/>
  <c r="I2239" i="56"/>
  <c r="J170" i="56"/>
  <c r="J872" i="56"/>
  <c r="J1594" i="56"/>
  <c r="I152" i="56"/>
  <c r="I294" i="56"/>
  <c r="I583" i="56"/>
  <c r="I1312" i="56"/>
  <c r="I2160" i="56"/>
  <c r="I2361" i="56"/>
  <c r="I2394" i="56"/>
  <c r="J80" i="56"/>
  <c r="J110" i="56"/>
  <c r="J145" i="56"/>
  <c r="J353" i="56"/>
  <c r="J352" i="56" s="1"/>
  <c r="J387" i="56"/>
  <c r="J642" i="56"/>
  <c r="J1497" i="56"/>
  <c r="J1537" i="56"/>
  <c r="J2086" i="56"/>
  <c r="J2856" i="56"/>
  <c r="J1456" i="56"/>
  <c r="J2439" i="56"/>
  <c r="I186" i="56"/>
  <c r="I331" i="56"/>
  <c r="I358" i="56"/>
  <c r="I1962" i="56"/>
  <c r="I2086" i="56"/>
  <c r="I2333" i="56"/>
  <c r="I2452" i="56"/>
  <c r="J2377" i="56"/>
  <c r="I95" i="56"/>
  <c r="I365" i="56"/>
  <c r="I793" i="56"/>
  <c r="I1739" i="56"/>
  <c r="I1970" i="56"/>
  <c r="I2513" i="56"/>
  <c r="I2507" i="56" s="1"/>
  <c r="J186" i="56"/>
  <c r="J185" i="56" s="1"/>
  <c r="J1019" i="56"/>
  <c r="J1815" i="56"/>
  <c r="J1898" i="56"/>
  <c r="J1970" i="56"/>
  <c r="J2536" i="56"/>
  <c r="I193" i="56"/>
  <c r="I642" i="56"/>
  <c r="I728" i="56"/>
  <c r="I1527" i="56"/>
  <c r="I1647" i="56"/>
  <c r="I1687" i="56"/>
  <c r="I1686" i="56" s="1"/>
  <c r="I1745" i="56"/>
  <c r="I1825" i="56"/>
  <c r="I2032" i="56"/>
  <c r="J116" i="56"/>
  <c r="J152" i="56"/>
  <c r="J1903" i="56"/>
  <c r="J2001" i="56"/>
  <c r="J2062" i="56"/>
  <c r="J2098" i="56"/>
  <c r="J2239" i="56"/>
  <c r="J2639" i="56"/>
  <c r="I75" i="56"/>
  <c r="I138" i="56"/>
  <c r="I647" i="56"/>
  <c r="I1296" i="56"/>
  <c r="I1800" i="56"/>
  <c r="I2377" i="56"/>
  <c r="I2661" i="56"/>
  <c r="I2660" i="56" s="1"/>
  <c r="I2759" i="56"/>
  <c r="J123" i="56"/>
  <c r="J370" i="56"/>
  <c r="J1054" i="56"/>
  <c r="J1088" i="56"/>
  <c r="J1291" i="56"/>
  <c r="J2356" i="56"/>
  <c r="J2644" i="56"/>
  <c r="I270" i="56"/>
  <c r="I1067" i="56"/>
  <c r="I1978" i="56"/>
  <c r="I2231" i="56"/>
  <c r="J416" i="56"/>
  <c r="J405" i="56" s="1"/>
  <c r="J661" i="56"/>
  <c r="J712" i="56"/>
  <c r="J2361" i="56"/>
  <c r="J2394" i="56"/>
  <c r="J2513" i="56"/>
  <c r="J2507" i="56" s="1"/>
  <c r="I80" i="56"/>
  <c r="I110" i="56"/>
  <c r="I170" i="56"/>
  <c r="I318" i="56"/>
  <c r="I305" i="56" s="1"/>
  <c r="I382" i="56"/>
  <c r="I1497" i="56"/>
  <c r="I1490" i="56" s="1"/>
  <c r="I2383" i="56"/>
  <c r="I2408" i="56"/>
  <c r="I2439" i="56"/>
  <c r="J382" i="56"/>
  <c r="J1687" i="56"/>
  <c r="J1686" i="56" s="1"/>
  <c r="J1745" i="56"/>
  <c r="J1860" i="56"/>
  <c r="J2141" i="56"/>
  <c r="J2305" i="56"/>
  <c r="J2429" i="56"/>
  <c r="J2550" i="56"/>
  <c r="I1046" i="56"/>
  <c r="I1323" i="56"/>
  <c r="I1584" i="56"/>
  <c r="I1734" i="56"/>
  <c r="I2286" i="56"/>
  <c r="I2278" i="56" s="1"/>
  <c r="I2429" i="56"/>
  <c r="I2461" i="56"/>
  <c r="I2626" i="56"/>
  <c r="J95" i="56"/>
  <c r="J177" i="56"/>
  <c r="J428" i="56"/>
  <c r="J469" i="56"/>
  <c r="J625" i="56"/>
  <c r="J1312" i="56"/>
  <c r="J1505" i="56"/>
  <c r="I209" i="56"/>
  <c r="I469" i="56"/>
  <c r="I858" i="56"/>
  <c r="I954" i="56"/>
  <c r="I1019" i="56"/>
  <c r="I1446" i="56"/>
  <c r="I1955" i="56"/>
  <c r="I2167" i="56"/>
  <c r="I2751" i="56"/>
  <c r="J209" i="56"/>
  <c r="J239" i="56"/>
  <c r="J270" i="56"/>
  <c r="J365" i="56"/>
  <c r="J1046" i="56"/>
  <c r="J1225" i="56"/>
  <c r="J1542" i="56"/>
  <c r="J1993" i="56"/>
  <c r="J2074" i="56"/>
  <c r="J2129" i="56"/>
  <c r="J2316" i="56"/>
  <c r="J2575" i="56"/>
  <c r="J2661" i="56"/>
  <c r="I890" i="56"/>
  <c r="I2536" i="56"/>
  <c r="J68" i="56"/>
  <c r="J67" i="56" s="1"/>
  <c r="J340" i="56"/>
  <c r="J1073" i="56"/>
  <c r="J1067" i="56" s="1"/>
  <c r="J1723" i="56"/>
  <c r="J1800" i="56"/>
  <c r="J2160" i="56"/>
  <c r="J2461" i="56"/>
  <c r="I116" i="56"/>
  <c r="I239" i="56"/>
  <c r="I802" i="56"/>
  <c r="I1713" i="56"/>
  <c r="I47" i="56"/>
  <c r="I244" i="56"/>
  <c r="I370" i="56"/>
  <c r="I591" i="56"/>
  <c r="I661" i="56"/>
  <c r="I712" i="56"/>
  <c r="I872" i="56"/>
  <c r="I1054" i="56"/>
  <c r="I1280" i="56"/>
  <c r="I1505" i="56"/>
  <c r="I2148" i="56"/>
  <c r="I2584" i="56"/>
  <c r="J1177" i="56"/>
  <c r="J1522" i="56"/>
  <c r="J1729" i="56"/>
  <c r="J2286" i="56"/>
  <c r="J2278" i="56" s="1"/>
  <c r="J2408" i="56"/>
  <c r="J2584" i="56"/>
  <c r="J2751" i="56"/>
  <c r="I123" i="56"/>
  <c r="I346" i="56"/>
  <c r="I416" i="56"/>
  <c r="I405" i="56" s="1"/>
  <c r="I625" i="56"/>
  <c r="I999" i="56"/>
  <c r="I1256" i="56"/>
  <c r="I1285" i="56"/>
  <c r="I1657" i="56"/>
  <c r="I1718" i="56"/>
  <c r="I1993" i="56"/>
  <c r="I2300" i="56"/>
  <c r="I2389" i="56"/>
  <c r="I2856" i="56"/>
  <c r="J602" i="56"/>
  <c r="J598" i="56" s="1"/>
  <c r="J597" i="56" s="1"/>
  <c r="J670" i="56"/>
  <c r="J1272" i="56"/>
  <c r="J1323" i="56"/>
  <c r="J1702" i="56"/>
  <c r="J2167" i="56"/>
  <c r="J2484" i="56"/>
  <c r="J2541" i="56"/>
  <c r="J2693" i="56"/>
  <c r="I2305" i="56"/>
  <c r="I2418" i="56"/>
  <c r="J2843" i="56"/>
  <c r="I1542" i="56"/>
  <c r="J259" i="56"/>
  <c r="J802" i="56"/>
  <c r="J1301" i="56"/>
  <c r="J1675" i="56"/>
  <c r="J1707" i="56"/>
  <c r="J2032" i="56"/>
  <c r="J2445" i="56"/>
  <c r="J2672" i="56"/>
  <c r="J2759" i="56"/>
  <c r="I259" i="56"/>
  <c r="I428" i="56"/>
  <c r="I670" i="56"/>
  <c r="I881" i="56"/>
  <c r="I1033" i="56"/>
  <c r="I1225" i="56"/>
  <c r="I1860" i="56"/>
  <c r="I2025" i="56"/>
  <c r="I2079" i="56"/>
  <c r="J647" i="56"/>
  <c r="I24" i="56"/>
  <c r="I20" i="56" s="1"/>
  <c r="I226" i="56"/>
  <c r="I531" i="56"/>
  <c r="I571" i="56"/>
  <c r="I776" i="56"/>
  <c r="I775" i="56" s="1"/>
  <c r="I938" i="56"/>
  <c r="I1522" i="56"/>
  <c r="I1917" i="56"/>
  <c r="I2001" i="56"/>
  <c r="I2367" i="56"/>
  <c r="I2550" i="56"/>
  <c r="I2706" i="56"/>
  <c r="J88" i="56"/>
  <c r="J461" i="56"/>
  <c r="J539" i="56"/>
  <c r="J728" i="56"/>
  <c r="J890" i="56"/>
  <c r="J938" i="56"/>
  <c r="J1280" i="56"/>
  <c r="J2038" i="56"/>
  <c r="J2418" i="56"/>
  <c r="I265" i="56"/>
  <c r="I1177" i="56"/>
  <c r="I1675" i="56"/>
  <c r="I2111" i="56"/>
  <c r="I2344" i="56"/>
  <c r="I2527" i="56"/>
  <c r="I2688" i="56"/>
  <c r="I2795" i="56"/>
  <c r="J776" i="56"/>
  <c r="J775" i="56" s="1"/>
  <c r="J1256" i="56"/>
  <c r="J2122" i="56"/>
  <c r="J2423" i="56"/>
  <c r="J1265" i="56"/>
  <c r="J1835" i="56"/>
  <c r="J1947" i="56"/>
  <c r="J2140" i="56"/>
  <c r="J5" i="56"/>
  <c r="I2500" i="56"/>
  <c r="I1947" i="56"/>
  <c r="I985" i="55"/>
  <c r="I1070" i="55"/>
  <c r="I1160" i="55"/>
  <c r="J636" i="55"/>
  <c r="J632" i="55" s="1"/>
  <c r="J1557" i="55"/>
  <c r="K863" i="55"/>
  <c r="K862" i="55" s="1"/>
  <c r="L890" i="55"/>
  <c r="L889" i="55" s="1"/>
  <c r="L968" i="55"/>
  <c r="L967" i="55" s="1"/>
  <c r="K1584" i="55"/>
  <c r="L375" i="55"/>
  <c r="L928" i="55"/>
  <c r="I97" i="55"/>
  <c r="I798" i="55"/>
  <c r="I797" i="55" s="1"/>
  <c r="J502" i="55"/>
  <c r="J1605" i="55"/>
  <c r="K1078" i="55"/>
  <c r="I221" i="55"/>
  <c r="I1228" i="55"/>
  <c r="I1219" i="55" s="1"/>
  <c r="K1235" i="55"/>
  <c r="K1592" i="55"/>
  <c r="L863" i="55"/>
  <c r="L862" i="55" s="1"/>
  <c r="I921" i="55"/>
  <c r="I911" i="55" s="1"/>
  <c r="I968" i="55"/>
  <c r="I967" i="55" s="1"/>
  <c r="J335" i="55"/>
  <c r="K626" i="55"/>
  <c r="K921" i="55"/>
  <c r="L273" i="55"/>
  <c r="L502" i="55"/>
  <c r="L1228" i="55"/>
  <c r="L1219" i="55" s="1"/>
  <c r="I463" i="55"/>
  <c r="I462" i="55" s="1"/>
  <c r="I645" i="55"/>
  <c r="I644" i="55" s="1"/>
  <c r="I890" i="55"/>
  <c r="I889" i="55" s="1"/>
  <c r="I78" i="55"/>
  <c r="J921" i="55"/>
  <c r="K1310" i="55"/>
  <c r="K1309" i="55" s="1"/>
  <c r="J798" i="55"/>
  <c r="J797" i="55" s="1"/>
  <c r="J1241" i="55"/>
  <c r="L335" i="55"/>
  <c r="L368" i="55"/>
  <c r="L436" i="55"/>
  <c r="L626" i="55"/>
  <c r="J436" i="55"/>
  <c r="K645" i="55"/>
  <c r="K644" i="55" s="1"/>
  <c r="K1085" i="55"/>
  <c r="I720" i="55"/>
  <c r="I1634" i="55"/>
  <c r="J518" i="55"/>
  <c r="J517" i="55" s="1"/>
  <c r="J1746" i="55"/>
  <c r="K1472" i="55"/>
  <c r="L1024" i="55"/>
  <c r="I621" i="55"/>
  <c r="I1132" i="55"/>
  <c r="I1131" i="55" s="1"/>
  <c r="I1773" i="55"/>
  <c r="I1765" i="55" s="1"/>
  <c r="K390" i="55"/>
  <c r="K702" i="55"/>
  <c r="K821" i="55"/>
  <c r="K820" i="55" s="1"/>
  <c r="K1520" i="55"/>
  <c r="I1329" i="55"/>
  <c r="J523" i="55"/>
  <c r="I409" i="55"/>
  <c r="I626" i="55"/>
  <c r="I702" i="55"/>
  <c r="I821" i="55"/>
  <c r="I820" i="55" s="1"/>
  <c r="I1502" i="55"/>
  <c r="J621" i="55"/>
  <c r="J702" i="55"/>
  <c r="J1149" i="55"/>
  <c r="K363" i="55"/>
  <c r="K1160" i="55"/>
  <c r="L876" i="55"/>
  <c r="L1235" i="55"/>
  <c r="L1355" i="55"/>
  <c r="J8" i="55"/>
  <c r="K510" i="55"/>
  <c r="K708" i="55"/>
  <c r="K827" i="55"/>
  <c r="K899" i="55"/>
  <c r="K898" i="55" s="1"/>
  <c r="K980" i="55"/>
  <c r="J1472" i="55"/>
  <c r="K518" i="55"/>
  <c r="K575" i="55"/>
  <c r="K713" i="55"/>
  <c r="I273" i="55"/>
  <c r="I936" i="55"/>
  <c r="J863" i="55"/>
  <c r="J862" i="55" s="1"/>
  <c r="J899" i="55"/>
  <c r="J898" i="55" s="1"/>
  <c r="K832" i="55"/>
  <c r="K1070" i="55"/>
  <c r="K1612" i="55"/>
  <c r="K1611" i="55" s="1"/>
  <c r="I117" i="55"/>
  <c r="I192" i="55"/>
  <c r="I191" i="55" s="1"/>
  <c r="I283" i="55"/>
  <c r="I636" i="55"/>
  <c r="I632" i="55" s="1"/>
  <c r="I832" i="55"/>
  <c r="I1548" i="55"/>
  <c r="I1592" i="55"/>
  <c r="J463" i="55"/>
  <c r="J462" i="55" s="1"/>
  <c r="J827" i="55"/>
  <c r="J868" i="55"/>
  <c r="J1070" i="55"/>
  <c r="K90" i="55"/>
  <c r="L1253" i="55"/>
  <c r="L1773" i="55"/>
  <c r="L1765" i="55" s="1"/>
  <c r="I713" i="55"/>
  <c r="I1440" i="55"/>
  <c r="I1439" i="55" s="1"/>
  <c r="I1472" i="55"/>
  <c r="J985" i="55"/>
  <c r="J1401" i="55"/>
  <c r="K1543" i="55"/>
  <c r="K911" i="55"/>
  <c r="I1746" i="55"/>
  <c r="J1235" i="55"/>
  <c r="K502" i="55"/>
  <c r="L518" i="55"/>
  <c r="L575" i="55"/>
  <c r="L1346" i="55"/>
  <c r="I18" i="55"/>
  <c r="I468" i="55"/>
  <c r="I502" i="55"/>
  <c r="I595" i="55"/>
  <c r="I659" i="55"/>
  <c r="J340" i="55"/>
  <c r="K555" i="55"/>
  <c r="K786" i="55"/>
  <c r="K1057" i="55"/>
  <c r="K1138" i="55"/>
  <c r="K1137" i="55" s="1"/>
  <c r="K1746" i="55"/>
  <c r="L348" i="55"/>
  <c r="L416" i="55"/>
  <c r="L484" i="55"/>
  <c r="L936" i="55"/>
  <c r="L1310" i="55"/>
  <c r="L1309" i="55" s="1"/>
  <c r="L1584" i="55"/>
  <c r="I340" i="55"/>
  <c r="I731" i="55"/>
  <c r="I876" i="55"/>
  <c r="I875" i="55" s="1"/>
  <c r="I1310" i="55"/>
  <c r="I1309" i="55" s="1"/>
  <c r="I1389" i="55"/>
  <c r="I1568" i="55"/>
  <c r="I1567" i="55" s="1"/>
  <c r="J18" i="55"/>
  <c r="J998" i="55"/>
  <c r="K8" i="55"/>
  <c r="K397" i="55"/>
  <c r="K850" i="55"/>
  <c r="K849" i="55" s="1"/>
  <c r="K1016" i="55"/>
  <c r="K1446" i="55"/>
  <c r="K1445" i="55" s="1"/>
  <c r="K1525" i="55"/>
  <c r="K1600" i="55"/>
  <c r="K1717" i="55"/>
  <c r="K1709" i="55" s="1"/>
  <c r="L827" i="55"/>
  <c r="L1070" i="55"/>
  <c r="L1389" i="55"/>
  <c r="L1548" i="55"/>
  <c r="L1709" i="55"/>
  <c r="J786" i="55"/>
  <c r="I176" i="55"/>
  <c r="I668" i="55"/>
  <c r="I667" i="55" s="1"/>
  <c r="I774" i="55"/>
  <c r="I1612" i="55"/>
  <c r="I1611" i="55" s="1"/>
  <c r="I1690" i="55"/>
  <c r="I1682" i="55" s="1"/>
  <c r="I1755" i="55"/>
  <c r="J968" i="55"/>
  <c r="J967" i="55" s="1"/>
  <c r="J1634" i="55"/>
  <c r="K183" i="55"/>
  <c r="K368" i="55"/>
  <c r="K1568" i="55"/>
  <c r="K1567" i="55" s="1"/>
  <c r="K1690" i="55"/>
  <c r="K1682" i="55" s="1"/>
  <c r="L390" i="55"/>
  <c r="L463" i="55"/>
  <c r="L462" i="55" s="1"/>
  <c r="L668" i="55"/>
  <c r="L944" i="55"/>
  <c r="L985" i="55"/>
  <c r="L1261" i="55"/>
  <c r="I560" i="55"/>
  <c r="J560" i="55"/>
  <c r="J756" i="55"/>
  <c r="J1253" i="55"/>
  <c r="J1755" i="55"/>
  <c r="J1745" i="55" s="1"/>
  <c r="K340" i="55"/>
  <c r="K436" i="55"/>
  <c r="K1024" i="55"/>
  <c r="I575" i="55"/>
  <c r="I1235" i="55"/>
  <c r="I1584" i="55"/>
  <c r="I1576" i="55" s="1"/>
  <c r="J936" i="55"/>
  <c r="J1160" i="55"/>
  <c r="J1612" i="55"/>
  <c r="J1611" i="55" s="1"/>
  <c r="K78" i="55"/>
  <c r="K523" i="55"/>
  <c r="K659" i="55"/>
  <c r="L363" i="55"/>
  <c r="L397" i="55"/>
  <c r="L636" i="55"/>
  <c r="L632" i="55" s="1"/>
  <c r="L1525" i="55"/>
  <c r="L1557" i="55"/>
  <c r="I1092" i="55"/>
  <c r="K868" i="55"/>
  <c r="I416" i="55"/>
  <c r="I1241" i="55"/>
  <c r="J575" i="55"/>
  <c r="J1261" i="55"/>
  <c r="J1584" i="55"/>
  <c r="K484" i="55"/>
  <c r="K731" i="55"/>
  <c r="K1126" i="55"/>
  <c r="K1253" i="55"/>
  <c r="L679" i="55"/>
  <c r="L678" i="55" s="1"/>
  <c r="L1241" i="55"/>
  <c r="L1605" i="55"/>
  <c r="I328" i="55"/>
  <c r="I523" i="55"/>
  <c r="I679" i="55"/>
  <c r="I678" i="55" s="1"/>
  <c r="I1480" i="55"/>
  <c r="J97" i="55"/>
  <c r="J944" i="55"/>
  <c r="J1168" i="55"/>
  <c r="K231" i="55"/>
  <c r="K375" i="55"/>
  <c r="K416" i="55"/>
  <c r="K1346" i="55"/>
  <c r="L1733" i="55"/>
  <c r="I8" i="55"/>
  <c r="I65" i="55"/>
  <c r="I64" i="55" s="1"/>
  <c r="I390" i="55"/>
  <c r="I1126" i="55"/>
  <c r="I1253" i="55"/>
  <c r="I1298" i="55"/>
  <c r="I1374" i="55"/>
  <c r="I1373" i="55" s="1"/>
  <c r="J1355" i="55"/>
  <c r="J1440" i="55"/>
  <c r="J1439" i="55" s="1"/>
  <c r="J1733" i="55"/>
  <c r="K876" i="55"/>
  <c r="K875" i="55" s="1"/>
  <c r="K1440" i="55"/>
  <c r="K1439" i="55" s="1"/>
  <c r="L340" i="55"/>
  <c r="L409" i="55"/>
  <c r="L821" i="55"/>
  <c r="L820" i="55" s="1"/>
  <c r="L850" i="55"/>
  <c r="L849" i="55" s="1"/>
  <c r="L1057" i="55"/>
  <c r="L1298" i="55"/>
  <c r="L1374" i="55"/>
  <c r="I231" i="55"/>
  <c r="I756" i="55"/>
  <c r="I1261" i="55"/>
  <c r="J397" i="55"/>
  <c r="I158" i="55"/>
  <c r="I436" i="55"/>
  <c r="I484" i="55"/>
  <c r="J375" i="55"/>
  <c r="J409" i="55"/>
  <c r="I335" i="55"/>
  <c r="I1355" i="55"/>
  <c r="J348" i="55"/>
  <c r="J708" i="55"/>
  <c r="J140" i="55"/>
  <c r="J139" i="55" s="1"/>
  <c r="I615" i="55"/>
  <c r="I1520" i="55"/>
  <c r="J158" i="55"/>
  <c r="J645" i="55"/>
  <c r="J644" i="55" s="1"/>
  <c r="L183" i="55"/>
  <c r="I944" i="55"/>
  <c r="I863" i="55"/>
  <c r="I862" i="55" s="1"/>
  <c r="L158" i="55"/>
  <c r="J679" i="55"/>
  <c r="J678" i="55" s="1"/>
  <c r="K632" i="55"/>
  <c r="I375" i="55"/>
  <c r="I1667" i="55"/>
  <c r="I1666" i="55" s="1"/>
  <c r="I1703" i="55"/>
  <c r="I1702" i="55" s="1"/>
  <c r="J183" i="55"/>
  <c r="I397" i="55"/>
  <c r="I1168" i="55"/>
  <c r="I1605" i="55"/>
  <c r="I1709" i="55"/>
  <c r="I1733" i="55"/>
  <c r="J90" i="55"/>
  <c r="J368" i="55"/>
  <c r="J468" i="55"/>
  <c r="I928" i="55"/>
  <c r="I1078" i="55"/>
  <c r="I1346" i="55"/>
  <c r="J104" i="55"/>
  <c r="J221" i="55"/>
  <c r="J484" i="55"/>
  <c r="J726" i="55"/>
  <c r="J1126" i="55"/>
  <c r="J1446" i="55"/>
  <c r="J1445" i="55" s="1"/>
  <c r="J1480" i="55"/>
  <c r="J1548" i="55"/>
  <c r="J1773" i="55"/>
  <c r="J1765" i="55" s="1"/>
  <c r="K221" i="55"/>
  <c r="K679" i="55"/>
  <c r="K678" i="55" s="1"/>
  <c r="K774" i="55"/>
  <c r="K944" i="55"/>
  <c r="K1480" i="55"/>
  <c r="K1548" i="55"/>
  <c r="K1773" i="55"/>
  <c r="K1765" i="55" s="1"/>
  <c r="L90" i="55"/>
  <c r="L980" i="55"/>
  <c r="L1016" i="55"/>
  <c r="L1401" i="55"/>
  <c r="L1440" i="55"/>
  <c r="L1439" i="55" s="1"/>
  <c r="L1480" i="55"/>
  <c r="L1543" i="55"/>
  <c r="L1612" i="55"/>
  <c r="L1611" i="55" s="1"/>
  <c r="I1085" i="55"/>
  <c r="I1600" i="55"/>
  <c r="J192" i="55"/>
  <c r="J191" i="55" s="1"/>
  <c r="J390" i="55"/>
  <c r="J429" i="55"/>
  <c r="J774" i="55"/>
  <c r="J1024" i="55"/>
  <c r="J1078" i="55"/>
  <c r="J1639" i="55"/>
  <c r="K1241" i="55"/>
  <c r="L131" i="55"/>
  <c r="L221" i="55"/>
  <c r="L451" i="55"/>
  <c r="L560" i="55"/>
  <c r="L1160" i="55"/>
  <c r="L1446" i="55"/>
  <c r="L1445" i="55" s="1"/>
  <c r="L1639" i="55"/>
  <c r="L1627" i="55" s="1"/>
  <c r="L1690" i="55"/>
  <c r="L1682" i="55" s="1"/>
  <c r="I140" i="55"/>
  <c r="I139" i="55" s="1"/>
  <c r="I292" i="55"/>
  <c r="I850" i="55"/>
  <c r="I849" i="55" s="1"/>
  <c r="I980" i="55"/>
  <c r="I1016" i="55"/>
  <c r="J78" i="55"/>
  <c r="J231" i="55"/>
  <c r="J273" i="55"/>
  <c r="J832" i="55"/>
  <c r="J928" i="55"/>
  <c r="J1085" i="55"/>
  <c r="J1310" i="55"/>
  <c r="J1309" i="55" s="1"/>
  <c r="J1346" i="55"/>
  <c r="J1525" i="55"/>
  <c r="J1592" i="55"/>
  <c r="J1690" i="55"/>
  <c r="K192" i="55"/>
  <c r="K191" i="55" s="1"/>
  <c r="K273" i="55"/>
  <c r="K328" i="55"/>
  <c r="K756" i="55"/>
  <c r="K1132" i="55"/>
  <c r="K1131" i="55" s="1"/>
  <c r="K1355" i="55"/>
  <c r="K1639" i="55"/>
  <c r="L8" i="55"/>
  <c r="L65" i="55"/>
  <c r="L64" i="55" s="1"/>
  <c r="L921" i="55"/>
  <c r="L911" i="55" s="1"/>
  <c r="L1126" i="55"/>
  <c r="L1755" i="55"/>
  <c r="K158" i="55"/>
  <c r="K1329" i="55"/>
  <c r="K1557" i="55"/>
  <c r="L104" i="55"/>
  <c r="L192" i="55"/>
  <c r="L191" i="55" s="1"/>
  <c r="L713" i="55"/>
  <c r="J1138" i="55"/>
  <c r="J1137" i="55" s="1"/>
  <c r="J1228" i="55"/>
  <c r="J1219" i="55" s="1"/>
  <c r="K176" i="55"/>
  <c r="K726" i="55"/>
  <c r="K1401" i="55"/>
  <c r="L231" i="55"/>
  <c r="L429" i="55"/>
  <c r="L523" i="55"/>
  <c r="L645" i="55"/>
  <c r="L644" i="55" s="1"/>
  <c r="L1132" i="55"/>
  <c r="L1168" i="55"/>
  <c r="L1592" i="55"/>
  <c r="J713" i="55"/>
  <c r="J1092" i="55"/>
  <c r="J1389" i="55"/>
  <c r="J1568" i="55"/>
  <c r="J1567" i="55" s="1"/>
  <c r="K65" i="55"/>
  <c r="K64" i="55" s="1"/>
  <c r="K335" i="55"/>
  <c r="K560" i="55"/>
  <c r="K595" i="55"/>
  <c r="K1092" i="55"/>
  <c r="L18" i="55"/>
  <c r="L1085" i="55"/>
  <c r="J911" i="55"/>
  <c r="J980" i="55"/>
  <c r="J1057" i="55"/>
  <c r="J1329" i="55"/>
  <c r="J1502" i="55"/>
  <c r="J1667" i="55"/>
  <c r="J1666" i="55" s="1"/>
  <c r="J1703" i="55"/>
  <c r="J1702" i="55" s="1"/>
  <c r="K429" i="55"/>
  <c r="K668" i="55"/>
  <c r="K667" i="55" s="1"/>
  <c r="K928" i="55"/>
  <c r="K1168" i="55"/>
  <c r="K1667" i="55"/>
  <c r="K1666" i="55" s="1"/>
  <c r="L78" i="55"/>
  <c r="L998" i="55"/>
  <c r="L1568" i="55"/>
  <c r="L1567" i="55" s="1"/>
  <c r="L1667" i="55"/>
  <c r="L1666" i="55" s="1"/>
  <c r="L1703" i="55"/>
  <c r="L1702" i="55" s="1"/>
  <c r="L468" i="55"/>
  <c r="I555" i="55"/>
  <c r="I868" i="55"/>
  <c r="I1024" i="55"/>
  <c r="I1557" i="55"/>
  <c r="I1639" i="55"/>
  <c r="J176" i="55"/>
  <c r="J821" i="55"/>
  <c r="J820" i="55" s="1"/>
  <c r="J850" i="55"/>
  <c r="J849" i="55" s="1"/>
  <c r="J1016" i="55"/>
  <c r="K18" i="55"/>
  <c r="K206" i="55"/>
  <c r="K621" i="55"/>
  <c r="K798" i="55"/>
  <c r="K797" i="55" s="1"/>
  <c r="K1228" i="55"/>
  <c r="K1219" i="55" s="1"/>
  <c r="K1261" i="55"/>
  <c r="K1374" i="55"/>
  <c r="K1373" i="55" s="1"/>
  <c r="K1703" i="55"/>
  <c r="K1702" i="55" s="1"/>
  <c r="K1755" i="55"/>
  <c r="L621" i="55"/>
  <c r="L726" i="55"/>
  <c r="L1092" i="55"/>
  <c r="L1138" i="55"/>
  <c r="L1137" i="55" s="1"/>
  <c r="L1472" i="55"/>
  <c r="L1600" i="55"/>
  <c r="J416" i="55"/>
  <c r="J659" i="55"/>
  <c r="K998" i="55"/>
  <c r="L659" i="55"/>
  <c r="L774" i="55"/>
  <c r="L1149" i="55"/>
  <c r="I998" i="55"/>
  <c r="I1446" i="55"/>
  <c r="I1445" i="55" s="1"/>
  <c r="J65" i="55"/>
  <c r="J64" i="55" s="1"/>
  <c r="J131" i="55"/>
  <c r="J328" i="55"/>
  <c r="J890" i="55"/>
  <c r="J889" i="55" s="1"/>
  <c r="J1543" i="55"/>
  <c r="J1682" i="55"/>
  <c r="K131" i="55"/>
  <c r="K348" i="55"/>
  <c r="K1149" i="55"/>
  <c r="K1605" i="55"/>
  <c r="L151" i="55"/>
  <c r="L292" i="55"/>
  <c r="L328" i="55"/>
  <c r="L555" i="55"/>
  <c r="L702" i="55"/>
  <c r="L1329" i="55"/>
  <c r="L510" i="55"/>
  <c r="L756" i="55"/>
  <c r="L1502" i="55"/>
  <c r="L117" i="55"/>
  <c r="L176" i="55"/>
  <c r="L206" i="55"/>
  <c r="L868" i="55"/>
  <c r="L595" i="55"/>
  <c r="K1502" i="55"/>
  <c r="K151" i="55"/>
  <c r="K451" i="55"/>
  <c r="K1733" i="55"/>
  <c r="K468" i="55"/>
  <c r="K117" i="55"/>
  <c r="K1389" i="55"/>
  <c r="J206" i="55"/>
  <c r="J510" i="55"/>
  <c r="J117" i="55"/>
  <c r="J151" i="55"/>
  <c r="J451" i="55"/>
  <c r="J292" i="55"/>
  <c r="I151" i="55"/>
  <c r="I510" i="55"/>
  <c r="I206" i="55"/>
  <c r="I451" i="55"/>
  <c r="I1538" i="55" l="1"/>
  <c r="K1627" i="55"/>
  <c r="J1234" i="55"/>
  <c r="K517" i="55"/>
  <c r="I428" i="55"/>
  <c r="J927" i="56"/>
  <c r="I1910" i="56"/>
  <c r="J20" i="56"/>
  <c r="I492" i="56"/>
  <c r="I1627" i="55"/>
  <c r="K1084" i="55"/>
  <c r="J1513" i="55"/>
  <c r="L1252" i="55"/>
  <c r="I1471" i="55"/>
  <c r="I1470" i="55" s="1"/>
  <c r="I1234" i="55"/>
  <c r="J1240" i="56"/>
  <c r="I616" i="56"/>
  <c r="I611" i="56" s="1"/>
  <c r="I381" i="56"/>
  <c r="I380" i="56" s="1"/>
  <c r="I352" i="56"/>
  <c r="I1078" i="56"/>
  <c r="K96" i="55"/>
  <c r="J516" i="56"/>
  <c r="J1814" i="56"/>
  <c r="I293" i="56"/>
  <c r="J1490" i="56"/>
  <c r="J2299" i="56"/>
  <c r="J2687" i="56"/>
  <c r="I1814" i="56"/>
  <c r="J1078" i="56"/>
  <c r="I2024" i="56"/>
  <c r="J2230" i="56"/>
  <c r="J1445" i="56"/>
  <c r="I2638" i="56"/>
  <c r="I2332" i="56"/>
  <c r="I144" i="56"/>
  <c r="I2103" i="56"/>
  <c r="I2451" i="56"/>
  <c r="I2140" i="56"/>
  <c r="I1580" i="56"/>
  <c r="I1240" i="56"/>
  <c r="I927" i="56"/>
  <c r="I330" i="56"/>
  <c r="I2230" i="56"/>
  <c r="I1513" i="55"/>
  <c r="L539" i="55"/>
  <c r="J77" i="55"/>
  <c r="I979" i="55"/>
  <c r="L826" i="55"/>
  <c r="K979" i="55"/>
  <c r="J979" i="55"/>
  <c r="L1234" i="55"/>
  <c r="L1745" i="55"/>
  <c r="L1744" i="55" s="1"/>
  <c r="I7" i="55"/>
  <c r="L1538" i="55"/>
  <c r="K1159" i="55"/>
  <c r="I517" i="55"/>
  <c r="J614" i="55"/>
  <c r="J826" i="55"/>
  <c r="J742" i="55" s="1"/>
  <c r="J483" i="55"/>
  <c r="I1159" i="55"/>
  <c r="I1158" i="55" s="1"/>
  <c r="J7" i="55"/>
  <c r="K614" i="55"/>
  <c r="K1320" i="55"/>
  <c r="I96" i="55"/>
  <c r="K1599" i="55"/>
  <c r="L719" i="55"/>
  <c r="K935" i="55"/>
  <c r="L483" i="55"/>
  <c r="J1252" i="55"/>
  <c r="I826" i="55"/>
  <c r="I742" i="55" s="1"/>
  <c r="L96" i="55"/>
  <c r="K1345" i="55"/>
  <c r="K1344" i="55" s="1"/>
  <c r="J719" i="55"/>
  <c r="L1513" i="55"/>
  <c r="K1513" i="55"/>
  <c r="J1159" i="55"/>
  <c r="J1158" i="55" s="1"/>
  <c r="J1599" i="55"/>
  <c r="I1430" i="55"/>
  <c r="K7" i="55"/>
  <c r="K1538" i="55"/>
  <c r="I935" i="55"/>
  <c r="K1471" i="55"/>
  <c r="I1599" i="55"/>
  <c r="K1234" i="55"/>
  <c r="K1158" i="55" s="1"/>
  <c r="J1471" i="55"/>
  <c r="L1345" i="55"/>
  <c r="I77" i="55"/>
  <c r="J1345" i="55"/>
  <c r="J1344" i="55" s="1"/>
  <c r="I539" i="55"/>
  <c r="J1430" i="55"/>
  <c r="J1750" i="56"/>
  <c r="I1750" i="56"/>
  <c r="L742" i="55"/>
  <c r="J1580" i="56"/>
  <c r="J2638" i="56"/>
  <c r="K539" i="55"/>
  <c r="J539" i="55"/>
  <c r="J445" i="55" s="1"/>
  <c r="K826" i="55"/>
  <c r="K742" i="55" s="1"/>
  <c r="K701" i="55"/>
  <c r="I701" i="55"/>
  <c r="J2660" i="56"/>
  <c r="I1646" i="56"/>
  <c r="J381" i="56"/>
  <c r="J380" i="56" s="1"/>
  <c r="J144" i="56"/>
  <c r="J998" i="56"/>
  <c r="J330" i="56"/>
  <c r="I1835" i="56"/>
  <c r="J2332" i="56"/>
  <c r="K1576" i="55"/>
  <c r="K1566" i="55" s="1"/>
  <c r="K1252" i="55"/>
  <c r="K77" i="55"/>
  <c r="K1430" i="55"/>
  <c r="I220" i="55"/>
  <c r="L1576" i="55"/>
  <c r="I1345" i="55"/>
  <c r="I1344" i="55" s="1"/>
  <c r="I1252" i="55"/>
  <c r="L875" i="55"/>
  <c r="L848" i="55" s="1"/>
  <c r="L1430" i="55"/>
  <c r="L1373" i="55"/>
  <c r="L1344" i="55" s="1"/>
  <c r="L1159" i="55"/>
  <c r="L1131" i="55"/>
  <c r="L667" i="55"/>
  <c r="I1032" i="56"/>
  <c r="J792" i="56"/>
  <c r="J791" i="56" s="1"/>
  <c r="I74" i="56"/>
  <c r="J492" i="56"/>
  <c r="J2355" i="56"/>
  <c r="J203" i="56"/>
  <c r="I2687" i="56"/>
  <c r="J727" i="56"/>
  <c r="J726" i="56" s="1"/>
  <c r="I238" i="56"/>
  <c r="I185" i="56"/>
  <c r="I2388" i="56"/>
  <c r="J87" i="56"/>
  <c r="I364" i="56"/>
  <c r="I2560" i="56"/>
  <c r="J1954" i="56"/>
  <c r="J2560" i="56"/>
  <c r="J616" i="56"/>
  <c r="J611" i="56" s="1"/>
  <c r="J1910" i="56"/>
  <c r="I2054" i="56"/>
  <c r="J2526" i="56"/>
  <c r="I641" i="56"/>
  <c r="I640" i="56" s="1"/>
  <c r="J1646" i="56"/>
  <c r="I2355" i="56"/>
  <c r="J2855" i="56"/>
  <c r="J2854" i="56" s="1"/>
  <c r="J2417" i="56"/>
  <c r="I2855" i="56"/>
  <c r="I2854" i="56" s="1"/>
  <c r="L997" i="55"/>
  <c r="L347" i="55"/>
  <c r="J396" i="55"/>
  <c r="I1847" i="56"/>
  <c r="J1847" i="56"/>
  <c r="J1166" i="56"/>
  <c r="I18" i="57"/>
  <c r="I2" i="57" s="1"/>
  <c r="J18" i="57"/>
  <c r="J2" i="57" s="1"/>
  <c r="I998" i="56"/>
  <c r="J2054" i="56"/>
  <c r="I727" i="56"/>
  <c r="I726" i="56" s="1"/>
  <c r="J74" i="56"/>
  <c r="J19" i="56" s="1"/>
  <c r="J1521" i="56"/>
  <c r="I1701" i="56"/>
  <c r="J1032" i="56"/>
  <c r="I439" i="56"/>
  <c r="I2417" i="56"/>
  <c r="I203" i="56"/>
  <c r="J2024" i="56"/>
  <c r="I1279" i="56"/>
  <c r="J2750" i="56"/>
  <c r="J2749" i="56" s="1"/>
  <c r="J2451" i="56"/>
  <c r="J871" i="56"/>
  <c r="I1166" i="56"/>
  <c r="I1165" i="56" s="1"/>
  <c r="J2388" i="56"/>
  <c r="I792" i="56"/>
  <c r="I791" i="56" s="1"/>
  <c r="J364" i="56"/>
  <c r="J1279" i="56"/>
  <c r="I2299" i="56"/>
  <c r="I2526" i="56"/>
  <c r="J238" i="56"/>
  <c r="I1954" i="56"/>
  <c r="I2750" i="56"/>
  <c r="I2749" i="56" s="1"/>
  <c r="I516" i="56"/>
  <c r="I1521" i="56"/>
  <c r="J1701" i="56"/>
  <c r="I1445" i="56"/>
  <c r="J641" i="56"/>
  <c r="J640" i="56" s="1"/>
  <c r="J596" i="56" s="1"/>
  <c r="J2103" i="56"/>
  <c r="I87" i="56"/>
  <c r="J439" i="56"/>
  <c r="J404" i="56" s="1"/>
  <c r="J403" i="56" s="1"/>
  <c r="I871" i="56"/>
  <c r="K396" i="55"/>
  <c r="L614" i="55"/>
  <c r="J428" i="55"/>
  <c r="I483" i="55"/>
  <c r="K347" i="55"/>
  <c r="L1320" i="55"/>
  <c r="L1251" i="55" s="1"/>
  <c r="K1745" i="55"/>
  <c r="K1744" i="55" s="1"/>
  <c r="L428" i="55"/>
  <c r="I614" i="55"/>
  <c r="K848" i="55"/>
  <c r="L1599" i="55"/>
  <c r="J1627" i="55"/>
  <c r="I327" i="55"/>
  <c r="J1744" i="55"/>
  <c r="K220" i="55"/>
  <c r="K1083" i="55"/>
  <c r="L7" i="55"/>
  <c r="L1665" i="55"/>
  <c r="J347" i="55"/>
  <c r="J1084" i="55"/>
  <c r="J1083" i="55" s="1"/>
  <c r="L517" i="55"/>
  <c r="J1320" i="55"/>
  <c r="J1251" i="55" s="1"/>
  <c r="J935" i="55"/>
  <c r="I1084" i="55"/>
  <c r="I1083" i="55" s="1"/>
  <c r="K719" i="55"/>
  <c r="L935" i="55"/>
  <c r="L220" i="55"/>
  <c r="J327" i="55"/>
  <c r="L77" i="55"/>
  <c r="I347" i="55"/>
  <c r="K483" i="55"/>
  <c r="I1320" i="55"/>
  <c r="I1251" i="55" s="1"/>
  <c r="I719" i="55"/>
  <c r="I1745" i="55"/>
  <c r="I1744" i="55" s="1"/>
  <c r="L396" i="55"/>
  <c r="J997" i="55"/>
  <c r="L701" i="55"/>
  <c r="K997" i="55"/>
  <c r="K910" i="55" s="1"/>
  <c r="K909" i="55" s="1"/>
  <c r="K327" i="55"/>
  <c r="K428" i="55"/>
  <c r="I997" i="55"/>
  <c r="L327" i="55"/>
  <c r="J1576" i="55"/>
  <c r="J96" i="55"/>
  <c r="I396" i="55"/>
  <c r="J701" i="55"/>
  <c r="L979" i="55"/>
  <c r="I848" i="55"/>
  <c r="L1471" i="55"/>
  <c r="I150" i="55"/>
  <c r="L150" i="55"/>
  <c r="I1665" i="55"/>
  <c r="J848" i="55"/>
  <c r="L1084" i="55"/>
  <c r="J1538" i="55"/>
  <c r="J1665" i="55"/>
  <c r="J220" i="55"/>
  <c r="K1665" i="55"/>
  <c r="K150" i="55"/>
  <c r="J150" i="55"/>
  <c r="J6" i="55" l="1"/>
  <c r="I1566" i="55"/>
  <c r="K1470" i="55"/>
  <c r="I404" i="56"/>
  <c r="I403" i="56" s="1"/>
  <c r="I2450" i="56"/>
  <c r="J870" i="56"/>
  <c r="J1444" i="56"/>
  <c r="I596" i="56"/>
  <c r="I292" i="56"/>
  <c r="I291" i="56" s="1"/>
  <c r="K6" i="55"/>
  <c r="I910" i="55"/>
  <c r="I909" i="55" s="1"/>
  <c r="I202" i="56"/>
  <c r="I2559" i="56"/>
  <c r="L1158" i="55"/>
  <c r="I6" i="55"/>
  <c r="J2229" i="56"/>
  <c r="J202" i="56"/>
  <c r="J18" i="56" s="1"/>
  <c r="I870" i="56"/>
  <c r="J2450" i="56"/>
  <c r="J292" i="56"/>
  <c r="I19" i="56"/>
  <c r="I18" i="56" s="1"/>
  <c r="I4" i="56" s="1"/>
  <c r="I1444" i="56"/>
  <c r="J2559" i="56"/>
  <c r="L1083" i="55"/>
  <c r="K445" i="55"/>
  <c r="L6" i="55"/>
  <c r="L1470" i="55"/>
  <c r="K1251" i="55"/>
  <c r="K1157" i="55" s="1"/>
  <c r="J582" i="55"/>
  <c r="J581" i="55" s="1"/>
  <c r="J1470" i="55"/>
  <c r="L910" i="55"/>
  <c r="L909" i="55" s="1"/>
  <c r="J1566" i="55"/>
  <c r="I445" i="55"/>
  <c r="I582" i="55"/>
  <c r="I581" i="55" s="1"/>
  <c r="L582" i="55"/>
  <c r="L581" i="55" s="1"/>
  <c r="K582" i="55"/>
  <c r="K581" i="55" s="1"/>
  <c r="J291" i="56"/>
  <c r="J1165" i="56"/>
  <c r="I1846" i="56"/>
  <c r="J1846" i="56"/>
  <c r="L1566" i="55"/>
  <c r="I1579" i="56"/>
  <c r="J1579" i="56"/>
  <c r="I2229" i="56"/>
  <c r="J219" i="55"/>
  <c r="J149" i="55" s="1"/>
  <c r="I1157" i="55"/>
  <c r="J910" i="55"/>
  <c r="J909" i="55" s="1"/>
  <c r="K219" i="55"/>
  <c r="I219" i="55"/>
  <c r="L219" i="55"/>
  <c r="L445" i="55"/>
  <c r="K1388" i="55"/>
  <c r="I1388" i="55"/>
  <c r="J1157" i="55"/>
  <c r="L1157" i="55"/>
  <c r="K149" i="55" l="1"/>
  <c r="J1388" i="55"/>
  <c r="J4" i="56"/>
  <c r="L1388" i="55"/>
  <c r="I149" i="55"/>
  <c r="K5" i="55"/>
  <c r="K4" i="55" s="1"/>
  <c r="J869" i="56"/>
  <c r="L149" i="55"/>
  <c r="L5" i="55" s="1"/>
  <c r="I869" i="56"/>
  <c r="I3" i="56" s="1"/>
  <c r="J5" i="55"/>
  <c r="J4" i="55" s="1"/>
  <c r="I5" i="55"/>
  <c r="I4" i="55" s="1"/>
  <c r="J3" i="56" l="1"/>
  <c r="L4" i="55"/>
  <c r="H64" i="57"/>
  <c r="H61" i="57"/>
  <c r="H56" i="57"/>
  <c r="H51" i="57"/>
  <c r="H48" i="57"/>
  <c r="B44" i="57"/>
  <c r="H43" i="57"/>
  <c r="H38" i="57"/>
  <c r="H33" i="57"/>
  <c r="H29" i="57"/>
  <c r="H26" i="57"/>
  <c r="H22" i="57"/>
  <c r="H6" i="57"/>
  <c r="H2908" i="56"/>
  <c r="H2901" i="56"/>
  <c r="H2896" i="56"/>
  <c r="H2877" i="56"/>
  <c r="K2877" i="56" s="1"/>
  <c r="H2871" i="56"/>
  <c r="K2871" i="56" s="1"/>
  <c r="H2866" i="56"/>
  <c r="K2866" i="56" s="1"/>
  <c r="H2863" i="56"/>
  <c r="K2863" i="56" s="1"/>
  <c r="H2861" i="56"/>
  <c r="K2861" i="56" s="1"/>
  <c r="H2857" i="56"/>
  <c r="K2857" i="56" s="1"/>
  <c r="H2852" i="56"/>
  <c r="H2849" i="56"/>
  <c r="H2845" i="56"/>
  <c r="H2841" i="56"/>
  <c r="H2837" i="56"/>
  <c r="H2833" i="56"/>
  <c r="H2830" i="56"/>
  <c r="K2830" i="56" s="1"/>
  <c r="H2828" i="56"/>
  <c r="K2828" i="56" s="1"/>
  <c r="H2825" i="56"/>
  <c r="H2821" i="56"/>
  <c r="H2817" i="56"/>
  <c r="H2813" i="56"/>
  <c r="H2802" i="56"/>
  <c r="K2802" i="56" s="1"/>
  <c r="H2796" i="56"/>
  <c r="H2793" i="56"/>
  <c r="H2789" i="56"/>
  <c r="H2781" i="56"/>
  <c r="K2781" i="56" s="1"/>
  <c r="K2771" i="56"/>
  <c r="H2765" i="56"/>
  <c r="K2765" i="56" s="1"/>
  <c r="H2760" i="56"/>
  <c r="K2760" i="56" s="1"/>
  <c r="H2757" i="56"/>
  <c r="K2757" i="56" s="1"/>
  <c r="K2755" i="56"/>
  <c r="H2752" i="56"/>
  <c r="K2752" i="56" s="1"/>
  <c r="H2712" i="56"/>
  <c r="H2709" i="56"/>
  <c r="K2709" i="56" s="1"/>
  <c r="H2707" i="56"/>
  <c r="K2707" i="56" s="1"/>
  <c r="H2704" i="56"/>
  <c r="K2704" i="56" s="1"/>
  <c r="H2702" i="56"/>
  <c r="K2702" i="56" s="1"/>
  <c r="H2699" i="56"/>
  <c r="H2696" i="56"/>
  <c r="K2696" i="56" s="1"/>
  <c r="H2694" i="56"/>
  <c r="K2694" i="56" s="1"/>
  <c r="H2691" i="56"/>
  <c r="K2691" i="56" s="1"/>
  <c r="H2689" i="56"/>
  <c r="K2689" i="56" s="1"/>
  <c r="H2685" i="56"/>
  <c r="H2681" i="56"/>
  <c r="H2678" i="56"/>
  <c r="H2675" i="56"/>
  <c r="K2675" i="56" s="1"/>
  <c r="H2673" i="56"/>
  <c r="K2673" i="56" s="1"/>
  <c r="H2670" i="56"/>
  <c r="H2667" i="56"/>
  <c r="H2664" i="56"/>
  <c r="K2664" i="56" s="1"/>
  <c r="H2662" i="56"/>
  <c r="K2662" i="56" s="1"/>
  <c r="H2647" i="56"/>
  <c r="K2647" i="56" s="1"/>
  <c r="H2645" i="56"/>
  <c r="K2645" i="56" s="1"/>
  <c r="H2642" i="56"/>
  <c r="K2642" i="56" s="1"/>
  <c r="H2640" i="56"/>
  <c r="K2640" i="56" s="1"/>
  <c r="H2636" i="56"/>
  <c r="H2633" i="56"/>
  <c r="K2633" i="56" s="1"/>
  <c r="H2631" i="56"/>
  <c r="K2631" i="56" s="1"/>
  <c r="H2627" i="56"/>
  <c r="K2627" i="56" s="1"/>
  <c r="H2624" i="56"/>
  <c r="H2621" i="56"/>
  <c r="H2616" i="56"/>
  <c r="H2607" i="56"/>
  <c r="K2607" i="56" s="1"/>
  <c r="H2597" i="56"/>
  <c r="K2597" i="56" s="1"/>
  <c r="H2590" i="56"/>
  <c r="K2590" i="56" s="1"/>
  <c r="H2585" i="56"/>
  <c r="K2585" i="56" s="1"/>
  <c r="H2582" i="56"/>
  <c r="K2582" i="56" s="1"/>
  <c r="H2580" i="56"/>
  <c r="K2580" i="56" s="1"/>
  <c r="H2576" i="56"/>
  <c r="K2576" i="56" s="1"/>
  <c r="H2562" i="56"/>
  <c r="H2553" i="56"/>
  <c r="K2553" i="56" s="1"/>
  <c r="H2551" i="56"/>
  <c r="K2551" i="56" s="1"/>
  <c r="H2547" i="56"/>
  <c r="H2544" i="56"/>
  <c r="K2544" i="56" s="1"/>
  <c r="H2542" i="56"/>
  <c r="K2542" i="56" s="1"/>
  <c r="H2539" i="56"/>
  <c r="K2539" i="56" s="1"/>
  <c r="H2537" i="56"/>
  <c r="K2537" i="56" s="1"/>
  <c r="H2533" i="56"/>
  <c r="H2530" i="56"/>
  <c r="K2530" i="56" s="1"/>
  <c r="H2528" i="56"/>
  <c r="K2528" i="56" s="1"/>
  <c r="H2524" i="56"/>
  <c r="H2520" i="56"/>
  <c r="H2516" i="56"/>
  <c r="K2516" i="56" s="1"/>
  <c r="H2514" i="56"/>
  <c r="K2514" i="56" s="1"/>
  <c r="H2511" i="56"/>
  <c r="K2511" i="56" s="1"/>
  <c r="H2509" i="56"/>
  <c r="K2509" i="56" s="1"/>
  <c r="H2505" i="56"/>
  <c r="H2502" i="56"/>
  <c r="H2498" i="56"/>
  <c r="K2498" i="56" s="1"/>
  <c r="H2493" i="56"/>
  <c r="K2493" i="56" s="1"/>
  <c r="H2487" i="56"/>
  <c r="K2487" i="56" s="1"/>
  <c r="H2485" i="56"/>
  <c r="K2485" i="56" s="1"/>
  <c r="H2478" i="56"/>
  <c r="K2478" i="56" s="1"/>
  <c r="H2471" i="56"/>
  <c r="K2471" i="56" s="1"/>
  <c r="H2466" i="56"/>
  <c r="K2466" i="56" s="1"/>
  <c r="H2462" i="56"/>
  <c r="K2462" i="56" s="1"/>
  <c r="H2459" i="56"/>
  <c r="K2459" i="56" s="1"/>
  <c r="H2457" i="56"/>
  <c r="K2457" i="56" s="1"/>
  <c r="H2453" i="56"/>
  <c r="K2453" i="56" s="1"/>
  <c r="H2448" i="56"/>
  <c r="K2448" i="56" s="1"/>
  <c r="H2446" i="56"/>
  <c r="K2446" i="56" s="1"/>
  <c r="H2442" i="56"/>
  <c r="K2442" i="56" s="1"/>
  <c r="H2440" i="56"/>
  <c r="K2440" i="56" s="1"/>
  <c r="H2437" i="56"/>
  <c r="K2437" i="56" s="1"/>
  <c r="H2435" i="56"/>
  <c r="K2435" i="56" s="1"/>
  <c r="H2432" i="56"/>
  <c r="K2432" i="56" s="1"/>
  <c r="H2430" i="56"/>
  <c r="K2430" i="56" s="1"/>
  <c r="H2426" i="56"/>
  <c r="K2426" i="56" s="1"/>
  <c r="H2424" i="56"/>
  <c r="K2424" i="56" s="1"/>
  <c r="H2421" i="56"/>
  <c r="K2421" i="56" s="1"/>
  <c r="H2419" i="56"/>
  <c r="K2419" i="56" s="1"/>
  <c r="H2415" i="56"/>
  <c r="H2411" i="56"/>
  <c r="K2411" i="56" s="1"/>
  <c r="H2409" i="56"/>
  <c r="K2409" i="56" s="1"/>
  <c r="H2406" i="56"/>
  <c r="K2406" i="56" s="1"/>
  <c r="H2404" i="56"/>
  <c r="K2404" i="56" s="1"/>
  <c r="H2401" i="56"/>
  <c r="H2397" i="56"/>
  <c r="K2397" i="56" s="1"/>
  <c r="H2395" i="56"/>
  <c r="K2395" i="56" s="1"/>
  <c r="H2392" i="56"/>
  <c r="K2392" i="56" s="1"/>
  <c r="H2390" i="56"/>
  <c r="K2390" i="56" s="1"/>
  <c r="H2386" i="56"/>
  <c r="K2386" i="56" s="1"/>
  <c r="H2384" i="56"/>
  <c r="K2384" i="56" s="1"/>
  <c r="H2380" i="56"/>
  <c r="K2380" i="56" s="1"/>
  <c r="H2378" i="56"/>
  <c r="K2378" i="56" s="1"/>
  <c r="H2375" i="56"/>
  <c r="K2375" i="56" s="1"/>
  <c r="H2373" i="56"/>
  <c r="K2373" i="56" s="1"/>
  <c r="H2370" i="56"/>
  <c r="K2370" i="56" s="1"/>
  <c r="H2368" i="56"/>
  <c r="K2368" i="56" s="1"/>
  <c r="H2364" i="56"/>
  <c r="K2364" i="56" s="1"/>
  <c r="H2362" i="56"/>
  <c r="K2362" i="56" s="1"/>
  <c r="H2359" i="56"/>
  <c r="K2359" i="56" s="1"/>
  <c r="H2357" i="56"/>
  <c r="K2357" i="56" s="1"/>
  <c r="H2352" i="56"/>
  <c r="K2352" i="56" s="1"/>
  <c r="H2350" i="56"/>
  <c r="K2350" i="56" s="1"/>
  <c r="H2347" i="56"/>
  <c r="K2347" i="56" s="1"/>
  <c r="H2345" i="56"/>
  <c r="K2345" i="56" s="1"/>
  <c r="H2341" i="56"/>
  <c r="K2341" i="56" s="1"/>
  <c r="H2339" i="56"/>
  <c r="K2339" i="56" s="1"/>
  <c r="H2336" i="56"/>
  <c r="K2336" i="56" s="1"/>
  <c r="H2334" i="56"/>
  <c r="K2334" i="56" s="1"/>
  <c r="H2330" i="56"/>
  <c r="K2330" i="56" s="1"/>
  <c r="H2328" i="56"/>
  <c r="K2328" i="56" s="1"/>
  <c r="H2324" i="56"/>
  <c r="K2324" i="56" s="1"/>
  <c r="H2322" i="56"/>
  <c r="K2322" i="56" s="1"/>
  <c r="H2319" i="56"/>
  <c r="K2319" i="56" s="1"/>
  <c r="H2317" i="56"/>
  <c r="K2317" i="56" s="1"/>
  <c r="H2314" i="56"/>
  <c r="K2314" i="56" s="1"/>
  <c r="H2312" i="56"/>
  <c r="K2312" i="56" s="1"/>
  <c r="H2308" i="56"/>
  <c r="K2308" i="56" s="1"/>
  <c r="H2306" i="56"/>
  <c r="K2306" i="56" s="1"/>
  <c r="H2303" i="56"/>
  <c r="K2303" i="56" s="1"/>
  <c r="H2301" i="56"/>
  <c r="K2301" i="56" s="1"/>
  <c r="H2297" i="56"/>
  <c r="K2297" i="56" s="1"/>
  <c r="H2295" i="56"/>
  <c r="K2295" i="56" s="1"/>
  <c r="H2290" i="56"/>
  <c r="K2290" i="56" s="1"/>
  <c r="H2287" i="56"/>
  <c r="K2287" i="56" s="1"/>
  <c r="H2280" i="56"/>
  <c r="H2276" i="56"/>
  <c r="H2273" i="56"/>
  <c r="H2268" i="56"/>
  <c r="H2259" i="56"/>
  <c r="K2259" i="56" s="1"/>
  <c r="H2250" i="56"/>
  <c r="K2250" i="56" s="1"/>
  <c r="H2245" i="56"/>
  <c r="K2245" i="56" s="1"/>
  <c r="H2240" i="56"/>
  <c r="K2240" i="56" s="1"/>
  <c r="H2237" i="56"/>
  <c r="K2237" i="56" s="1"/>
  <c r="H2235" i="56"/>
  <c r="K2235" i="56" s="1"/>
  <c r="H2232" i="56"/>
  <c r="K2232" i="56" s="1"/>
  <c r="H2177" i="56"/>
  <c r="H2174" i="56"/>
  <c r="H2171" i="56"/>
  <c r="K2171" i="56" s="1"/>
  <c r="H2168" i="56"/>
  <c r="K2168" i="56" s="1"/>
  <c r="H2165" i="56"/>
  <c r="K2165" i="56" s="1"/>
  <c r="H2163" i="56"/>
  <c r="K2163" i="56" s="1"/>
  <c r="H2161" i="56"/>
  <c r="K2161" i="56" s="1"/>
  <c r="H2158" i="56"/>
  <c r="H2155" i="56"/>
  <c r="H2152" i="56"/>
  <c r="K2152" i="56" s="1"/>
  <c r="H2149" i="56"/>
  <c r="K2149" i="56" s="1"/>
  <c r="H2146" i="56"/>
  <c r="K2146" i="56" s="1"/>
  <c r="H2144" i="56"/>
  <c r="K2144" i="56" s="1"/>
  <c r="H2142" i="56"/>
  <c r="K2142" i="56" s="1"/>
  <c r="H2138" i="56"/>
  <c r="H2135" i="56"/>
  <c r="K2135" i="56" s="1"/>
  <c r="H2133" i="56"/>
  <c r="K2133" i="56" s="1"/>
  <c r="H2130" i="56"/>
  <c r="K2130" i="56" s="1"/>
  <c r="H2127" i="56"/>
  <c r="K2127" i="56" s="1"/>
  <c r="H2125" i="56"/>
  <c r="K2125" i="56" s="1"/>
  <c r="H2123" i="56"/>
  <c r="K2123" i="56" s="1"/>
  <c r="H2120" i="56"/>
  <c r="H2117" i="56"/>
  <c r="K2117" i="56" s="1"/>
  <c r="H2115" i="56"/>
  <c r="K2115" i="56" s="1"/>
  <c r="H2112" i="56"/>
  <c r="K2112" i="56" s="1"/>
  <c r="H2109" i="56"/>
  <c r="K2109" i="56" s="1"/>
  <c r="H2107" i="56"/>
  <c r="K2107" i="56" s="1"/>
  <c r="H2105" i="56"/>
  <c r="K2105" i="56" s="1"/>
  <c r="H2101" i="56"/>
  <c r="K2101" i="56" s="1"/>
  <c r="H2099" i="56"/>
  <c r="K2099" i="56" s="1"/>
  <c r="H2096" i="56"/>
  <c r="K2096" i="56" s="1"/>
  <c r="K2092" i="56"/>
  <c r="H2090" i="56"/>
  <c r="K2090" i="56" s="1"/>
  <c r="H2087" i="56"/>
  <c r="K2087" i="56" s="1"/>
  <c r="H2084" i="56"/>
  <c r="K2084" i="56" s="1"/>
  <c r="H2082" i="56"/>
  <c r="K2082" i="56" s="1"/>
  <c r="H2080" i="56"/>
  <c r="K2080" i="56" s="1"/>
  <c r="H2077" i="56"/>
  <c r="K2077" i="56" s="1"/>
  <c r="H2075" i="56"/>
  <c r="K2075" i="56" s="1"/>
  <c r="H2072" i="56"/>
  <c r="K2072" i="56" s="1"/>
  <c r="K2068" i="56"/>
  <c r="H2066" i="56"/>
  <c r="K2066" i="56" s="1"/>
  <c r="H2063" i="56"/>
  <c r="K2063" i="56" s="1"/>
  <c r="H2060" i="56"/>
  <c r="K2060" i="56" s="1"/>
  <c r="H2058" i="56"/>
  <c r="K2058" i="56" s="1"/>
  <c r="H2056" i="56"/>
  <c r="K2056" i="56" s="1"/>
  <c r="H2052" i="56"/>
  <c r="H2049" i="56"/>
  <c r="K2049" i="56" s="1"/>
  <c r="H2046" i="56"/>
  <c r="K2046" i="56" s="1"/>
  <c r="H2043" i="56"/>
  <c r="K2043" i="56" s="1"/>
  <c r="H2041" i="56"/>
  <c r="K2041" i="56" s="1"/>
  <c r="H2039" i="56"/>
  <c r="K2039" i="56" s="1"/>
  <c r="H2036" i="56"/>
  <c r="K2036" i="56" s="1"/>
  <c r="H2033" i="56"/>
  <c r="K2033" i="56" s="1"/>
  <c r="H2030" i="56"/>
  <c r="K2030" i="56" s="1"/>
  <c r="H2028" i="56"/>
  <c r="K2028" i="56" s="1"/>
  <c r="H2026" i="56"/>
  <c r="K2026" i="56" s="1"/>
  <c r="H2022" i="56"/>
  <c r="H2019" i="56"/>
  <c r="K2019" i="56" s="1"/>
  <c r="H2017" i="56"/>
  <c r="K2017" i="56" s="1"/>
  <c r="H2013" i="56"/>
  <c r="K2013" i="56" s="1"/>
  <c r="H2009" i="56"/>
  <c r="K2009" i="56" s="1"/>
  <c r="H2006" i="56"/>
  <c r="K2006" i="56" s="1"/>
  <c r="H2004" i="56"/>
  <c r="K2004" i="56" s="1"/>
  <c r="H2002" i="56"/>
  <c r="K2002" i="56" s="1"/>
  <c r="H1999" i="56"/>
  <c r="H1996" i="56"/>
  <c r="K1996" i="56" s="1"/>
  <c r="H1994" i="56"/>
  <c r="K1994" i="56" s="1"/>
  <c r="H1990" i="56"/>
  <c r="K1990" i="56" s="1"/>
  <c r="H1986" i="56"/>
  <c r="K1986" i="56" s="1"/>
  <c r="H1983" i="56"/>
  <c r="K1983" i="56" s="1"/>
  <c r="H1981" i="56"/>
  <c r="K1981" i="56" s="1"/>
  <c r="H1979" i="56"/>
  <c r="K1979" i="56" s="1"/>
  <c r="H1976" i="56"/>
  <c r="H1973" i="56"/>
  <c r="K1973" i="56" s="1"/>
  <c r="H1971" i="56"/>
  <c r="K1971" i="56" s="1"/>
  <c r="H1967" i="56"/>
  <c r="K1967" i="56" s="1"/>
  <c r="H1963" i="56"/>
  <c r="K1963" i="56" s="1"/>
  <c r="H1960" i="56"/>
  <c r="K1960" i="56" s="1"/>
  <c r="H1958" i="56"/>
  <c r="K1958" i="56" s="1"/>
  <c r="H1956" i="56"/>
  <c r="K1956" i="56" s="1"/>
  <c r="H1952" i="56"/>
  <c r="H1949" i="56"/>
  <c r="H1945" i="56"/>
  <c r="H1941" i="56"/>
  <c r="H1938" i="56"/>
  <c r="H1935" i="56"/>
  <c r="H1932" i="56"/>
  <c r="K1932" i="56" s="1"/>
  <c r="H1930" i="56"/>
  <c r="K1930" i="56" s="1"/>
  <c r="H1928" i="56"/>
  <c r="K1928" i="56" s="1"/>
  <c r="H1925" i="56"/>
  <c r="K1925" i="56" s="1"/>
  <c r="H1921" i="56"/>
  <c r="K1921" i="56" s="1"/>
  <c r="H1914" i="56"/>
  <c r="H1908" i="56"/>
  <c r="K1908" i="56" s="1"/>
  <c r="H1904" i="56"/>
  <c r="K1904" i="56" s="1"/>
  <c r="H1901" i="56"/>
  <c r="K1901" i="56" s="1"/>
  <c r="H1899" i="56"/>
  <c r="K1899" i="56" s="1"/>
  <c r="H1894" i="56"/>
  <c r="H1885" i="56"/>
  <c r="K1885" i="56" s="1"/>
  <c r="H1883" i="56"/>
  <c r="K1883" i="56" s="1"/>
  <c r="H1873" i="56"/>
  <c r="K1873" i="56" s="1"/>
  <c r="H1866" i="56"/>
  <c r="K1866" i="56" s="1"/>
  <c r="H1861" i="56"/>
  <c r="K1861" i="56" s="1"/>
  <c r="H1858" i="56"/>
  <c r="K1858" i="56" s="1"/>
  <c r="H1856" i="56"/>
  <c r="K1856" i="56" s="1"/>
  <c r="H1852" i="56"/>
  <c r="K1852" i="56" s="1"/>
  <c r="H1849" i="56"/>
  <c r="H1844" i="56"/>
  <c r="K1844" i="56" s="1"/>
  <c r="H1842" i="56"/>
  <c r="K1842" i="56" s="1"/>
  <c r="H1839" i="56"/>
  <c r="K1839" i="56" s="1"/>
  <c r="H1837" i="56"/>
  <c r="K1837" i="56" s="1"/>
  <c r="H1833" i="56"/>
  <c r="H1830" i="56"/>
  <c r="K1830" i="56" s="1"/>
  <c r="H1828" i="56"/>
  <c r="K1828" i="56" s="1"/>
  <c r="H1826" i="56"/>
  <c r="K1826" i="56" s="1"/>
  <c r="H1823" i="56"/>
  <c r="H1820" i="56"/>
  <c r="K1820" i="56" s="1"/>
  <c r="H1818" i="56"/>
  <c r="K1818" i="56" s="1"/>
  <c r="H1816" i="56"/>
  <c r="K1816" i="56" s="1"/>
  <c r="H1812" i="56"/>
  <c r="H1809" i="56"/>
  <c r="K1809" i="56" s="1"/>
  <c r="H1806" i="56"/>
  <c r="K1806" i="56" s="1"/>
  <c r="H1804" i="56"/>
  <c r="K1804" i="56" s="1"/>
  <c r="H1801" i="56"/>
  <c r="K1801" i="56" s="1"/>
  <c r="H1798" i="56"/>
  <c r="K1798" i="56" s="1"/>
  <c r="H1796" i="56"/>
  <c r="K1796" i="56" s="1"/>
  <c r="H1794" i="56"/>
  <c r="K1794" i="56" s="1"/>
  <c r="H1770" i="56"/>
  <c r="H1767" i="56"/>
  <c r="K1767" i="56" s="1"/>
  <c r="H1764" i="56"/>
  <c r="K1764" i="56" s="1"/>
  <c r="H1762" i="56"/>
  <c r="K1762" i="56" s="1"/>
  <c r="H1759" i="56"/>
  <c r="K1759" i="56" s="1"/>
  <c r="H1756" i="56"/>
  <c r="K1756" i="56" s="1"/>
  <c r="H1754" i="56"/>
  <c r="K1754" i="56" s="1"/>
  <c r="H1752" i="56"/>
  <c r="K1752" i="56" s="1"/>
  <c r="H1748" i="56"/>
  <c r="K1748" i="56" s="1"/>
  <c r="H1746" i="56"/>
  <c r="K1746" i="56" s="1"/>
  <c r="H1743" i="56"/>
  <c r="K1743" i="56" s="1"/>
  <c r="H1740" i="56"/>
  <c r="K1740" i="56" s="1"/>
  <c r="H1737" i="56"/>
  <c r="K1737" i="56" s="1"/>
  <c r="H1735" i="56"/>
  <c r="K1735" i="56" s="1"/>
  <c r="H1732" i="56"/>
  <c r="K1732" i="56" s="1"/>
  <c r="H1730" i="56"/>
  <c r="K1730" i="56" s="1"/>
  <c r="H1727" i="56"/>
  <c r="K1727" i="56" s="1"/>
  <c r="H1724" i="56"/>
  <c r="K1724" i="56" s="1"/>
  <c r="H1721" i="56"/>
  <c r="K1721" i="56" s="1"/>
  <c r="H1719" i="56"/>
  <c r="K1719" i="56" s="1"/>
  <c r="H1716" i="56"/>
  <c r="K1716" i="56" s="1"/>
  <c r="H1714" i="56"/>
  <c r="K1714" i="56" s="1"/>
  <c r="H1711" i="56"/>
  <c r="K1711" i="56" s="1"/>
  <c r="H1708" i="56"/>
  <c r="K1708" i="56" s="1"/>
  <c r="H1705" i="56"/>
  <c r="K1705" i="56" s="1"/>
  <c r="H1703" i="56"/>
  <c r="K1703" i="56" s="1"/>
  <c r="H1699" i="56"/>
  <c r="H1695" i="56"/>
  <c r="H1692" i="56"/>
  <c r="K1692" i="56" s="1"/>
  <c r="H1690" i="56"/>
  <c r="K1690" i="56" s="1"/>
  <c r="H1688" i="56"/>
  <c r="K1688" i="56" s="1"/>
  <c r="H1684" i="56"/>
  <c r="H1680" i="56"/>
  <c r="H1677" i="56"/>
  <c r="H1673" i="56"/>
  <c r="H1669" i="56"/>
  <c r="K1669" i="56" s="1"/>
  <c r="H1662" i="56"/>
  <c r="K1662" i="56" s="1"/>
  <c r="K1658" i="56"/>
  <c r="H1651" i="56"/>
  <c r="K1651" i="56" s="1"/>
  <c r="H1648" i="56"/>
  <c r="K1648" i="56" s="1"/>
  <c r="H1641" i="56"/>
  <c r="H1635" i="56" s="1"/>
  <c r="K1636" i="56"/>
  <c r="H1626" i="56"/>
  <c r="H1618" i="56"/>
  <c r="K1618" i="56" s="1"/>
  <c r="H1616" i="56"/>
  <c r="K1616" i="56" s="1"/>
  <c r="H1607" i="56"/>
  <c r="K1607" i="56" s="1"/>
  <c r="H1600" i="56"/>
  <c r="K1600" i="56" s="1"/>
  <c r="H1595" i="56"/>
  <c r="K1595" i="56" s="1"/>
  <c r="H1592" i="56"/>
  <c r="K1592" i="56" s="1"/>
  <c r="H1590" i="56"/>
  <c r="K1590" i="56" s="1"/>
  <c r="H1585" i="56"/>
  <c r="K1585" i="56" s="1"/>
  <c r="H1582" i="56"/>
  <c r="H1550" i="56"/>
  <c r="H1547" i="56"/>
  <c r="K1547" i="56" s="1"/>
  <c r="H1545" i="56"/>
  <c r="K1545" i="56" s="1"/>
  <c r="H1543" i="56"/>
  <c r="K1543" i="56" s="1"/>
  <c r="H1540" i="56"/>
  <c r="K1540" i="56" s="1"/>
  <c r="H1538" i="56"/>
  <c r="K1538" i="56" s="1"/>
  <c r="H1535" i="56"/>
  <c r="H1532" i="56"/>
  <c r="K1532" i="56" s="1"/>
  <c r="H1530" i="56"/>
  <c r="K1530" i="56" s="1"/>
  <c r="H1528" i="56"/>
  <c r="K1528" i="56" s="1"/>
  <c r="H1525" i="56"/>
  <c r="K1525" i="56" s="1"/>
  <c r="H1523" i="56"/>
  <c r="K1523" i="56" s="1"/>
  <c r="H1512" i="56"/>
  <c r="K1512" i="56" s="1"/>
  <c r="H1510" i="56"/>
  <c r="K1510" i="56" s="1"/>
  <c r="H1508" i="56"/>
  <c r="K1508" i="56" s="1"/>
  <c r="H1506" i="56"/>
  <c r="K1506" i="56" s="1"/>
  <c r="H1502" i="56"/>
  <c r="K1502" i="56" s="1"/>
  <c r="H1498" i="56"/>
  <c r="K1498" i="56" s="1"/>
  <c r="H1495" i="56"/>
  <c r="H1492" i="56"/>
  <c r="H1487" i="56"/>
  <c r="H1479" i="56"/>
  <c r="K1479" i="56" s="1"/>
  <c r="H1477" i="56"/>
  <c r="K1477" i="56" s="1"/>
  <c r="H1468" i="56"/>
  <c r="K1468" i="56" s="1"/>
  <c r="H1462" i="56"/>
  <c r="K1462" i="56" s="1"/>
  <c r="H1457" i="56"/>
  <c r="K1457" i="56" s="1"/>
  <c r="H1454" i="56"/>
  <c r="K1454" i="56" s="1"/>
  <c r="H1452" i="56"/>
  <c r="K1452" i="56" s="1"/>
  <c r="H1447" i="56"/>
  <c r="K1447" i="56" s="1"/>
  <c r="H1326" i="56"/>
  <c r="K1326" i="56" s="1"/>
  <c r="H1324" i="56"/>
  <c r="K1324" i="56" s="1"/>
  <c r="H1320" i="56"/>
  <c r="K1320" i="56" s="1"/>
  <c r="H1318" i="56"/>
  <c r="K1318" i="56" s="1"/>
  <c r="H1315" i="56"/>
  <c r="K1315" i="56" s="1"/>
  <c r="H1313" i="56"/>
  <c r="K1313" i="56" s="1"/>
  <c r="H1310" i="56"/>
  <c r="K1310" i="56" s="1"/>
  <c r="H1308" i="56"/>
  <c r="K1308" i="56" s="1"/>
  <c r="H1304" i="56"/>
  <c r="K1304" i="56" s="1"/>
  <c r="H1302" i="56"/>
  <c r="K1302" i="56" s="1"/>
  <c r="H1299" i="56"/>
  <c r="K1299" i="56" s="1"/>
  <c r="H1297" i="56"/>
  <c r="K1297" i="56" s="1"/>
  <c r="H1294" i="56"/>
  <c r="K1294" i="56" s="1"/>
  <c r="H1292" i="56"/>
  <c r="K1292" i="56" s="1"/>
  <c r="H1288" i="56"/>
  <c r="K1288" i="56" s="1"/>
  <c r="H1286" i="56"/>
  <c r="K1286" i="56" s="1"/>
  <c r="H1283" i="56"/>
  <c r="K1283" i="56" s="1"/>
  <c r="H1281" i="56"/>
  <c r="K1281" i="56" s="1"/>
  <c r="H1277" i="56"/>
  <c r="H1274" i="56"/>
  <c r="H1270" i="56"/>
  <c r="H1267" i="56"/>
  <c r="H1263" i="56"/>
  <c r="H1259" i="56"/>
  <c r="K1259" i="56" s="1"/>
  <c r="H1257" i="56"/>
  <c r="K1257" i="56" s="1"/>
  <c r="H1253" i="56"/>
  <c r="H1248" i="56"/>
  <c r="K1248" i="56" s="1"/>
  <c r="H1246" i="56"/>
  <c r="K1246" i="56" s="1"/>
  <c r="H1242" i="56"/>
  <c r="H1237" i="56"/>
  <c r="K1237" i="56" s="1"/>
  <c r="H1235" i="56"/>
  <c r="K1235" i="56" s="1"/>
  <c r="H1233" i="56"/>
  <c r="K1233" i="56" s="1"/>
  <c r="H1226" i="56"/>
  <c r="K1226" i="56" s="1"/>
  <c r="H1219" i="56"/>
  <c r="H1213" i="56"/>
  <c r="K1213" i="56" s="1"/>
  <c r="H1211" i="56"/>
  <c r="K1211" i="56" s="1"/>
  <c r="H1202" i="56"/>
  <c r="K1202" i="56" s="1"/>
  <c r="H1200" i="56"/>
  <c r="K1200" i="56" s="1"/>
  <c r="H1190" i="56"/>
  <c r="K1190" i="56" s="1"/>
  <c r="H1183" i="56"/>
  <c r="K1183" i="56" s="1"/>
  <c r="H1178" i="56"/>
  <c r="K1178" i="56" s="1"/>
  <c r="H1175" i="56"/>
  <c r="K1175" i="56" s="1"/>
  <c r="H1173" i="56"/>
  <c r="K1173" i="56" s="1"/>
  <c r="H1168" i="56"/>
  <c r="K1168" i="56" s="1"/>
  <c r="H1094" i="56"/>
  <c r="H1091" i="56"/>
  <c r="K1091" i="56" s="1"/>
  <c r="H1089" i="56"/>
  <c r="K1089" i="56" s="1"/>
  <c r="H1085" i="56"/>
  <c r="H1082" i="56"/>
  <c r="K1082" i="56" s="1"/>
  <c r="H1080" i="56"/>
  <c r="K1080" i="56" s="1"/>
  <c r="H1076" i="56"/>
  <c r="K1076" i="56" s="1"/>
  <c r="H1074" i="56"/>
  <c r="K1074" i="56" s="1"/>
  <c r="H1071" i="56"/>
  <c r="K1071" i="56" s="1"/>
  <c r="H1069" i="56"/>
  <c r="K1069" i="56" s="1"/>
  <c r="H1065" i="56"/>
  <c r="H1060" i="56"/>
  <c r="H1057" i="56"/>
  <c r="K1057" i="56" s="1"/>
  <c r="H1055" i="56"/>
  <c r="K1055" i="56" s="1"/>
  <c r="H1052" i="56"/>
  <c r="H1049" i="56"/>
  <c r="K1049" i="56" s="1"/>
  <c r="H1047" i="56"/>
  <c r="K1047" i="56" s="1"/>
  <c r="H1044" i="56"/>
  <c r="H1039" i="56"/>
  <c r="H1036" i="56"/>
  <c r="K1036" i="56" s="1"/>
  <c r="H1034" i="56"/>
  <c r="K1034" i="56" s="1"/>
  <c r="H1030" i="56"/>
  <c r="H1025" i="56"/>
  <c r="H1022" i="56"/>
  <c r="K1022" i="56" s="1"/>
  <c r="H1020" i="56"/>
  <c r="K1020" i="56" s="1"/>
  <c r="H1017" i="56"/>
  <c r="H1014" i="56"/>
  <c r="H1011" i="56"/>
  <c r="K1011" i="56" s="1"/>
  <c r="H1009" i="56"/>
  <c r="K1009" i="56" s="1"/>
  <c r="H1005" i="56"/>
  <c r="H1002" i="56"/>
  <c r="K1002" i="56" s="1"/>
  <c r="H1000" i="56"/>
  <c r="K1000" i="56" s="1"/>
  <c r="H993" i="56"/>
  <c r="H990" i="56"/>
  <c r="H987" i="56"/>
  <c r="H983" i="56"/>
  <c r="H979" i="56"/>
  <c r="H975" i="56"/>
  <c r="H971" i="56"/>
  <c r="H965" i="56"/>
  <c r="H962" i="56"/>
  <c r="H959" i="56"/>
  <c r="K959" i="56" s="1"/>
  <c r="H957" i="56"/>
  <c r="K957" i="56" s="1"/>
  <c r="H955" i="56"/>
  <c r="K955" i="56" s="1"/>
  <c r="H951" i="56"/>
  <c r="K951" i="56" s="1"/>
  <c r="H949" i="56"/>
  <c r="K949" i="56" s="1"/>
  <c r="H943" i="56"/>
  <c r="K943" i="56" s="1"/>
  <c r="H939" i="56"/>
  <c r="K939" i="56" s="1"/>
  <c r="H935" i="56"/>
  <c r="H932" i="56"/>
  <c r="H929" i="56"/>
  <c r="H923" i="56"/>
  <c r="H914" i="56"/>
  <c r="K914" i="56" s="1"/>
  <c r="H912" i="56"/>
  <c r="K912" i="56" s="1"/>
  <c r="H902" i="56"/>
  <c r="K902" i="56" s="1"/>
  <c r="H896" i="56"/>
  <c r="K896" i="56" s="1"/>
  <c r="H891" i="56"/>
  <c r="K891" i="56" s="1"/>
  <c r="H888" i="56"/>
  <c r="K888" i="56" s="1"/>
  <c r="H886" i="56"/>
  <c r="K886" i="56" s="1"/>
  <c r="H882" i="56"/>
  <c r="K882" i="56" s="1"/>
  <c r="H879" i="56"/>
  <c r="K879" i="56" s="1"/>
  <c r="H875" i="56"/>
  <c r="K875" i="56" s="1"/>
  <c r="H873" i="56"/>
  <c r="K873" i="56" s="1"/>
  <c r="H867" i="56"/>
  <c r="H864" i="56"/>
  <c r="H861" i="56"/>
  <c r="K861" i="56" s="1"/>
  <c r="H859" i="56"/>
  <c r="K859" i="56" s="1"/>
  <c r="H856" i="56"/>
  <c r="K856" i="56" s="1"/>
  <c r="H849" i="56"/>
  <c r="H846" i="56"/>
  <c r="H841" i="56"/>
  <c r="H835" i="56"/>
  <c r="H826" i="56"/>
  <c r="K826" i="56" s="1"/>
  <c r="H824" i="56"/>
  <c r="K824" i="56" s="1"/>
  <c r="H814" i="56"/>
  <c r="K814" i="56" s="1"/>
  <c r="K808" i="56"/>
  <c r="K803" i="56"/>
  <c r="H800" i="56"/>
  <c r="K800" i="56" s="1"/>
  <c r="H798" i="56"/>
  <c r="K798" i="56" s="1"/>
  <c r="H794" i="56"/>
  <c r="K794" i="56" s="1"/>
  <c r="H788" i="56"/>
  <c r="H784" i="56"/>
  <c r="K784" i="56" s="1"/>
  <c r="H777" i="56"/>
  <c r="K777" i="56" s="1"/>
  <c r="H773" i="56"/>
  <c r="K773" i="56" s="1"/>
  <c r="H771" i="56"/>
  <c r="K771" i="56" s="1"/>
  <c r="H768" i="56"/>
  <c r="H765" i="56"/>
  <c r="H759" i="56"/>
  <c r="H750" i="56"/>
  <c r="K750" i="56" s="1"/>
  <c r="H740" i="56"/>
  <c r="K740" i="56" s="1"/>
  <c r="H733" i="56"/>
  <c r="K733" i="56" s="1"/>
  <c r="H729" i="56"/>
  <c r="K729" i="56" s="1"/>
  <c r="H724" i="56"/>
  <c r="H721" i="56"/>
  <c r="H718" i="56"/>
  <c r="K718" i="56" s="1"/>
  <c r="H713" i="56"/>
  <c r="K713" i="56" s="1"/>
  <c r="H710" i="56"/>
  <c r="H706" i="56"/>
  <c r="H701" i="56"/>
  <c r="H693" i="56"/>
  <c r="K693" i="56" s="1"/>
  <c r="H691" i="56"/>
  <c r="K691" i="56" s="1"/>
  <c r="H681" i="56"/>
  <c r="K681" i="56" s="1"/>
  <c r="H675" i="56"/>
  <c r="K675" i="56" s="1"/>
  <c r="H671" i="56"/>
  <c r="K671" i="56" s="1"/>
  <c r="H668" i="56"/>
  <c r="K668" i="56" s="1"/>
  <c r="H666" i="56"/>
  <c r="K666" i="56" s="1"/>
  <c r="H662" i="56"/>
  <c r="K662" i="56" s="1"/>
  <c r="H659" i="56"/>
  <c r="H655" i="56"/>
  <c r="K655" i="56" s="1"/>
  <c r="H652" i="56"/>
  <c r="K652" i="56" s="1"/>
  <c r="H650" i="56"/>
  <c r="K650" i="56" s="1"/>
  <c r="H648" i="56"/>
  <c r="K648" i="56" s="1"/>
  <c r="H645" i="56"/>
  <c r="K645" i="56" s="1"/>
  <c r="H643" i="56"/>
  <c r="K643" i="56" s="1"/>
  <c r="H637" i="56"/>
  <c r="H634" i="56"/>
  <c r="H631" i="56"/>
  <c r="K631" i="56" s="1"/>
  <c r="H629" i="56"/>
  <c r="K629" i="56" s="1"/>
  <c r="H626" i="56"/>
  <c r="K626" i="56" s="1"/>
  <c r="H623" i="56"/>
  <c r="K623" i="56" s="1"/>
  <c r="H618" i="56"/>
  <c r="H614" i="56"/>
  <c r="H608" i="56"/>
  <c r="H605" i="56"/>
  <c r="K605" i="56" s="1"/>
  <c r="H603" i="56"/>
  <c r="K603" i="56" s="1"/>
  <c r="H600" i="56"/>
  <c r="H594" i="56"/>
  <c r="K594" i="56" s="1"/>
  <c r="H592" i="56"/>
  <c r="K592" i="56" s="1"/>
  <c r="H589" i="56"/>
  <c r="K589" i="56" s="1"/>
  <c r="H584" i="56"/>
  <c r="K584" i="56" s="1"/>
  <c r="H580" i="56"/>
  <c r="H576" i="56"/>
  <c r="K576" i="56" s="1"/>
  <c r="H574" i="56"/>
  <c r="K574" i="56" s="1"/>
  <c r="H572" i="56"/>
  <c r="K572" i="56" s="1"/>
  <c r="H569" i="56"/>
  <c r="H563" i="56"/>
  <c r="H559" i="56"/>
  <c r="H556" i="56"/>
  <c r="K556" i="56" s="1"/>
  <c r="H547" i="56"/>
  <c r="K547" i="56" s="1"/>
  <c r="H544" i="56"/>
  <c r="K544" i="56" s="1"/>
  <c r="H540" i="56"/>
  <c r="K540" i="56" s="1"/>
  <c r="H537" i="56"/>
  <c r="K537" i="56" s="1"/>
  <c r="H535" i="56"/>
  <c r="K535" i="56" s="1"/>
  <c r="H532" i="56"/>
  <c r="K532" i="56" s="1"/>
  <c r="H528" i="56"/>
  <c r="H522" i="56"/>
  <c r="H518" i="56"/>
  <c r="H510" i="56"/>
  <c r="K510" i="56" s="1"/>
  <c r="H508" i="56"/>
  <c r="K508" i="56" s="1"/>
  <c r="H502" i="56"/>
  <c r="H499" i="56"/>
  <c r="H496" i="56"/>
  <c r="K496" i="56" s="1"/>
  <c r="H494" i="56"/>
  <c r="K494" i="56" s="1"/>
  <c r="H489" i="56"/>
  <c r="H486" i="56"/>
  <c r="K486" i="56" s="1"/>
  <c r="H484" i="56"/>
  <c r="K484" i="56" s="1"/>
  <c r="H476" i="56"/>
  <c r="K476" i="56" s="1"/>
  <c r="H474" i="56"/>
  <c r="K474" i="56" s="1"/>
  <c r="H470" i="56"/>
  <c r="K470" i="56" s="1"/>
  <c r="H467" i="56"/>
  <c r="K467" i="56" s="1"/>
  <c r="H465" i="56"/>
  <c r="K465" i="56" s="1"/>
  <c r="H462" i="56"/>
  <c r="K462" i="56" s="1"/>
  <c r="H458" i="56"/>
  <c r="H455" i="56"/>
  <c r="K455" i="56" s="1"/>
  <c r="H447" i="56"/>
  <c r="K447" i="56" s="1"/>
  <c r="H445" i="56"/>
  <c r="K445" i="56" s="1"/>
  <c r="H441" i="56"/>
  <c r="K441" i="56" s="1"/>
  <c r="H437" i="56"/>
  <c r="H433" i="56"/>
  <c r="H430" i="56"/>
  <c r="H425" i="56"/>
  <c r="H421" i="56"/>
  <c r="K421" i="56" s="1"/>
  <c r="H419" i="56"/>
  <c r="K419" i="56" s="1"/>
  <c r="H417" i="56"/>
  <c r="K417" i="56" s="1"/>
  <c r="H411" i="56"/>
  <c r="H407" i="56"/>
  <c r="H401" i="56"/>
  <c r="H398" i="56"/>
  <c r="H395" i="56"/>
  <c r="K395" i="56" s="1"/>
  <c r="H392" i="56"/>
  <c r="K392" i="56" s="1"/>
  <c r="H390" i="56"/>
  <c r="K390" i="56" s="1"/>
  <c r="H388" i="56"/>
  <c r="K388" i="56" s="1"/>
  <c r="H385" i="56"/>
  <c r="K385" i="56" s="1"/>
  <c r="H383" i="56"/>
  <c r="K383" i="56" s="1"/>
  <c r="H374" i="56"/>
  <c r="K374" i="56" s="1"/>
  <c r="H371" i="56"/>
  <c r="K371" i="56" s="1"/>
  <c r="H368" i="56"/>
  <c r="K368" i="56" s="1"/>
  <c r="H366" i="56"/>
  <c r="K366" i="56" s="1"/>
  <c r="H362" i="56"/>
  <c r="K362" i="56" s="1"/>
  <c r="H359" i="56"/>
  <c r="K359" i="56" s="1"/>
  <c r="H356" i="56"/>
  <c r="K356" i="56" s="1"/>
  <c r="H354" i="56"/>
  <c r="K354" i="56" s="1"/>
  <c r="H350" i="56"/>
  <c r="K350" i="56" s="1"/>
  <c r="H347" i="56"/>
  <c r="K347" i="56" s="1"/>
  <c r="H343" i="56"/>
  <c r="K343" i="56" s="1"/>
  <c r="H341" i="56"/>
  <c r="K341" i="56" s="1"/>
  <c r="H338" i="56"/>
  <c r="K338" i="56" s="1"/>
  <c r="H336" i="56"/>
  <c r="K336" i="56" s="1"/>
  <c r="H334" i="56"/>
  <c r="K334" i="56" s="1"/>
  <c r="H332" i="56"/>
  <c r="K332" i="56" s="1"/>
  <c r="H327" i="56"/>
  <c r="H324" i="56"/>
  <c r="H321" i="56"/>
  <c r="K321" i="56" s="1"/>
  <c r="H319" i="56"/>
  <c r="K319" i="56" s="1"/>
  <c r="H315" i="56"/>
  <c r="H312" i="56"/>
  <c r="H309" i="56"/>
  <c r="K309" i="56" s="1"/>
  <c r="H307" i="56"/>
  <c r="K307" i="56" s="1"/>
  <c r="H303" i="56"/>
  <c r="K303" i="56" s="1"/>
  <c r="H300" i="56"/>
  <c r="K300" i="56" s="1"/>
  <c r="H297" i="56"/>
  <c r="K297" i="56" s="1"/>
  <c r="H295" i="56"/>
  <c r="K295" i="56" s="1"/>
  <c r="H289" i="56"/>
  <c r="K289" i="56" s="1"/>
  <c r="H286" i="56"/>
  <c r="K286" i="56" s="1"/>
  <c r="H282" i="56"/>
  <c r="K282" i="56" s="1"/>
  <c r="H274" i="56"/>
  <c r="K274" i="56" s="1"/>
  <c r="H271" i="56"/>
  <c r="K271" i="56" s="1"/>
  <c r="H268" i="56"/>
  <c r="K268" i="56" s="1"/>
  <c r="H266" i="56"/>
  <c r="K266" i="56" s="1"/>
  <c r="H263" i="56"/>
  <c r="K263" i="56" s="1"/>
  <c r="H260" i="56"/>
  <c r="K260" i="56" s="1"/>
  <c r="H256" i="56"/>
  <c r="K256" i="56" s="1"/>
  <c r="H248" i="56"/>
  <c r="K248" i="56" s="1"/>
  <c r="H245" i="56"/>
  <c r="K245" i="56" s="1"/>
  <c r="H242" i="56"/>
  <c r="K242" i="56" s="1"/>
  <c r="H240" i="56"/>
  <c r="K240" i="56" s="1"/>
  <c r="H236" i="56"/>
  <c r="H233" i="56"/>
  <c r="K233" i="56" s="1"/>
  <c r="H229" i="56"/>
  <c r="K229" i="56" s="1"/>
  <c r="H227" i="56"/>
  <c r="K227" i="56" s="1"/>
  <c r="H224" i="56"/>
  <c r="K224" i="56" s="1"/>
  <c r="H222" i="56"/>
  <c r="K222" i="56" s="1"/>
  <c r="H219" i="56"/>
  <c r="H216" i="56"/>
  <c r="K216" i="56" s="1"/>
  <c r="H212" i="56"/>
  <c r="K212" i="56" s="1"/>
  <c r="H210" i="56"/>
  <c r="K210" i="56" s="1"/>
  <c r="H207" i="56"/>
  <c r="K207" i="56" s="1"/>
  <c r="H205" i="56"/>
  <c r="K205" i="56" s="1"/>
  <c r="H200" i="56"/>
  <c r="K200" i="56" s="1"/>
  <c r="H196" i="56"/>
  <c r="K196" i="56" s="1"/>
  <c r="H194" i="56"/>
  <c r="K194" i="56" s="1"/>
  <c r="H191" i="56"/>
  <c r="K191" i="56" s="1"/>
  <c r="H189" i="56"/>
  <c r="K189" i="56" s="1"/>
  <c r="H187" i="56"/>
  <c r="K187" i="56" s="1"/>
  <c r="H183" i="56"/>
  <c r="K183" i="56" s="1"/>
  <c r="H181" i="56"/>
  <c r="K181" i="56" s="1"/>
  <c r="H178" i="56"/>
  <c r="K178" i="56" s="1"/>
  <c r="H175" i="56"/>
  <c r="K175" i="56" s="1"/>
  <c r="H173" i="56"/>
  <c r="K173" i="56" s="1"/>
  <c r="H171" i="56"/>
  <c r="K171" i="56" s="1"/>
  <c r="H168" i="56"/>
  <c r="H165" i="56"/>
  <c r="H162" i="56"/>
  <c r="K162" i="56" s="1"/>
  <c r="H158" i="56"/>
  <c r="K158" i="56" s="1"/>
  <c r="H156" i="56"/>
  <c r="K156" i="56" s="1"/>
  <c r="H153" i="56"/>
  <c r="K153" i="56" s="1"/>
  <c r="H150" i="56"/>
  <c r="K150" i="56" s="1"/>
  <c r="H148" i="56"/>
  <c r="K148" i="56" s="1"/>
  <c r="H146" i="56"/>
  <c r="K146" i="56" s="1"/>
  <c r="H142" i="56"/>
  <c r="K142" i="56" s="1"/>
  <c r="H139" i="56"/>
  <c r="K139" i="56" s="1"/>
  <c r="H136" i="56"/>
  <c r="H133" i="56"/>
  <c r="K133" i="56" s="1"/>
  <c r="H129" i="56"/>
  <c r="K129" i="56" s="1"/>
  <c r="H127" i="56"/>
  <c r="K127" i="56" s="1"/>
  <c r="H124" i="56"/>
  <c r="K124" i="56" s="1"/>
  <c r="H121" i="56"/>
  <c r="K121" i="56" s="1"/>
  <c r="H119" i="56"/>
  <c r="K119" i="56" s="1"/>
  <c r="H117" i="56"/>
  <c r="K117" i="56" s="1"/>
  <c r="H114" i="56"/>
  <c r="K114" i="56" s="1"/>
  <c r="H111" i="56"/>
  <c r="K111" i="56" s="1"/>
  <c r="H108" i="56"/>
  <c r="H105" i="56"/>
  <c r="K105" i="56" s="1"/>
  <c r="H101" i="56"/>
  <c r="K101" i="56" s="1"/>
  <c r="H99" i="56"/>
  <c r="K99" i="56" s="1"/>
  <c r="H96" i="56"/>
  <c r="K96" i="56" s="1"/>
  <c r="H93" i="56"/>
  <c r="K93" i="56" s="1"/>
  <c r="H91" i="56"/>
  <c r="K91" i="56" s="1"/>
  <c r="H89" i="56"/>
  <c r="K89" i="56" s="1"/>
  <c r="H85" i="56"/>
  <c r="K85" i="56" s="1"/>
  <c r="H83" i="56"/>
  <c r="K83" i="56" s="1"/>
  <c r="H81" i="56"/>
  <c r="K81" i="56" s="1"/>
  <c r="H78" i="56"/>
  <c r="K78" i="56" s="1"/>
  <c r="H76" i="56"/>
  <c r="K76" i="56" s="1"/>
  <c r="H72" i="56"/>
  <c r="K72" i="56" s="1"/>
  <c r="H69" i="56"/>
  <c r="K69" i="56" s="1"/>
  <c r="H53" i="56"/>
  <c r="H50" i="56"/>
  <c r="K50" i="56" s="1"/>
  <c r="H48" i="56"/>
  <c r="K48" i="56" s="1"/>
  <c r="H45" i="56"/>
  <c r="K45" i="56" s="1"/>
  <c r="H41" i="56"/>
  <c r="K41" i="56" s="1"/>
  <c r="H38" i="56"/>
  <c r="H34" i="56"/>
  <c r="K34" i="56" s="1"/>
  <c r="H25" i="56"/>
  <c r="K25" i="56" s="1"/>
  <c r="H22" i="56"/>
  <c r="H16" i="56"/>
  <c r="H12" i="56"/>
  <c r="H8" i="56"/>
  <c r="N542" i="55" l="1"/>
  <c r="K1641" i="56"/>
  <c r="K1639" i="56"/>
  <c r="K2796" i="56"/>
  <c r="H2795" i="56"/>
  <c r="K1912" i="56"/>
  <c r="H1911" i="56"/>
  <c r="K849" i="56"/>
  <c r="H848" i="56"/>
  <c r="K618" i="56"/>
  <c r="H617" i="56"/>
  <c r="H21" i="57"/>
  <c r="K22" i="57"/>
  <c r="H25" i="57"/>
  <c r="K25" i="57" s="1"/>
  <c r="K26" i="57"/>
  <c r="H28" i="57"/>
  <c r="K28" i="57" s="1"/>
  <c r="K29" i="57"/>
  <c r="H32" i="57"/>
  <c r="K33" i="57"/>
  <c r="H42" i="57"/>
  <c r="K43" i="57"/>
  <c r="H47" i="57"/>
  <c r="K47" i="57" s="1"/>
  <c r="K48" i="57"/>
  <c r="H50" i="57"/>
  <c r="K50" i="57" s="1"/>
  <c r="K51" i="57"/>
  <c r="H55" i="57"/>
  <c r="K56" i="57"/>
  <c r="H60" i="57"/>
  <c r="K60" i="57" s="1"/>
  <c r="K61" i="57"/>
  <c r="H63" i="57"/>
  <c r="K63" i="57" s="1"/>
  <c r="K64" i="57"/>
  <c r="H787" i="56"/>
  <c r="K788" i="56"/>
  <c r="H1241" i="56"/>
  <c r="K1241" i="56" s="1"/>
  <c r="K1242" i="56"/>
  <c r="K1911" i="56"/>
  <c r="K1914" i="56"/>
  <c r="H2154" i="56"/>
  <c r="K2154" i="56" s="1"/>
  <c r="K2155" i="56"/>
  <c r="H326" i="56"/>
  <c r="K326" i="56" s="1"/>
  <c r="K327" i="56"/>
  <c r="H406" i="56"/>
  <c r="K406" i="56" s="1"/>
  <c r="K407" i="56"/>
  <c r="H633" i="56"/>
  <c r="K633" i="56" s="1"/>
  <c r="K634" i="56"/>
  <c r="H1486" i="56"/>
  <c r="K1486" i="56" s="1"/>
  <c r="K1487" i="56"/>
  <c r="H2157" i="56"/>
  <c r="K2157" i="56" s="1"/>
  <c r="K2158" i="56"/>
  <c r="H21" i="56"/>
  <c r="K22" i="56"/>
  <c r="H410" i="56"/>
  <c r="K410" i="56" s="1"/>
  <c r="K411" i="56"/>
  <c r="H457" i="56"/>
  <c r="K457" i="56" s="1"/>
  <c r="K458" i="56"/>
  <c r="H498" i="56"/>
  <c r="K498" i="56" s="1"/>
  <c r="K499" i="56"/>
  <c r="H636" i="56"/>
  <c r="K636" i="56" s="1"/>
  <c r="K637" i="56"/>
  <c r="H1038" i="56"/>
  <c r="K1038" i="56" s="1"/>
  <c r="K1039" i="56"/>
  <c r="H11" i="56"/>
  <c r="K12" i="56"/>
  <c r="H501" i="56"/>
  <c r="K501" i="56" s="1"/>
  <c r="K502" i="56"/>
  <c r="H1004" i="56"/>
  <c r="K1004" i="56" s="1"/>
  <c r="K1005" i="56"/>
  <c r="H1043" i="56"/>
  <c r="K1043" i="56" s="1"/>
  <c r="K1044" i="56"/>
  <c r="H1252" i="56"/>
  <c r="K1252" i="56" s="1"/>
  <c r="K1253" i="56"/>
  <c r="H2820" i="56"/>
  <c r="K2820" i="56" s="1"/>
  <c r="K2821" i="56"/>
  <c r="H1698" i="56"/>
  <c r="K1698" i="56" s="1"/>
  <c r="K1699" i="56"/>
  <c r="H218" i="56"/>
  <c r="K218" i="56" s="1"/>
  <c r="K219" i="56"/>
  <c r="H558" i="56"/>
  <c r="K558" i="56" s="1"/>
  <c r="K559" i="56"/>
  <c r="H2267" i="56"/>
  <c r="K2267" i="56" s="1"/>
  <c r="K2268" i="56"/>
  <c r="H2532" i="56"/>
  <c r="K2532" i="56" s="1"/>
  <c r="K2533" i="56"/>
  <c r="H562" i="56"/>
  <c r="K562" i="56" s="1"/>
  <c r="K563" i="56"/>
  <c r="H758" i="56"/>
  <c r="K758" i="56" s="1"/>
  <c r="K759" i="56"/>
  <c r="H922" i="56"/>
  <c r="K922" i="56" s="1"/>
  <c r="K923" i="56"/>
  <c r="H1084" i="56"/>
  <c r="K1084" i="56" s="1"/>
  <c r="K1085" i="56"/>
  <c r="H989" i="56"/>
  <c r="K989" i="56" s="1"/>
  <c r="K990" i="56"/>
  <c r="H424" i="56"/>
  <c r="K424" i="56" s="1"/>
  <c r="K425" i="56"/>
  <c r="H517" i="56"/>
  <c r="K517" i="56" s="1"/>
  <c r="K518" i="56"/>
  <c r="H607" i="56"/>
  <c r="K607" i="56" s="1"/>
  <c r="K608" i="56"/>
  <c r="H700" i="56"/>
  <c r="K700" i="56" s="1"/>
  <c r="K701" i="56"/>
  <c r="H970" i="56"/>
  <c r="K970" i="56" s="1"/>
  <c r="K971" i="56"/>
  <c r="H1013" i="56"/>
  <c r="K1013" i="56" s="1"/>
  <c r="K1014" i="56"/>
  <c r="H1051" i="56"/>
  <c r="K1051" i="56" s="1"/>
  <c r="K1052" i="56"/>
  <c r="H1683" i="56"/>
  <c r="H1682" i="56" s="1"/>
  <c r="K1682" i="56" s="1"/>
  <c r="K1684" i="56"/>
  <c r="H2137" i="56"/>
  <c r="K2137" i="56" s="1"/>
  <c r="K2138" i="56"/>
  <c r="H521" i="56"/>
  <c r="K521" i="56" s="1"/>
  <c r="K522" i="56"/>
  <c r="H705" i="56"/>
  <c r="K705" i="56" s="1"/>
  <c r="K706" i="56"/>
  <c r="H974" i="56"/>
  <c r="K975" i="56"/>
  <c r="H1218" i="56"/>
  <c r="K1218" i="56" s="1"/>
  <c r="K1219" i="56"/>
  <c r="H1625" i="56"/>
  <c r="K1625" i="56" s="1"/>
  <c r="K1626" i="56"/>
  <c r="H1893" i="56"/>
  <c r="K1893" i="56" s="1"/>
  <c r="K1894" i="56"/>
  <c r="H2832" i="56"/>
  <c r="K2832" i="56" s="1"/>
  <c r="K2833" i="56"/>
  <c r="H2895" i="56"/>
  <c r="K2895" i="56" s="1"/>
  <c r="K2896" i="56"/>
  <c r="H2119" i="56"/>
  <c r="K2119" i="56" s="1"/>
  <c r="K2120" i="56"/>
  <c r="H37" i="56"/>
  <c r="K37" i="56" s="1"/>
  <c r="K38" i="56"/>
  <c r="H314" i="56"/>
  <c r="K314" i="56" s="1"/>
  <c r="K315" i="56"/>
  <c r="H432" i="56"/>
  <c r="K432" i="56" s="1"/>
  <c r="K433" i="56"/>
  <c r="H527" i="56"/>
  <c r="K527" i="56" s="1"/>
  <c r="K528" i="56"/>
  <c r="H934" i="56"/>
  <c r="K934" i="56" s="1"/>
  <c r="K935" i="56"/>
  <c r="H1093" i="56"/>
  <c r="K1093" i="56" s="1"/>
  <c r="K1094" i="56"/>
  <c r="H2176" i="56"/>
  <c r="K2176" i="56" s="1"/>
  <c r="K2177" i="56"/>
  <c r="H2615" i="56"/>
  <c r="K2615" i="56" s="1"/>
  <c r="K2616" i="56"/>
  <c r="H2900" i="56"/>
  <c r="K2900" i="56" s="1"/>
  <c r="K2901" i="56"/>
  <c r="H436" i="56"/>
  <c r="K436" i="56" s="1"/>
  <c r="K437" i="56"/>
  <c r="H834" i="56"/>
  <c r="K834" i="56" s="1"/>
  <c r="K835" i="56"/>
  <c r="H1059" i="56"/>
  <c r="K1059" i="56" s="1"/>
  <c r="K1060" i="56"/>
  <c r="H2546" i="56"/>
  <c r="K2546" i="56" s="1"/>
  <c r="K2547" i="56"/>
  <c r="H2788" i="56"/>
  <c r="K2788" i="56" s="1"/>
  <c r="K2789" i="56"/>
  <c r="H2907" i="56"/>
  <c r="K2908" i="56"/>
  <c r="H488" i="56"/>
  <c r="K488" i="56" s="1"/>
  <c r="K489" i="56"/>
  <c r="H579" i="56"/>
  <c r="K579" i="56" s="1"/>
  <c r="K580" i="56"/>
  <c r="H840" i="56"/>
  <c r="K840" i="56" s="1"/>
  <c r="K841" i="56"/>
  <c r="H986" i="56"/>
  <c r="K987" i="56"/>
  <c r="H1024" i="56"/>
  <c r="K1024" i="56" s="1"/>
  <c r="K1025" i="56"/>
  <c r="H1064" i="56"/>
  <c r="K1064" i="56" s="1"/>
  <c r="K1065" i="56"/>
  <c r="H1581" i="56"/>
  <c r="K1581" i="56" s="1"/>
  <c r="K1582" i="56"/>
  <c r="H1694" i="56"/>
  <c r="K1694" i="56" s="1"/>
  <c r="K1695" i="56"/>
  <c r="H2844" i="56"/>
  <c r="K2844" i="56" s="1"/>
  <c r="K2845" i="56"/>
  <c r="H37" i="57"/>
  <c r="K38" i="57"/>
  <c r="H2711" i="56"/>
  <c r="K2711" i="56" s="1"/>
  <c r="K2712" i="56"/>
  <c r="H2635" i="56"/>
  <c r="K2635" i="56" s="1"/>
  <c r="K2636" i="56"/>
  <c r="H2680" i="56"/>
  <c r="K2680" i="56" s="1"/>
  <c r="K2681" i="56"/>
  <c r="H2816" i="56"/>
  <c r="K2817" i="56"/>
  <c r="H2812" i="56"/>
  <c r="K2813" i="56"/>
  <c r="H2684" i="56"/>
  <c r="K2685" i="56"/>
  <c r="H2561" i="56"/>
  <c r="K2561" i="56" s="1"/>
  <c r="K2562" i="56"/>
  <c r="H2677" i="56"/>
  <c r="K2677" i="56" s="1"/>
  <c r="K2678" i="56"/>
  <c r="H2824" i="56"/>
  <c r="K2824" i="56" s="1"/>
  <c r="K2825" i="56"/>
  <c r="H2848" i="56"/>
  <c r="K2848" i="56" s="1"/>
  <c r="K2849" i="56"/>
  <c r="H2851" i="56"/>
  <c r="K2851" i="56" s="1"/>
  <c r="K2852" i="56"/>
  <c r="H2698" i="56"/>
  <c r="K2698" i="56" s="1"/>
  <c r="K2699" i="56"/>
  <c r="H2836" i="56"/>
  <c r="K2836" i="56" s="1"/>
  <c r="K2837" i="56"/>
  <c r="H2620" i="56"/>
  <c r="K2620" i="56" s="1"/>
  <c r="K2621" i="56"/>
  <c r="H2666" i="56"/>
  <c r="K2666" i="56" s="1"/>
  <c r="K2667" i="56"/>
  <c r="H2840" i="56"/>
  <c r="K2841" i="56"/>
  <c r="H2623" i="56"/>
  <c r="K2623" i="56" s="1"/>
  <c r="K2624" i="56"/>
  <c r="H2669" i="56"/>
  <c r="K2669" i="56" s="1"/>
  <c r="K2670" i="56"/>
  <c r="H2792" i="56"/>
  <c r="K2792" i="56" s="1"/>
  <c r="K2793" i="56"/>
  <c r="H5" i="57"/>
  <c r="K6" i="57"/>
  <c r="H2519" i="56"/>
  <c r="K2519" i="56" s="1"/>
  <c r="K2520" i="56"/>
  <c r="H1491" i="56"/>
  <c r="K1491" i="56" s="1"/>
  <c r="K1492" i="56"/>
  <c r="H2400" i="56"/>
  <c r="K2400" i="56" s="1"/>
  <c r="K2401" i="56"/>
  <c r="H2523" i="56"/>
  <c r="K2524" i="56"/>
  <c r="H961" i="56"/>
  <c r="K961" i="56" s="1"/>
  <c r="K962" i="56"/>
  <c r="H1676" i="56"/>
  <c r="K1676" i="56" s="1"/>
  <c r="K1677" i="56"/>
  <c r="H1998" i="56"/>
  <c r="K1998" i="56" s="1"/>
  <c r="K1999" i="56"/>
  <c r="H400" i="56"/>
  <c r="K400" i="56" s="1"/>
  <c r="K401" i="56"/>
  <c r="H723" i="56"/>
  <c r="K723" i="56" s="1"/>
  <c r="K724" i="56"/>
  <c r="H992" i="56"/>
  <c r="K992" i="56" s="1"/>
  <c r="K993" i="56"/>
  <c r="H1769" i="56"/>
  <c r="K1769" i="56" s="1"/>
  <c r="K1770" i="56"/>
  <c r="H599" i="56"/>
  <c r="K599" i="56" s="1"/>
  <c r="K600" i="56"/>
  <c r="H1534" i="56"/>
  <c r="K1534" i="56" s="1"/>
  <c r="K1535" i="56"/>
  <c r="H1672" i="56"/>
  <c r="K1673" i="56"/>
  <c r="H863" i="56"/>
  <c r="K863" i="56" s="1"/>
  <c r="K864" i="56"/>
  <c r="H866" i="56"/>
  <c r="K866" i="56" s="1"/>
  <c r="K867" i="56"/>
  <c r="H964" i="56"/>
  <c r="K964" i="56" s="1"/>
  <c r="K965" i="56"/>
  <c r="H1679" i="56"/>
  <c r="K1679" i="56" s="1"/>
  <c r="K1680" i="56"/>
  <c r="H1832" i="56"/>
  <c r="K1832" i="56" s="1"/>
  <c r="K1833" i="56"/>
  <c r="H1494" i="56"/>
  <c r="K1494" i="56" s="1"/>
  <c r="K1495" i="56"/>
  <c r="H568" i="56"/>
  <c r="K568" i="56" s="1"/>
  <c r="K569" i="56"/>
  <c r="H764" i="56"/>
  <c r="K764" i="56" s="1"/>
  <c r="K765" i="56"/>
  <c r="H928" i="56"/>
  <c r="K929" i="56"/>
  <c r="H1262" i="56"/>
  <c r="K1263" i="56"/>
  <c r="H2272" i="56"/>
  <c r="K2272" i="56" s="1"/>
  <c r="K2273" i="56"/>
  <c r="H2021" i="56"/>
  <c r="K2021" i="56" s="1"/>
  <c r="K2022" i="56"/>
  <c r="H107" i="56"/>
  <c r="K107" i="56" s="1"/>
  <c r="K108" i="56"/>
  <c r="H1822" i="56"/>
  <c r="K1822" i="56" s="1"/>
  <c r="K1823" i="56"/>
  <c r="H311" i="56"/>
  <c r="K311" i="56" s="1"/>
  <c r="K312" i="56"/>
  <c r="H429" i="56"/>
  <c r="K429" i="56" s="1"/>
  <c r="K430" i="56"/>
  <c r="H613" i="56"/>
  <c r="K614" i="56"/>
  <c r="H767" i="56"/>
  <c r="K767" i="56" s="1"/>
  <c r="K768" i="56"/>
  <c r="H931" i="56"/>
  <c r="K931" i="56" s="1"/>
  <c r="K932" i="56"/>
  <c r="H1016" i="56"/>
  <c r="K1016" i="56" s="1"/>
  <c r="K1017" i="56"/>
  <c r="H1266" i="56"/>
  <c r="K1266" i="56" s="1"/>
  <c r="K1267" i="56"/>
  <c r="H1934" i="56"/>
  <c r="K1934" i="56" s="1"/>
  <c r="K1935" i="56"/>
  <c r="H2275" i="56"/>
  <c r="K2275" i="56" s="1"/>
  <c r="K2276" i="56"/>
  <c r="H2414" i="56"/>
  <c r="K2414" i="56" s="1"/>
  <c r="K2415" i="56"/>
  <c r="H2501" i="56"/>
  <c r="K2501" i="56" s="1"/>
  <c r="K2502" i="56"/>
  <c r="H1937" i="56"/>
  <c r="K1937" i="56" s="1"/>
  <c r="K1938" i="56"/>
  <c r="H2173" i="56"/>
  <c r="K2173" i="56" s="1"/>
  <c r="K2174" i="56"/>
  <c r="H164" i="56"/>
  <c r="K164" i="56" s="1"/>
  <c r="K165" i="56"/>
  <c r="H658" i="56"/>
  <c r="K658" i="56" s="1"/>
  <c r="K659" i="56"/>
  <c r="H982" i="56"/>
  <c r="K983" i="56"/>
  <c r="H1273" i="56"/>
  <c r="K1273" i="56" s="1"/>
  <c r="K1274" i="56"/>
  <c r="H1549" i="56"/>
  <c r="K1549" i="56" s="1"/>
  <c r="K1550" i="56"/>
  <c r="H1811" i="56"/>
  <c r="K1811" i="56" s="1"/>
  <c r="K1812" i="56"/>
  <c r="H1940" i="56"/>
  <c r="K1940" i="56" s="1"/>
  <c r="K1941" i="56"/>
  <c r="H2282" i="56"/>
  <c r="K2282" i="56" s="1"/>
  <c r="K2283" i="56"/>
  <c r="H1951" i="56"/>
  <c r="K1951" i="56" s="1"/>
  <c r="K1952" i="56"/>
  <c r="H709" i="56"/>
  <c r="K709" i="56" s="1"/>
  <c r="K710" i="56"/>
  <c r="H978" i="56"/>
  <c r="K979" i="56"/>
  <c r="H1269" i="56"/>
  <c r="K1269" i="56" s="1"/>
  <c r="K1270" i="56"/>
  <c r="H1975" i="56"/>
  <c r="K1975" i="56" s="1"/>
  <c r="K1976" i="56"/>
  <c r="H2279" i="56"/>
  <c r="K2279" i="56" s="1"/>
  <c r="K2280" i="56"/>
  <c r="H2504" i="56"/>
  <c r="K2504" i="56" s="1"/>
  <c r="K2505" i="56"/>
  <c r="H52" i="56"/>
  <c r="K52" i="56" s="1"/>
  <c r="K53" i="56"/>
  <c r="H167" i="56"/>
  <c r="K167" i="56" s="1"/>
  <c r="K168" i="56"/>
  <c r="H235" i="56"/>
  <c r="K235" i="56" s="1"/>
  <c r="K236" i="56"/>
  <c r="H1276" i="56"/>
  <c r="K1276" i="56" s="1"/>
  <c r="K1277" i="56"/>
  <c r="H1848" i="56"/>
  <c r="K1848" i="56" s="1"/>
  <c r="K1849" i="56"/>
  <c r="H1944" i="56"/>
  <c r="K1945" i="56"/>
  <c r="H135" i="56"/>
  <c r="K135" i="56" s="1"/>
  <c r="K136" i="56"/>
  <c r="H323" i="56"/>
  <c r="K323" i="56" s="1"/>
  <c r="K324" i="56"/>
  <c r="H397" i="56"/>
  <c r="K397" i="56" s="1"/>
  <c r="K398" i="56"/>
  <c r="H720" i="56"/>
  <c r="K720" i="56" s="1"/>
  <c r="K721" i="56"/>
  <c r="H845" i="56"/>
  <c r="K845" i="56" s="1"/>
  <c r="K846" i="56"/>
  <c r="H1029" i="56"/>
  <c r="K1030" i="56"/>
  <c r="H1948" i="56"/>
  <c r="K1948" i="56" s="1"/>
  <c r="K1949" i="56"/>
  <c r="H2051" i="56"/>
  <c r="K2051" i="56" s="1"/>
  <c r="K2052" i="56"/>
  <c r="H7" i="56"/>
  <c r="K8" i="56"/>
  <c r="H15" i="56"/>
  <c r="K16" i="56"/>
  <c r="H59" i="57"/>
  <c r="H177" i="56"/>
  <c r="K177" i="56" s="1"/>
  <c r="H285" i="56"/>
  <c r="K285" i="56" s="1"/>
  <c r="H2701" i="56"/>
  <c r="K2701" i="56" s="1"/>
  <c r="H2484" i="56"/>
  <c r="K2484" i="56" s="1"/>
  <c r="H40" i="56"/>
  <c r="K40" i="56" s="1"/>
  <c r="K848" i="56"/>
  <c r="H1088" i="56"/>
  <c r="K1088" i="56" s="1"/>
  <c r="H318" i="56"/>
  <c r="K318" i="56" s="1"/>
  <c r="H2536" i="56"/>
  <c r="K2536" i="56" s="1"/>
  <c r="H2008" i="56"/>
  <c r="K2008" i="56" s="1"/>
  <c r="H2445" i="56"/>
  <c r="K2445" i="56" s="1"/>
  <c r="H2418" i="56"/>
  <c r="K2418" i="56" s="1"/>
  <c r="H259" i="56"/>
  <c r="K259" i="56" s="1"/>
  <c r="H2129" i="56"/>
  <c r="K2129" i="56" s="1"/>
  <c r="H1008" i="56"/>
  <c r="K1008" i="56" s="1"/>
  <c r="H2045" i="56"/>
  <c r="K2045" i="56" s="1"/>
  <c r="H2575" i="56"/>
  <c r="H265" i="56"/>
  <c r="K265" i="56" s="1"/>
  <c r="H2672" i="56"/>
  <c r="K2672" i="56" s="1"/>
  <c r="H469" i="56"/>
  <c r="K469" i="56" s="1"/>
  <c r="H1745" i="56"/>
  <c r="K1745" i="56" s="1"/>
  <c r="H1993" i="56"/>
  <c r="K1993" i="56" s="1"/>
  <c r="H2688" i="56"/>
  <c r="K2688" i="56" s="1"/>
  <c r="H299" i="56"/>
  <c r="K299" i="56" s="1"/>
  <c r="H583" i="56"/>
  <c r="K583" i="56" s="1"/>
  <c r="H1723" i="56"/>
  <c r="K1723" i="56" s="1"/>
  <c r="H2513" i="56"/>
  <c r="K2513" i="56" s="1"/>
  <c r="H80" i="56"/>
  <c r="K80" i="56" s="1"/>
  <c r="H226" i="56"/>
  <c r="K226" i="56" s="1"/>
  <c r="H602" i="56"/>
  <c r="K602" i="56" s="1"/>
  <c r="H1713" i="56"/>
  <c r="K1713" i="56" s="1"/>
  <c r="H625" i="56"/>
  <c r="K625" i="56" s="1"/>
  <c r="H1317" i="56"/>
  <c r="K1317" i="56" s="1"/>
  <c r="H1537" i="56"/>
  <c r="K1537" i="56" s="1"/>
  <c r="H2300" i="56"/>
  <c r="K2300" i="56" s="1"/>
  <c r="H2429" i="56"/>
  <c r="K2429" i="56" s="1"/>
  <c r="H2541" i="56"/>
  <c r="K2541" i="56" s="1"/>
  <c r="H1054" i="56"/>
  <c r="K1054" i="56" s="1"/>
  <c r="H2372" i="56"/>
  <c r="K2372" i="56" s="1"/>
  <c r="H2141" i="56"/>
  <c r="K2141" i="56" s="1"/>
  <c r="H68" i="56"/>
  <c r="H270" i="56"/>
  <c r="K270" i="56" s="1"/>
  <c r="H1917" i="56"/>
  <c r="K1917" i="56" s="1"/>
  <c r="H1687" i="56"/>
  <c r="H1841" i="56"/>
  <c r="K1841" i="56" s="1"/>
  <c r="H2062" i="56"/>
  <c r="K2062" i="56" s="1"/>
  <c r="H2367" i="56"/>
  <c r="K2367" i="56" s="1"/>
  <c r="H244" i="56"/>
  <c r="K244" i="56" s="1"/>
  <c r="H440" i="56"/>
  <c r="K440" i="56" s="1"/>
  <c r="H365" i="56"/>
  <c r="K365" i="56" s="1"/>
  <c r="H387" i="56"/>
  <c r="K387" i="56" s="1"/>
  <c r="H2827" i="56"/>
  <c r="H47" i="56"/>
  <c r="K47" i="56" s="1"/>
  <c r="H712" i="56"/>
  <c r="K712" i="56" s="1"/>
  <c r="H1702" i="56"/>
  <c r="K1702" i="56" s="1"/>
  <c r="H1734" i="56"/>
  <c r="K1734" i="56" s="1"/>
  <c r="H2344" i="56"/>
  <c r="K2344" i="56" s="1"/>
  <c r="H2550" i="56"/>
  <c r="K2550" i="56" s="1"/>
  <c r="H2693" i="56"/>
  <c r="K2693" i="56" s="1"/>
  <c r="K2795" i="56"/>
  <c r="H1285" i="56"/>
  <c r="K1285" i="56" s="1"/>
  <c r="H88" i="56"/>
  <c r="K88" i="56" s="1"/>
  <c r="H209" i="56"/>
  <c r="K209" i="56" s="1"/>
  <c r="H370" i="56"/>
  <c r="K370" i="56" s="1"/>
  <c r="H872" i="56"/>
  <c r="K872" i="56" s="1"/>
  <c r="H1825" i="56"/>
  <c r="K1825" i="56" s="1"/>
  <c r="H340" i="56"/>
  <c r="K340" i="56" s="1"/>
  <c r="H358" i="56"/>
  <c r="K358" i="56" s="1"/>
  <c r="H1307" i="56"/>
  <c r="K1307" i="56" s="1"/>
  <c r="H1985" i="56"/>
  <c r="K1985" i="56" s="1"/>
  <c r="H2527" i="56"/>
  <c r="K2527" i="56" s="1"/>
  <c r="H416" i="56"/>
  <c r="H881" i="56"/>
  <c r="K881" i="56" s="1"/>
  <c r="H1312" i="56"/>
  <c r="K1312" i="56" s="1"/>
  <c r="H2461" i="56"/>
  <c r="K2461" i="56" s="1"/>
  <c r="H2661" i="56"/>
  <c r="K2661" i="56" s="1"/>
  <c r="H493" i="56"/>
  <c r="K493" i="56" s="1"/>
  <c r="H1800" i="56"/>
  <c r="K1800" i="56" s="1"/>
  <c r="H2706" i="56"/>
  <c r="K2706" i="56" s="1"/>
  <c r="H123" i="56"/>
  <c r="K123" i="56" s="1"/>
  <c r="H1291" i="56"/>
  <c r="K1291" i="56" s="1"/>
  <c r="H2856" i="56"/>
  <c r="K2856" i="56" s="1"/>
  <c r="H770" i="56"/>
  <c r="K770" i="56" s="1"/>
  <c r="H2079" i="56"/>
  <c r="K2079" i="56" s="1"/>
  <c r="H2865" i="56"/>
  <c r="K2865" i="56" s="1"/>
  <c r="H204" i="56"/>
  <c r="K204" i="56" s="1"/>
  <c r="H539" i="56"/>
  <c r="K539" i="56" s="1"/>
  <c r="K617" i="56"/>
  <c r="H793" i="56"/>
  <c r="K793" i="56" s="1"/>
  <c r="H1296" i="56"/>
  <c r="K1296" i="56" s="1"/>
  <c r="H2626" i="56"/>
  <c r="K2626" i="56" s="1"/>
  <c r="H858" i="56"/>
  <c r="K858" i="56" s="1"/>
  <c r="H1068" i="56"/>
  <c r="K1068" i="56" s="1"/>
  <c r="H1446" i="56"/>
  <c r="K1446" i="56" s="1"/>
  <c r="H2055" i="56"/>
  <c r="K2055" i="56" s="1"/>
  <c r="H2338" i="56"/>
  <c r="K2338" i="56" s="1"/>
  <c r="H2759" i="56"/>
  <c r="K2759" i="56" s="1"/>
  <c r="H954" i="56"/>
  <c r="K954" i="56" s="1"/>
  <c r="H1758" i="56"/>
  <c r="K1758" i="56" s="1"/>
  <c r="H2148" i="56"/>
  <c r="K2148" i="56" s="1"/>
  <c r="H2231" i="56"/>
  <c r="K2231" i="56" s="1"/>
  <c r="H2403" i="56"/>
  <c r="K2403" i="56" s="1"/>
  <c r="H2434" i="56"/>
  <c r="K2434" i="56" s="1"/>
  <c r="H2492" i="56"/>
  <c r="K2492" i="56" s="1"/>
  <c r="H2639" i="56"/>
  <c r="H802" i="56"/>
  <c r="K802" i="56" s="1"/>
  <c r="H221" i="56"/>
  <c r="K221" i="56" s="1"/>
  <c r="H507" i="56"/>
  <c r="K507" i="56" s="1"/>
  <c r="H1245" i="56"/>
  <c r="K1245" i="56" s="1"/>
  <c r="H1584" i="56"/>
  <c r="H1815" i="56"/>
  <c r="K1815" i="56" s="1"/>
  <c r="H1903" i="56"/>
  <c r="K1903" i="56" s="1"/>
  <c r="H2316" i="56"/>
  <c r="K2316" i="56" s="1"/>
  <c r="H2408" i="56"/>
  <c r="K2408" i="56" s="1"/>
  <c r="H2439" i="56"/>
  <c r="K2439" i="56" s="1"/>
  <c r="H145" i="56"/>
  <c r="K145" i="56" s="1"/>
  <c r="H353" i="56"/>
  <c r="K353" i="56" s="1"/>
  <c r="H571" i="56"/>
  <c r="K571" i="56" s="1"/>
  <c r="H1079" i="56"/>
  <c r="K1079" i="56" s="1"/>
  <c r="H1707" i="56"/>
  <c r="K1707" i="56" s="1"/>
  <c r="H1970" i="56"/>
  <c r="K1970" i="56" s="1"/>
  <c r="H2001" i="56"/>
  <c r="K2001" i="56" s="1"/>
  <c r="H2032" i="56"/>
  <c r="K2032" i="56" s="1"/>
  <c r="H2098" i="56"/>
  <c r="K2098" i="56" s="1"/>
  <c r="H2452" i="56"/>
  <c r="K2452" i="56" s="1"/>
  <c r="H1657" i="56"/>
  <c r="K1657" i="56" s="1"/>
  <c r="H2239" i="56"/>
  <c r="K2239" i="56" s="1"/>
  <c r="H116" i="56"/>
  <c r="K116" i="56" s="1"/>
  <c r="H294" i="56"/>
  <c r="K294" i="56" s="1"/>
  <c r="H382" i="56"/>
  <c r="K382" i="56" s="1"/>
  <c r="H642" i="56"/>
  <c r="K642" i="56" s="1"/>
  <c r="H670" i="56"/>
  <c r="K670" i="56" s="1"/>
  <c r="H1210" i="56"/>
  <c r="K1210" i="56" s="1"/>
  <c r="H1739" i="56"/>
  <c r="K1739" i="56" s="1"/>
  <c r="H1793" i="56"/>
  <c r="K1793" i="56" s="1"/>
  <c r="H2038" i="56"/>
  <c r="K2038" i="56" s="1"/>
  <c r="H2104" i="56"/>
  <c r="K2104" i="56" s="1"/>
  <c r="H2321" i="56"/>
  <c r="K2321" i="56" s="1"/>
  <c r="H170" i="56"/>
  <c r="K170" i="56" s="1"/>
  <c r="H186" i="56"/>
  <c r="K186" i="56" s="1"/>
  <c r="H2025" i="56"/>
  <c r="K2025" i="56" s="1"/>
  <c r="H331" i="56"/>
  <c r="K331" i="56" s="1"/>
  <c r="H1323" i="56"/>
  <c r="K1323" i="56" s="1"/>
  <c r="H2167" i="56"/>
  <c r="K2167" i="56" s="1"/>
  <c r="H2286" i="56"/>
  <c r="K2286" i="56" s="1"/>
  <c r="H2644" i="56"/>
  <c r="K2644" i="56" s="1"/>
  <c r="H193" i="56"/>
  <c r="K193" i="56" s="1"/>
  <c r="H728" i="56"/>
  <c r="K728" i="56" s="1"/>
  <c r="H776" i="56"/>
  <c r="H1647" i="56"/>
  <c r="K1647" i="56" s="1"/>
  <c r="H2122" i="56"/>
  <c r="K2122" i="56" s="1"/>
  <c r="H2349" i="56"/>
  <c r="K2349" i="56" s="1"/>
  <c r="H2377" i="56"/>
  <c r="K2377" i="56" s="1"/>
  <c r="H2751" i="56"/>
  <c r="K2751" i="56" s="1"/>
  <c r="H152" i="56"/>
  <c r="K152" i="56" s="1"/>
  <c r="H239" i="56"/>
  <c r="K239" i="56" s="1"/>
  <c r="H346" i="56"/>
  <c r="K346" i="56" s="1"/>
  <c r="H591" i="56"/>
  <c r="K591" i="56" s="1"/>
  <c r="H938" i="56"/>
  <c r="K938" i="56" s="1"/>
  <c r="H1301" i="56"/>
  <c r="K1301" i="56" s="1"/>
  <c r="H1718" i="56"/>
  <c r="K1718" i="56" s="1"/>
  <c r="H1927" i="56"/>
  <c r="K1927" i="56" s="1"/>
  <c r="H1978" i="56"/>
  <c r="K1978" i="56" s="1"/>
  <c r="H2086" i="56"/>
  <c r="K2086" i="56" s="1"/>
  <c r="H999" i="56"/>
  <c r="K999" i="56" s="1"/>
  <c r="H1033" i="56"/>
  <c r="K1033" i="56" s="1"/>
  <c r="H1256" i="56"/>
  <c r="K1256" i="56" s="1"/>
  <c r="H1594" i="56"/>
  <c r="K1594" i="56" s="1"/>
  <c r="H1898" i="56"/>
  <c r="K1898" i="56" s="1"/>
  <c r="H2327" i="56"/>
  <c r="K2327" i="56" s="1"/>
  <c r="H2356" i="56"/>
  <c r="K2356" i="56" s="1"/>
  <c r="H2383" i="56"/>
  <c r="K2383" i="56" s="1"/>
  <c r="H306" i="56"/>
  <c r="K306" i="56" s="1"/>
  <c r="H461" i="56"/>
  <c r="K461" i="56" s="1"/>
  <c r="H1225" i="56"/>
  <c r="K1225" i="56" s="1"/>
  <c r="H1280" i="56"/>
  <c r="K1280" i="56" s="1"/>
  <c r="H1505" i="56"/>
  <c r="K1505" i="56" s="1"/>
  <c r="H1851" i="56"/>
  <c r="K1851" i="56" s="1"/>
  <c r="H1955" i="56"/>
  <c r="K1955" i="56" s="1"/>
  <c r="H2016" i="56"/>
  <c r="K2016" i="56" s="1"/>
  <c r="H2333" i="56"/>
  <c r="K2333" i="56" s="1"/>
  <c r="H2361" i="56"/>
  <c r="K2361" i="56" s="1"/>
  <c r="H1456" i="56"/>
  <c r="K1456" i="56" s="1"/>
  <c r="H2074" i="56"/>
  <c r="K2074" i="56" s="1"/>
  <c r="H138" i="56"/>
  <c r="K138" i="56" s="1"/>
  <c r="H1046" i="56"/>
  <c r="K1046" i="56" s="1"/>
  <c r="H1073" i="56"/>
  <c r="K1073" i="56" s="1"/>
  <c r="H1177" i="56"/>
  <c r="K1177" i="56" s="1"/>
  <c r="H1527" i="56"/>
  <c r="K1527" i="56" s="1"/>
  <c r="H1729" i="56"/>
  <c r="K1729" i="56" s="1"/>
  <c r="H1860" i="56"/>
  <c r="K1860" i="56" s="1"/>
  <c r="H1962" i="56"/>
  <c r="K1962" i="56" s="1"/>
  <c r="H2160" i="56"/>
  <c r="K2160" i="56" s="1"/>
  <c r="H2423" i="56"/>
  <c r="K2423" i="56" s="1"/>
  <c r="H2584" i="56"/>
  <c r="K2584" i="56" s="1"/>
  <c r="H24" i="56"/>
  <c r="K24" i="56" s="1"/>
  <c r="H110" i="56"/>
  <c r="K110" i="56" s="1"/>
  <c r="H661" i="56"/>
  <c r="K661" i="56" s="1"/>
  <c r="H1542" i="56"/>
  <c r="K1542" i="56" s="1"/>
  <c r="H1751" i="56"/>
  <c r="H2389" i="56"/>
  <c r="K2389" i="56" s="1"/>
  <c r="H2508" i="56"/>
  <c r="K2508" i="56" s="1"/>
  <c r="H1019" i="56"/>
  <c r="K1019" i="56" s="1"/>
  <c r="H1167" i="56"/>
  <c r="K1167" i="56" s="1"/>
  <c r="H1522" i="56"/>
  <c r="K1522" i="56" s="1"/>
  <c r="H2394" i="56"/>
  <c r="K2394" i="56" s="1"/>
  <c r="H890" i="56"/>
  <c r="K890" i="56" s="1"/>
  <c r="H2111" i="56"/>
  <c r="K2111" i="56" s="1"/>
  <c r="H95" i="56"/>
  <c r="K95" i="56" s="1"/>
  <c r="H531" i="56"/>
  <c r="K531" i="56" s="1"/>
  <c r="H647" i="56"/>
  <c r="K647" i="56" s="1"/>
  <c r="H1836" i="56"/>
  <c r="K1836" i="56" s="1"/>
  <c r="H2305" i="56"/>
  <c r="K2305" i="56" s="1"/>
  <c r="H75" i="56"/>
  <c r="K75" i="56" s="1"/>
  <c r="H1497" i="56"/>
  <c r="K1497" i="56" s="1"/>
  <c r="H2311" i="56"/>
  <c r="K2311" i="56" s="1"/>
  <c r="H46" i="57" l="1"/>
  <c r="H45" i="57" s="1"/>
  <c r="K45" i="57" s="1"/>
  <c r="H24" i="57"/>
  <c r="H2843" i="56"/>
  <c r="K2843" i="56" s="1"/>
  <c r="K1683" i="56"/>
  <c r="K1751" i="56"/>
  <c r="H1750" i="56"/>
  <c r="K1750" i="56" s="1"/>
  <c r="K1584" i="56"/>
  <c r="K1635" i="56"/>
  <c r="K928" i="56"/>
  <c r="H927" i="56"/>
  <c r="K927" i="56" s="1"/>
  <c r="K2639" i="56"/>
  <c r="H2638" i="56"/>
  <c r="K2638" i="56" s="1"/>
  <c r="K24" i="57"/>
  <c r="K46" i="57"/>
  <c r="H58" i="57"/>
  <c r="K58" i="57" s="1"/>
  <c r="K59" i="57"/>
  <c r="K21" i="56"/>
  <c r="H20" i="56"/>
  <c r="K20" i="56" s="1"/>
  <c r="H54" i="57"/>
  <c r="K55" i="57"/>
  <c r="H41" i="57"/>
  <c r="K42" i="57"/>
  <c r="H31" i="57"/>
  <c r="K31" i="57" s="1"/>
  <c r="K32" i="57"/>
  <c r="H20" i="57"/>
  <c r="K21" i="57"/>
  <c r="H1686" i="56"/>
  <c r="K1686" i="56" s="1"/>
  <c r="K1687" i="56"/>
  <c r="H775" i="56"/>
  <c r="K775" i="56" s="1"/>
  <c r="K776" i="56"/>
  <c r="H67" i="56"/>
  <c r="K67" i="56" s="1"/>
  <c r="K68" i="56"/>
  <c r="H2819" i="56"/>
  <c r="K2819" i="56" s="1"/>
  <c r="K2827" i="56"/>
  <c r="H2560" i="56"/>
  <c r="K2575" i="56"/>
  <c r="H2906" i="56"/>
  <c r="K2906" i="56" s="1"/>
  <c r="K2907" i="56"/>
  <c r="H10" i="56"/>
  <c r="K10" i="56" s="1"/>
  <c r="K11" i="56"/>
  <c r="H405" i="56"/>
  <c r="K405" i="56" s="1"/>
  <c r="K416" i="56"/>
  <c r="H985" i="56"/>
  <c r="K985" i="56" s="1"/>
  <c r="K986" i="56"/>
  <c r="H973" i="56"/>
  <c r="K973" i="56" s="1"/>
  <c r="K974" i="56"/>
  <c r="H786" i="56"/>
  <c r="K786" i="56" s="1"/>
  <c r="K787" i="56"/>
  <c r="H36" i="57"/>
  <c r="K37" i="57"/>
  <c r="H598" i="56"/>
  <c r="H597" i="56" s="1"/>
  <c r="K597" i="56" s="1"/>
  <c r="H1675" i="56"/>
  <c r="K1675" i="56" s="1"/>
  <c r="H428" i="56"/>
  <c r="K428" i="56" s="1"/>
  <c r="H2683" i="56"/>
  <c r="K2683" i="56" s="1"/>
  <c r="K2684" i="56"/>
  <c r="H2804" i="56"/>
  <c r="K2804" i="56" s="1"/>
  <c r="K2812" i="56"/>
  <c r="H2839" i="56"/>
  <c r="K2839" i="56" s="1"/>
  <c r="K2840" i="56"/>
  <c r="H2815" i="56"/>
  <c r="K2815" i="56" s="1"/>
  <c r="K2816" i="56"/>
  <c r="H2278" i="56"/>
  <c r="K2278" i="56" s="1"/>
  <c r="H4" i="57"/>
  <c r="H3" i="57" s="1"/>
  <c r="K5" i="57"/>
  <c r="H1947" i="56"/>
  <c r="K1947" i="56" s="1"/>
  <c r="H1265" i="56"/>
  <c r="K1265" i="56" s="1"/>
  <c r="H2500" i="56"/>
  <c r="H1943" i="56"/>
  <c r="K1943" i="56" s="1"/>
  <c r="K1944" i="56"/>
  <c r="H1028" i="56"/>
  <c r="K1028" i="56" s="1"/>
  <c r="K1029" i="56"/>
  <c r="H612" i="56"/>
  <c r="K612" i="56" s="1"/>
  <c r="K613" i="56"/>
  <c r="H1272" i="56"/>
  <c r="K1272" i="56" s="1"/>
  <c r="H1261" i="56"/>
  <c r="K1261" i="56" s="1"/>
  <c r="K1262" i="56"/>
  <c r="H977" i="56"/>
  <c r="K977" i="56" s="1"/>
  <c r="K978" i="56"/>
  <c r="H2522" i="56"/>
  <c r="K2522" i="56" s="1"/>
  <c r="K2523" i="56"/>
  <c r="H981" i="56"/>
  <c r="K981" i="56" s="1"/>
  <c r="K982" i="56"/>
  <c r="H1671" i="56"/>
  <c r="K1671" i="56" s="1"/>
  <c r="K1672" i="56"/>
  <c r="H14" i="56"/>
  <c r="K14" i="56" s="1"/>
  <c r="K15" i="56"/>
  <c r="H6" i="56"/>
  <c r="K7" i="56"/>
  <c r="H2855" i="56"/>
  <c r="K2855" i="56" s="1"/>
  <c r="H2750" i="56"/>
  <c r="K2750" i="56" s="1"/>
  <c r="H2660" i="56"/>
  <c r="K2660" i="56" s="1"/>
  <c r="H2687" i="56"/>
  <c r="K2687" i="56" s="1"/>
  <c r="H2526" i="56"/>
  <c r="K2526" i="56" s="1"/>
  <c r="K2560" i="56"/>
  <c r="H2507" i="56"/>
  <c r="K2507" i="56" s="1"/>
  <c r="H2451" i="56"/>
  <c r="K2451" i="56" s="1"/>
  <c r="H1646" i="56"/>
  <c r="H1445" i="56"/>
  <c r="H727" i="56"/>
  <c r="H616" i="56"/>
  <c r="K616" i="56" s="1"/>
  <c r="H492" i="56"/>
  <c r="K492" i="56" s="1"/>
  <c r="H516" i="56"/>
  <c r="K516" i="56" s="1"/>
  <c r="H439" i="56"/>
  <c r="K439" i="56" s="1"/>
  <c r="H381" i="56"/>
  <c r="H364" i="56"/>
  <c r="K364" i="56" s="1"/>
  <c r="H352" i="56"/>
  <c r="K352" i="56" s="1"/>
  <c r="H330" i="56"/>
  <c r="K330" i="56" s="1"/>
  <c r="H305" i="56"/>
  <c r="K305" i="56" s="1"/>
  <c r="H293" i="56"/>
  <c r="H238" i="56"/>
  <c r="K238" i="56" s="1"/>
  <c r="H203" i="56"/>
  <c r="K203" i="56" s="1"/>
  <c r="H185" i="56"/>
  <c r="K185" i="56" s="1"/>
  <c r="H144" i="56"/>
  <c r="K144" i="56" s="1"/>
  <c r="H1240" i="56"/>
  <c r="K1240" i="56" s="1"/>
  <c r="H87" i="56"/>
  <c r="K87" i="56" s="1"/>
  <c r="H74" i="56"/>
  <c r="K74" i="56" s="1"/>
  <c r="H1078" i="56"/>
  <c r="K1078" i="56" s="1"/>
  <c r="H998" i="56"/>
  <c r="K998" i="56" s="1"/>
  <c r="H1835" i="56"/>
  <c r="K1835" i="56" s="1"/>
  <c r="H1910" i="56"/>
  <c r="K1910" i="56" s="1"/>
  <c r="H1701" i="56"/>
  <c r="K1701" i="56" s="1"/>
  <c r="H1067" i="56"/>
  <c r="K1067" i="56" s="1"/>
  <c r="H792" i="56"/>
  <c r="H1814" i="56"/>
  <c r="K1814" i="56" s="1"/>
  <c r="H2024" i="56"/>
  <c r="K2024" i="56" s="1"/>
  <c r="H1954" i="56"/>
  <c r="K1954" i="56" s="1"/>
  <c r="H641" i="56"/>
  <c r="H2230" i="56"/>
  <c r="K2230" i="56" s="1"/>
  <c r="H1032" i="56"/>
  <c r="K1032" i="56" s="1"/>
  <c r="H2103" i="56"/>
  <c r="K2103" i="56" s="1"/>
  <c r="H871" i="56"/>
  <c r="H1847" i="56"/>
  <c r="H1166" i="56"/>
  <c r="H2388" i="56"/>
  <c r="K2388" i="56" s="1"/>
  <c r="H2417" i="56"/>
  <c r="K2417" i="56" s="1"/>
  <c r="H2054" i="56"/>
  <c r="K2054" i="56" s="1"/>
  <c r="H2332" i="56"/>
  <c r="K2332" i="56" s="1"/>
  <c r="H1490" i="56"/>
  <c r="K1490" i="56" s="1"/>
  <c r="H2140" i="56"/>
  <c r="K2140" i="56" s="1"/>
  <c r="H2355" i="56"/>
  <c r="K2355" i="56" s="1"/>
  <c r="H2299" i="56"/>
  <c r="K2299" i="56" s="1"/>
  <c r="H1279" i="56"/>
  <c r="K1279" i="56" s="1"/>
  <c r="H1521" i="56"/>
  <c r="K1521" i="56" s="1"/>
  <c r="H1322" i="55"/>
  <c r="H1327" i="55"/>
  <c r="M1327" i="55" s="1"/>
  <c r="H1330" i="55"/>
  <c r="M1330" i="55" s="1"/>
  <c r="H1333" i="55"/>
  <c r="M1333" i="55" s="1"/>
  <c r="H1335" i="55"/>
  <c r="M1335" i="55" s="1"/>
  <c r="H1338" i="55"/>
  <c r="H1341" i="55"/>
  <c r="H1254" i="55"/>
  <c r="M1254" i="55" s="1"/>
  <c r="H292" i="56" l="1"/>
  <c r="K292" i="56" s="1"/>
  <c r="K293" i="56"/>
  <c r="K1644" i="56"/>
  <c r="K1643" i="56"/>
  <c r="K1630" i="56"/>
  <c r="H1629" i="56"/>
  <c r="K1166" i="56"/>
  <c r="H1165" i="56"/>
  <c r="K1165" i="56" s="1"/>
  <c r="K1646" i="56"/>
  <c r="K1445" i="56"/>
  <c r="H1444" i="56"/>
  <c r="K1444" i="56" s="1"/>
  <c r="K871" i="56"/>
  <c r="H870" i="56"/>
  <c r="K870" i="56" s="1"/>
  <c r="K1847" i="56"/>
  <c r="H1846" i="56"/>
  <c r="H2559" i="56"/>
  <c r="M1322" i="55"/>
  <c r="H1321" i="55"/>
  <c r="M1321" i="55" s="1"/>
  <c r="K20" i="57"/>
  <c r="H19" i="57"/>
  <c r="K19" i="57" s="1"/>
  <c r="H40" i="57"/>
  <c r="K40" i="57" s="1"/>
  <c r="K41" i="57"/>
  <c r="H53" i="57"/>
  <c r="K53" i="57" s="1"/>
  <c r="K54" i="57"/>
  <c r="H1340" i="55"/>
  <c r="M1340" i="55" s="1"/>
  <c r="M1341" i="55"/>
  <c r="H1337" i="55"/>
  <c r="M1337" i="55" s="1"/>
  <c r="M1338" i="55"/>
  <c r="H2854" i="56"/>
  <c r="K2854" i="56" s="1"/>
  <c r="H35" i="57"/>
  <c r="K35" i="57" s="1"/>
  <c r="K36" i="57"/>
  <c r="K598" i="56"/>
  <c r="K2500" i="56"/>
  <c r="H2450" i="56"/>
  <c r="K2450" i="56" s="1"/>
  <c r="K3" i="57"/>
  <c r="K4" i="57"/>
  <c r="H726" i="56"/>
  <c r="K726" i="56" s="1"/>
  <c r="K727" i="56"/>
  <c r="H640" i="56"/>
  <c r="K640" i="56" s="1"/>
  <c r="K641" i="56"/>
  <c r="H380" i="56"/>
  <c r="K380" i="56" s="1"/>
  <c r="K381" i="56"/>
  <c r="H791" i="56"/>
  <c r="K791" i="56" s="1"/>
  <c r="K792" i="56"/>
  <c r="H611" i="56"/>
  <c r="K611" i="56" s="1"/>
  <c r="K6" i="56"/>
  <c r="H5" i="56"/>
  <c r="K5" i="56" s="1"/>
  <c r="K2559" i="56"/>
  <c r="H404" i="56"/>
  <c r="H202" i="56"/>
  <c r="K202" i="56" s="1"/>
  <c r="H19" i="56"/>
  <c r="K19" i="56" s="1"/>
  <c r="H2749" i="56"/>
  <c r="K2749" i="56" s="1"/>
  <c r="K1846" i="56"/>
  <c r="H2229" i="56"/>
  <c r="K2229" i="56" s="1"/>
  <c r="H1329" i="55"/>
  <c r="M1329" i="55" s="1"/>
  <c r="H18" i="57" l="1"/>
  <c r="K1629" i="56"/>
  <c r="H1580" i="56"/>
  <c r="H1320" i="55"/>
  <c r="H2" i="57"/>
  <c r="K2" i="57" s="1"/>
  <c r="K18" i="57"/>
  <c r="H291" i="56"/>
  <c r="K291" i="56" s="1"/>
  <c r="H403" i="56"/>
  <c r="K403" i="56" s="1"/>
  <c r="K404" i="56"/>
  <c r="M1320" i="55"/>
  <c r="H18" i="56"/>
  <c r="H596" i="56"/>
  <c r="K596" i="56" s="1"/>
  <c r="K1580" i="56" l="1"/>
  <c r="H1579" i="56"/>
  <c r="H4" i="56"/>
  <c r="K4" i="56" s="1"/>
  <c r="K18" i="56"/>
  <c r="H1778" i="55"/>
  <c r="M1778" i="55" s="1"/>
  <c r="H1776" i="55"/>
  <c r="M1776" i="55" s="1"/>
  <c r="H1774" i="55"/>
  <c r="M1774" i="55" s="1"/>
  <c r="H1771" i="55"/>
  <c r="H1767" i="55"/>
  <c r="H1762" i="55"/>
  <c r="M1762" i="55" s="1"/>
  <c r="H1758" i="55"/>
  <c r="M1758" i="55" s="1"/>
  <c r="H1756" i="55"/>
  <c r="M1756" i="55" s="1"/>
  <c r="H1753" i="55"/>
  <c r="M1753" i="55" s="1"/>
  <c r="H1751" i="55"/>
  <c r="M1751" i="55" s="1"/>
  <c r="H1747" i="55"/>
  <c r="M1747" i="55" s="1"/>
  <c r="H1742" i="55"/>
  <c r="H1739" i="55"/>
  <c r="H1735" i="55"/>
  <c r="H1731" i="55"/>
  <c r="H1727" i="55"/>
  <c r="H1723" i="55"/>
  <c r="H1720" i="55"/>
  <c r="M1720" i="55" s="1"/>
  <c r="H1718" i="55"/>
  <c r="M1718" i="55" s="1"/>
  <c r="H1715" i="55"/>
  <c r="H1711" i="55"/>
  <c r="H1707" i="55"/>
  <c r="M1707" i="55" s="1"/>
  <c r="H1704" i="55"/>
  <c r="M1704" i="55" s="1"/>
  <c r="H1700" i="55"/>
  <c r="H1697" i="55"/>
  <c r="M1697" i="55" s="1"/>
  <c r="H1693" i="55"/>
  <c r="M1693" i="55" s="1"/>
  <c r="H1691" i="55"/>
  <c r="M1691" i="55" s="1"/>
  <c r="H1688" i="55"/>
  <c r="H1684" i="55"/>
  <c r="H1676" i="55"/>
  <c r="H1673" i="55"/>
  <c r="M1673" i="55" s="1"/>
  <c r="H1671" i="55"/>
  <c r="M1671" i="55" s="1"/>
  <c r="H1668" i="55"/>
  <c r="M1668" i="55" s="1"/>
  <c r="H1645" i="55"/>
  <c r="H1642" i="55"/>
  <c r="M1642" i="55" s="1"/>
  <c r="H1640" i="55"/>
  <c r="M1640" i="55" s="1"/>
  <c r="H1637" i="55"/>
  <c r="M1637" i="55" s="1"/>
  <c r="H1635" i="55"/>
  <c r="M1635" i="55" s="1"/>
  <c r="H1632" i="55"/>
  <c r="H1629" i="55"/>
  <c r="H1625" i="55"/>
  <c r="H1621" i="55"/>
  <c r="H1618" i="55"/>
  <c r="H1615" i="55"/>
  <c r="M1615" i="55" s="1"/>
  <c r="H1613" i="55"/>
  <c r="M1613" i="55" s="1"/>
  <c r="H1608" i="55"/>
  <c r="M1608" i="55" s="1"/>
  <c r="H1606" i="55"/>
  <c r="M1606" i="55" s="1"/>
  <c r="H1603" i="55"/>
  <c r="M1603" i="55" s="1"/>
  <c r="H1601" i="55"/>
  <c r="M1601" i="55" s="1"/>
  <c r="H1597" i="55"/>
  <c r="M1597" i="55" s="1"/>
  <c r="H1595" i="55"/>
  <c r="M1595" i="55" s="1"/>
  <c r="H1593" i="55"/>
  <c r="M1593" i="55" s="1"/>
  <c r="H1588" i="55"/>
  <c r="M1588" i="55" s="1"/>
  <c r="H1585" i="55"/>
  <c r="M1585" i="55" s="1"/>
  <c r="H1582" i="55"/>
  <c r="H1578" i="55"/>
  <c r="H1574" i="55"/>
  <c r="M1574" i="55" s="1"/>
  <c r="H1572" i="55"/>
  <c r="M1572" i="55" s="1"/>
  <c r="H1569" i="55"/>
  <c r="M1569" i="55" s="1"/>
  <c r="H1560" i="55"/>
  <c r="M1560" i="55" s="1"/>
  <c r="H1558" i="55"/>
  <c r="M1558" i="55" s="1"/>
  <c r="H1554" i="55"/>
  <c r="H1551" i="55"/>
  <c r="M1551" i="55" s="1"/>
  <c r="H1549" i="55"/>
  <c r="M1549" i="55" s="1"/>
  <c r="H1546" i="55"/>
  <c r="M1546" i="55" s="1"/>
  <c r="H1544" i="55"/>
  <c r="M1544" i="55" s="1"/>
  <c r="H1540" i="55"/>
  <c r="H1536" i="55"/>
  <c r="H1532" i="55"/>
  <c r="H1528" i="55"/>
  <c r="M1528" i="55" s="1"/>
  <c r="H1526" i="55"/>
  <c r="M1526" i="55" s="1"/>
  <c r="H1523" i="55"/>
  <c r="M1523" i="55" s="1"/>
  <c r="H1521" i="55"/>
  <c r="M1521" i="55" s="1"/>
  <c r="H1518" i="55"/>
  <c r="H1515" i="55"/>
  <c r="H1511" i="55"/>
  <c r="H1508" i="55"/>
  <c r="H1504" i="55"/>
  <c r="H1500" i="55"/>
  <c r="H1495" i="55"/>
  <c r="M1495" i="55" s="1"/>
  <c r="H1488" i="55"/>
  <c r="M1488" i="55" s="1"/>
  <c r="H1484" i="55"/>
  <c r="M1484" i="55" s="1"/>
  <c r="H1481" i="55"/>
  <c r="M1481" i="55" s="1"/>
  <c r="H1478" i="55"/>
  <c r="M1478" i="55" s="1"/>
  <c r="H1476" i="55"/>
  <c r="M1476" i="55" s="1"/>
  <c r="H1473" i="55"/>
  <c r="M1473" i="55" s="1"/>
  <c r="H1468" i="55"/>
  <c r="H1463" i="55"/>
  <c r="H1458" i="55"/>
  <c r="H1454" i="55"/>
  <c r="H1451" i="55"/>
  <c r="M1451" i="55" s="1"/>
  <c r="H1449" i="55"/>
  <c r="M1449" i="55" s="1"/>
  <c r="H1447" i="55"/>
  <c r="M1447" i="55" s="1"/>
  <c r="H1443" i="55"/>
  <c r="M1443" i="55" s="1"/>
  <c r="H1441" i="55"/>
  <c r="M1441" i="55" s="1"/>
  <c r="H1433" i="55"/>
  <c r="H1425" i="55"/>
  <c r="H1417" i="55"/>
  <c r="H1413" i="55"/>
  <c r="H1408" i="55"/>
  <c r="H1404" i="55"/>
  <c r="H1399" i="55"/>
  <c r="H1392" i="55"/>
  <c r="H1382" i="55"/>
  <c r="H1378" i="55"/>
  <c r="M1378" i="55" s="1"/>
  <c r="H1375" i="55"/>
  <c r="M1375" i="55" s="1"/>
  <c r="H1371" i="55"/>
  <c r="H1367" i="55"/>
  <c r="H1363" i="55"/>
  <c r="M1363" i="55" s="1"/>
  <c r="H1360" i="55"/>
  <c r="M1360" i="55" s="1"/>
  <c r="H1358" i="55"/>
  <c r="M1358" i="55" s="1"/>
  <c r="H1356" i="55"/>
  <c r="M1356" i="55" s="1"/>
  <c r="H1352" i="55"/>
  <c r="M1352" i="55" s="1"/>
  <c r="H1350" i="55"/>
  <c r="M1350" i="55" s="1"/>
  <c r="H1347" i="55"/>
  <c r="M1347" i="55" s="1"/>
  <c r="H1315" i="55"/>
  <c r="M1315" i="55" s="1"/>
  <c r="H1311" i="55"/>
  <c r="M1311" i="55" s="1"/>
  <c r="H1307" i="55"/>
  <c r="H1304" i="55"/>
  <c r="M1304" i="55" s="1"/>
  <c r="H1299" i="55"/>
  <c r="M1299" i="55" s="1"/>
  <c r="H1296" i="55"/>
  <c r="H1293" i="55"/>
  <c r="H1289" i="55"/>
  <c r="H1282" i="55"/>
  <c r="M1282" i="55" s="1"/>
  <c r="H1272" i="55"/>
  <c r="M1272" i="55" s="1"/>
  <c r="H1266" i="55"/>
  <c r="M1266" i="55" s="1"/>
  <c r="H1262" i="55"/>
  <c r="M1262" i="55" s="1"/>
  <c r="H1259" i="55"/>
  <c r="M1259" i="55" s="1"/>
  <c r="H1257" i="55"/>
  <c r="M1257" i="55" s="1"/>
  <c r="H1249" i="55"/>
  <c r="H1244" i="55"/>
  <c r="M1244" i="55" s="1"/>
  <c r="H1242" i="55"/>
  <c r="M1242" i="55" s="1"/>
  <c r="H1238" i="55"/>
  <c r="M1238" i="55" s="1"/>
  <c r="H1236" i="55"/>
  <c r="M1236" i="55" s="1"/>
  <c r="H1232" i="55"/>
  <c r="M1232" i="55" s="1"/>
  <c r="H1229" i="55"/>
  <c r="M1229" i="55" s="1"/>
  <c r="H1226" i="55"/>
  <c r="H1221" i="55"/>
  <c r="H1217" i="55"/>
  <c r="H1211" i="55"/>
  <c r="H1207" i="55"/>
  <c r="H1204" i="55"/>
  <c r="H1200" i="55"/>
  <c r="H1191" i="55"/>
  <c r="M1191" i="55" s="1"/>
  <c r="H1189" i="55"/>
  <c r="M1189" i="55" s="1"/>
  <c r="H1180" i="55"/>
  <c r="M1180" i="55" s="1"/>
  <c r="H1174" i="55"/>
  <c r="M1174" i="55" s="1"/>
  <c r="H1169" i="55"/>
  <c r="M1169" i="55" s="1"/>
  <c r="H1166" i="55"/>
  <c r="M1166" i="55" s="1"/>
  <c r="H1164" i="55"/>
  <c r="M1164" i="55" s="1"/>
  <c r="H1161" i="55"/>
  <c r="M1161" i="55" s="1"/>
  <c r="H1155" i="55"/>
  <c r="H1151" i="55"/>
  <c r="H1145" i="55"/>
  <c r="M1145" i="55" s="1"/>
  <c r="H1141" i="55"/>
  <c r="M1141" i="55" s="1"/>
  <c r="H1139" i="55"/>
  <c r="M1139" i="55" s="1"/>
  <c r="H1135" i="55"/>
  <c r="M1135" i="55" s="1"/>
  <c r="H1133" i="55"/>
  <c r="M1133" i="55" s="1"/>
  <c r="H1129" i="55"/>
  <c r="M1129" i="55" s="1"/>
  <c r="H1127" i="55"/>
  <c r="M1127" i="55" s="1"/>
  <c r="H1123" i="55"/>
  <c r="H1114" i="55"/>
  <c r="M1114" i="55" s="1"/>
  <c r="H1112" i="55"/>
  <c r="M1112" i="55" s="1"/>
  <c r="H1103" i="55"/>
  <c r="M1103" i="55" s="1"/>
  <c r="H1098" i="55"/>
  <c r="M1098" i="55" s="1"/>
  <c r="H1093" i="55"/>
  <c r="M1093" i="55" s="1"/>
  <c r="H1090" i="55"/>
  <c r="M1090" i="55" s="1"/>
  <c r="H1088" i="55"/>
  <c r="M1088" i="55" s="1"/>
  <c r="H1086" i="55"/>
  <c r="M1086" i="55" s="1"/>
  <c r="H1081" i="55"/>
  <c r="M1081" i="55" s="1"/>
  <c r="H1079" i="55"/>
  <c r="M1079" i="55" s="1"/>
  <c r="H1076" i="55"/>
  <c r="M1076" i="55" s="1"/>
  <c r="H1071" i="55"/>
  <c r="M1071" i="55" s="1"/>
  <c r="H1067" i="55"/>
  <c r="H1062" i="55"/>
  <c r="M1062" i="55" s="1"/>
  <c r="H1060" i="55"/>
  <c r="M1060" i="55" s="1"/>
  <c r="H1058" i="55"/>
  <c r="M1058" i="55" s="1"/>
  <c r="H1055" i="55"/>
  <c r="H1049" i="55"/>
  <c r="H1044" i="55"/>
  <c r="H1041" i="55"/>
  <c r="M1041" i="55" s="1"/>
  <c r="H1032" i="55"/>
  <c r="M1032" i="55" s="1"/>
  <c r="H1029" i="55"/>
  <c r="M1029" i="55" s="1"/>
  <c r="H1025" i="55"/>
  <c r="M1025" i="55" s="1"/>
  <c r="H1022" i="55"/>
  <c r="M1022" i="55" s="1"/>
  <c r="H1020" i="55"/>
  <c r="M1020" i="55" s="1"/>
  <c r="H1017" i="55"/>
  <c r="M1017" i="55" s="1"/>
  <c r="H1014" i="55"/>
  <c r="M1014" i="55" s="1"/>
  <c r="H1005" i="55"/>
  <c r="M1005" i="55" s="1"/>
  <c r="H1002" i="55"/>
  <c r="M1002" i="55" s="1"/>
  <c r="H999" i="55"/>
  <c r="M999" i="55" s="1"/>
  <c r="H995" i="55"/>
  <c r="H991" i="55"/>
  <c r="H988" i="55"/>
  <c r="M988" i="55" s="1"/>
  <c r="H986" i="55"/>
  <c r="M986" i="55" s="1"/>
  <c r="H983" i="55"/>
  <c r="M983" i="55" s="1"/>
  <c r="H981" i="55"/>
  <c r="M981" i="55" s="1"/>
  <c r="H977" i="55"/>
  <c r="H974" i="55"/>
  <c r="H971" i="55"/>
  <c r="M971" i="55" s="1"/>
  <c r="H969" i="55"/>
  <c r="M969" i="55" s="1"/>
  <c r="H964" i="55"/>
  <c r="H961" i="55"/>
  <c r="M961" i="55" s="1"/>
  <c r="H959" i="55"/>
  <c r="M959" i="55" s="1"/>
  <c r="H951" i="55"/>
  <c r="M951" i="55" s="1"/>
  <c r="H949" i="55"/>
  <c r="M949" i="55" s="1"/>
  <c r="H945" i="55"/>
  <c r="M945" i="55" s="1"/>
  <c r="H942" i="55"/>
  <c r="M942" i="55" s="1"/>
  <c r="H940" i="55"/>
  <c r="M940" i="55" s="1"/>
  <c r="H937" i="55"/>
  <c r="M937" i="55" s="1"/>
  <c r="H933" i="55"/>
  <c r="H930" i="55"/>
  <c r="H926" i="55"/>
  <c r="M926" i="55" s="1"/>
  <c r="H924" i="55"/>
  <c r="M924" i="55" s="1"/>
  <c r="H922" i="55"/>
  <c r="M922" i="55" s="1"/>
  <c r="H916" i="55"/>
  <c r="H913" i="55"/>
  <c r="H907" i="55"/>
  <c r="H903" i="55"/>
  <c r="M903" i="55" s="1"/>
  <c r="H900" i="55"/>
  <c r="M900" i="55" s="1"/>
  <c r="H896" i="55"/>
  <c r="H893" i="55"/>
  <c r="M893" i="55" s="1"/>
  <c r="H891" i="55"/>
  <c r="M891" i="55" s="1"/>
  <c r="H887" i="55"/>
  <c r="H883" i="55"/>
  <c r="H879" i="55"/>
  <c r="M879" i="55" s="1"/>
  <c r="H877" i="55"/>
  <c r="M877" i="55" s="1"/>
  <c r="H873" i="55"/>
  <c r="H870" i="55"/>
  <c r="H866" i="55"/>
  <c r="M866" i="55" s="1"/>
  <c r="H864" i="55"/>
  <c r="M864" i="55" s="1"/>
  <c r="H854" i="55"/>
  <c r="M854" i="55" s="1"/>
  <c r="H851" i="55"/>
  <c r="M851" i="55" s="1"/>
  <c r="H846" i="55"/>
  <c r="H843" i="55"/>
  <c r="H840" i="55"/>
  <c r="M840" i="55" s="1"/>
  <c r="H837" i="55"/>
  <c r="M837" i="55" s="1"/>
  <c r="H835" i="55"/>
  <c r="M835" i="55" s="1"/>
  <c r="H833" i="55"/>
  <c r="M833" i="55" s="1"/>
  <c r="H830" i="55"/>
  <c r="M830" i="55" s="1"/>
  <c r="H828" i="55"/>
  <c r="M828" i="55" s="1"/>
  <c r="H824" i="55"/>
  <c r="M824" i="55" s="1"/>
  <c r="H822" i="55"/>
  <c r="M822" i="55" s="1"/>
  <c r="H818" i="55"/>
  <c r="H814" i="55"/>
  <c r="H810" i="55"/>
  <c r="H806" i="55"/>
  <c r="M806" i="55" s="1"/>
  <c r="H802" i="55"/>
  <c r="M802" i="55" s="1"/>
  <c r="H799" i="55"/>
  <c r="M799" i="55" s="1"/>
  <c r="H795" i="55"/>
  <c r="H791" i="55"/>
  <c r="H788" i="55"/>
  <c r="H783" i="55"/>
  <c r="H779" i="55"/>
  <c r="H776" i="55"/>
  <c r="H772" i="55"/>
  <c r="H767" i="55"/>
  <c r="H762" i="55"/>
  <c r="H758" i="55"/>
  <c r="H754" i="55"/>
  <c r="H750" i="55"/>
  <c r="H745" i="55"/>
  <c r="H735" i="55"/>
  <c r="M735" i="55" s="1"/>
  <c r="H732" i="55"/>
  <c r="M732" i="55" s="1"/>
  <c r="H729" i="55"/>
  <c r="M729" i="55" s="1"/>
  <c r="H727" i="55"/>
  <c r="M727" i="55" s="1"/>
  <c r="H724" i="55"/>
  <c r="M724" i="55" s="1"/>
  <c r="H721" i="55"/>
  <c r="M721" i="55" s="1"/>
  <c r="H717" i="55"/>
  <c r="M717" i="55" s="1"/>
  <c r="H714" i="55"/>
  <c r="M714" i="55" s="1"/>
  <c r="H711" i="55"/>
  <c r="M711" i="55" s="1"/>
  <c r="H709" i="55"/>
  <c r="M709" i="55" s="1"/>
  <c r="H706" i="55"/>
  <c r="M706" i="55" s="1"/>
  <c r="H703" i="55"/>
  <c r="M703" i="55" s="1"/>
  <c r="H699" i="55"/>
  <c r="H692" i="55"/>
  <c r="H689" i="55"/>
  <c r="H683" i="55"/>
  <c r="M683" i="55" s="1"/>
  <c r="H680" i="55"/>
  <c r="M680" i="55" s="1"/>
  <c r="H676" i="55"/>
  <c r="H671" i="55"/>
  <c r="M671" i="55" s="1"/>
  <c r="H669" i="55"/>
  <c r="M669" i="55" s="1"/>
  <c r="H664" i="55"/>
  <c r="H661" i="55"/>
  <c r="H657" i="55"/>
  <c r="H653" i="55"/>
  <c r="H650" i="55"/>
  <c r="M650" i="55" s="1"/>
  <c r="M646" i="55"/>
  <c r="H642" i="55"/>
  <c r="H639" i="55"/>
  <c r="M639" i="55" s="1"/>
  <c r="H637" i="55"/>
  <c r="M637" i="55" s="1"/>
  <c r="H634" i="55"/>
  <c r="H630" i="55"/>
  <c r="M630" i="55" s="1"/>
  <c r="H627" i="55"/>
  <c r="M627" i="55" s="1"/>
  <c r="H624" i="55"/>
  <c r="M624" i="55" s="1"/>
  <c r="H622" i="55"/>
  <c r="M622" i="55" s="1"/>
  <c r="H619" i="55"/>
  <c r="M619" i="55" s="1"/>
  <c r="H616" i="55"/>
  <c r="M616" i="55" s="1"/>
  <c r="H612" i="55"/>
  <c r="H608" i="55"/>
  <c r="H604" i="55"/>
  <c r="H600" i="55"/>
  <c r="H597" i="55"/>
  <c r="H593" i="55"/>
  <c r="H589" i="55"/>
  <c r="H585" i="55"/>
  <c r="H579" i="55"/>
  <c r="M579" i="55" s="1"/>
  <c r="H576" i="55"/>
  <c r="M576" i="55" s="1"/>
  <c r="H572" i="55"/>
  <c r="M572" i="55" s="1"/>
  <c r="H564" i="55"/>
  <c r="M564" i="55" s="1"/>
  <c r="H561" i="55"/>
  <c r="M561" i="55" s="1"/>
  <c r="H558" i="55"/>
  <c r="M558" i="55" s="1"/>
  <c r="H556" i="55"/>
  <c r="M556" i="55" s="1"/>
  <c r="H537" i="55"/>
  <c r="H533" i="55"/>
  <c r="H530" i="55"/>
  <c r="M530" i="55" s="1"/>
  <c r="H526" i="55"/>
  <c r="M526" i="55" s="1"/>
  <c r="H524" i="55"/>
  <c r="M524" i="55" s="1"/>
  <c r="H521" i="55"/>
  <c r="M521" i="55" s="1"/>
  <c r="H519" i="55"/>
  <c r="M519" i="55" s="1"/>
  <c r="H515" i="55"/>
  <c r="H512" i="55"/>
  <c r="H508" i="55"/>
  <c r="M508" i="55" s="1"/>
  <c r="H505" i="55"/>
  <c r="M505" i="55" s="1"/>
  <c r="H503" i="55"/>
  <c r="M503" i="55" s="1"/>
  <c r="H499" i="55"/>
  <c r="H496" i="55"/>
  <c r="M496" i="55" s="1"/>
  <c r="H489" i="55"/>
  <c r="M489" i="55" s="1"/>
  <c r="H485" i="55"/>
  <c r="M485" i="55" s="1"/>
  <c r="H481" i="55"/>
  <c r="H477" i="55"/>
  <c r="H474" i="55"/>
  <c r="H470" i="55"/>
  <c r="H466" i="55"/>
  <c r="M466" i="55" s="1"/>
  <c r="H464" i="55"/>
  <c r="M464" i="55" s="1"/>
  <c r="H460" i="55"/>
  <c r="H456" i="55"/>
  <c r="H453" i="55"/>
  <c r="H448" i="55"/>
  <c r="H443" i="55"/>
  <c r="M443" i="55" s="1"/>
  <c r="H439" i="55"/>
  <c r="M439" i="55" s="1"/>
  <c r="H437" i="55"/>
  <c r="M437" i="55" s="1"/>
  <c r="H434" i="55"/>
  <c r="M434" i="55" s="1"/>
  <c r="H432" i="55"/>
  <c r="M432" i="55" s="1"/>
  <c r="H430" i="55"/>
  <c r="M430" i="55" s="1"/>
  <c r="H426" i="55"/>
  <c r="M426" i="55" s="1"/>
  <c r="H422" i="55"/>
  <c r="M422" i="55" s="1"/>
  <c r="H420" i="55"/>
  <c r="M420" i="55" s="1"/>
  <c r="H417" i="55"/>
  <c r="M417" i="55" s="1"/>
  <c r="H414" i="55"/>
  <c r="M414" i="55" s="1"/>
  <c r="H412" i="55"/>
  <c r="M412" i="55" s="1"/>
  <c r="H410" i="55"/>
  <c r="M410" i="55" s="1"/>
  <c r="H407" i="55"/>
  <c r="M407" i="55" s="1"/>
  <c r="H403" i="55"/>
  <c r="M403" i="55" s="1"/>
  <c r="H401" i="55"/>
  <c r="M401" i="55" s="1"/>
  <c r="H398" i="55"/>
  <c r="M398" i="55" s="1"/>
  <c r="H394" i="55"/>
  <c r="M394" i="55" s="1"/>
  <c r="H391" i="55"/>
  <c r="M391" i="55" s="1"/>
  <c r="H388" i="55"/>
  <c r="H385" i="55"/>
  <c r="M385" i="55" s="1"/>
  <c r="H381" i="55"/>
  <c r="M381" i="55" s="1"/>
  <c r="H379" i="55"/>
  <c r="M379" i="55" s="1"/>
  <c r="H376" i="55"/>
  <c r="M376" i="55" s="1"/>
  <c r="H373" i="55"/>
  <c r="M373" i="55" s="1"/>
  <c r="H371" i="55"/>
  <c r="M371" i="55" s="1"/>
  <c r="H369" i="55"/>
  <c r="M369" i="55" s="1"/>
  <c r="H366" i="55"/>
  <c r="M366" i="55" s="1"/>
  <c r="H364" i="55"/>
  <c r="M364" i="55" s="1"/>
  <c r="H361" i="55"/>
  <c r="H358" i="55"/>
  <c r="M358" i="55" s="1"/>
  <c r="H354" i="55"/>
  <c r="M354" i="55" s="1"/>
  <c r="H352" i="55"/>
  <c r="M352" i="55" s="1"/>
  <c r="H349" i="55"/>
  <c r="M349" i="55" s="1"/>
  <c r="H345" i="55"/>
  <c r="M345" i="55" s="1"/>
  <c r="H343" i="55"/>
  <c r="M343" i="55" s="1"/>
  <c r="H341" i="55"/>
  <c r="M341" i="55" s="1"/>
  <c r="H338" i="55"/>
  <c r="M338" i="55" s="1"/>
  <c r="H336" i="55"/>
  <c r="M336" i="55" s="1"/>
  <c r="H333" i="55"/>
  <c r="M333" i="55" s="1"/>
  <c r="H331" i="55"/>
  <c r="M331" i="55" s="1"/>
  <c r="H329" i="55"/>
  <c r="M329" i="55" s="1"/>
  <c r="H325" i="55"/>
  <c r="H321" i="55"/>
  <c r="H317" i="55"/>
  <c r="H313" i="55"/>
  <c r="H309" i="55"/>
  <c r="H305" i="55"/>
  <c r="H298" i="55"/>
  <c r="M298" i="55" s="1"/>
  <c r="H296" i="55"/>
  <c r="M296" i="55" s="1"/>
  <c r="H294" i="55"/>
  <c r="H290" i="55"/>
  <c r="H286" i="55"/>
  <c r="M286" i="55" s="1"/>
  <c r="H284" i="55"/>
  <c r="M284" i="55" s="1"/>
  <c r="H281" i="55"/>
  <c r="M281" i="55" s="1"/>
  <c r="H279" i="55"/>
  <c r="M279" i="55" s="1"/>
  <c r="H274" i="55"/>
  <c r="M274" i="55" s="1"/>
  <c r="H270" i="55"/>
  <c r="H266" i="55"/>
  <c r="H261" i="55"/>
  <c r="H254" i="55"/>
  <c r="M254" i="55" s="1"/>
  <c r="H252" i="55"/>
  <c r="M252" i="55" s="1"/>
  <c r="H242" i="55"/>
  <c r="M242" i="55" s="1"/>
  <c r="H236" i="55"/>
  <c r="M236" i="55" s="1"/>
  <c r="H232" i="55"/>
  <c r="M232" i="55" s="1"/>
  <c r="H228" i="55"/>
  <c r="M228" i="55" s="1"/>
  <c r="H226" i="55"/>
  <c r="M226" i="55" s="1"/>
  <c r="H222" i="55"/>
  <c r="M222" i="55" s="1"/>
  <c r="H217" i="55"/>
  <c r="H214" i="55" s="1"/>
  <c r="H211" i="55"/>
  <c r="H208" i="55"/>
  <c r="H204" i="55"/>
  <c r="H200" i="55"/>
  <c r="M200" i="55" s="1"/>
  <c r="H198" i="55"/>
  <c r="M198" i="55" s="1"/>
  <c r="H193" i="55"/>
  <c r="M193" i="55" s="1"/>
  <c r="H189" i="55"/>
  <c r="H185" i="55"/>
  <c r="H181" i="55"/>
  <c r="H178" i="55"/>
  <c r="H174" i="55"/>
  <c r="H171" i="55"/>
  <c r="H168" i="55"/>
  <c r="H165" i="55"/>
  <c r="H160" i="55"/>
  <c r="H156" i="55"/>
  <c r="H153" i="55"/>
  <c r="H147" i="55"/>
  <c r="H143" i="55"/>
  <c r="M143" i="55" s="1"/>
  <c r="H141" i="55"/>
  <c r="M141" i="55" s="1"/>
  <c r="H137" i="55"/>
  <c r="H133" i="55"/>
  <c r="H129" i="55"/>
  <c r="H126" i="55"/>
  <c r="H123" i="55"/>
  <c r="H119" i="55"/>
  <c r="H114" i="55"/>
  <c r="H111" i="55"/>
  <c r="H107" i="55"/>
  <c r="M107" i="55" s="1"/>
  <c r="H105" i="55"/>
  <c r="M105" i="55" s="1"/>
  <c r="H101" i="55"/>
  <c r="M101" i="55" s="1"/>
  <c r="H98" i="55"/>
  <c r="M98" i="55" s="1"/>
  <c r="H94" i="55"/>
  <c r="M94" i="55" s="1"/>
  <c r="H91" i="55"/>
  <c r="M91" i="55" s="1"/>
  <c r="H87" i="55"/>
  <c r="H81" i="55"/>
  <c r="M81" i="55" s="1"/>
  <c r="H79" i="55"/>
  <c r="M79" i="55" s="1"/>
  <c r="H75" i="55"/>
  <c r="H72" i="55"/>
  <c r="M72" i="55" s="1"/>
  <c r="H68" i="55"/>
  <c r="M68" i="55" s="1"/>
  <c r="H66" i="55"/>
  <c r="M66" i="55" s="1"/>
  <c r="H58" i="55"/>
  <c r="H54" i="55"/>
  <c r="H49" i="55"/>
  <c r="H41" i="55"/>
  <c r="M41" i="55" s="1"/>
  <c r="H39" i="55"/>
  <c r="M39" i="55" s="1"/>
  <c r="H30" i="55"/>
  <c r="M30" i="55" s="1"/>
  <c r="H24" i="55"/>
  <c r="M24" i="55" s="1"/>
  <c r="H19" i="55"/>
  <c r="M19" i="55" s="1"/>
  <c r="H15" i="55"/>
  <c r="M15" i="55" s="1"/>
  <c r="H13" i="55"/>
  <c r="M13" i="55" s="1"/>
  <c r="H9" i="55"/>
  <c r="M9" i="55" s="1"/>
  <c r="M294" i="55" l="1"/>
  <c r="H293" i="55"/>
  <c r="K1579" i="56"/>
  <c r="H869" i="56"/>
  <c r="K869" i="56" s="1"/>
  <c r="H110" i="55"/>
  <c r="M110" i="55" s="1"/>
  <c r="M111" i="55"/>
  <c r="H203" i="55"/>
  <c r="M204" i="55"/>
  <c r="H1210" i="55"/>
  <c r="M1210" i="55" s="1"/>
  <c r="M1211" i="55"/>
  <c r="H1644" i="55"/>
  <c r="M1644" i="55" s="1"/>
  <c r="M1645" i="55"/>
  <c r="H584" i="55"/>
  <c r="M585" i="55"/>
  <c r="H809" i="55"/>
  <c r="M809" i="55" s="1"/>
  <c r="M810" i="55"/>
  <c r="H932" i="55"/>
  <c r="M932" i="55" s="1"/>
  <c r="M933" i="55"/>
  <c r="H1216" i="55"/>
  <c r="M1216" i="55" s="1"/>
  <c r="M1217" i="55"/>
  <c r="H1384" i="55"/>
  <c r="M1384" i="55" s="1"/>
  <c r="M1385" i="55"/>
  <c r="H1531" i="55"/>
  <c r="M1531" i="55" s="1"/>
  <c r="M1532" i="55"/>
  <c r="H1710" i="55"/>
  <c r="M1710" i="55" s="1"/>
  <c r="M1711" i="55"/>
  <c r="H57" i="55"/>
  <c r="M57" i="55" s="1"/>
  <c r="M58" i="55"/>
  <c r="H766" i="55"/>
  <c r="M767" i="55"/>
  <c r="H1066" i="55"/>
  <c r="M1066" i="55" s="1"/>
  <c r="M1067" i="55"/>
  <c r="H1220" i="55"/>
  <c r="M1220" i="55" s="1"/>
  <c r="M1221" i="55"/>
  <c r="H1535" i="55"/>
  <c r="M1536" i="55"/>
  <c r="H1577" i="55"/>
  <c r="M1577" i="55" s="1"/>
  <c r="M1578" i="55"/>
  <c r="H1714" i="55"/>
  <c r="M1714" i="55" s="1"/>
  <c r="M1715" i="55"/>
  <c r="H592" i="55"/>
  <c r="M593" i="55"/>
  <c r="H633" i="55"/>
  <c r="M633" i="55" s="1"/>
  <c r="M634" i="55"/>
  <c r="H895" i="55"/>
  <c r="M895" i="55" s="1"/>
  <c r="M896" i="55"/>
  <c r="H1122" i="55"/>
  <c r="M1122" i="55" s="1"/>
  <c r="M1123" i="55"/>
  <c r="H1225" i="55"/>
  <c r="M1225" i="55" s="1"/>
  <c r="M1226" i="55"/>
  <c r="H1499" i="55"/>
  <c r="M1499" i="55" s="1"/>
  <c r="M1500" i="55"/>
  <c r="H1539" i="55"/>
  <c r="M1539" i="55" s="1"/>
  <c r="M1540" i="55"/>
  <c r="H1581" i="55"/>
  <c r="M1581" i="55" s="1"/>
  <c r="M1582" i="55"/>
  <c r="H1617" i="55"/>
  <c r="M1617" i="55" s="1"/>
  <c r="M1618" i="55"/>
  <c r="H447" i="55"/>
  <c r="H446" i="55" s="1"/>
  <c r="M446" i="55" s="1"/>
  <c r="M448" i="55"/>
  <c r="H596" i="55"/>
  <c r="M596" i="55" s="1"/>
  <c r="M597" i="55"/>
  <c r="H1453" i="55"/>
  <c r="M1453" i="55" s="1"/>
  <c r="M1454" i="55"/>
  <c r="H1503" i="55"/>
  <c r="M1503" i="55" s="1"/>
  <c r="M1504" i="55"/>
  <c r="H1620" i="55"/>
  <c r="M1620" i="55" s="1"/>
  <c r="M1621" i="55"/>
  <c r="H1675" i="55"/>
  <c r="M1675" i="55" s="1"/>
  <c r="M1676" i="55"/>
  <c r="H155" i="55"/>
  <c r="M155" i="55" s="1"/>
  <c r="M156" i="55"/>
  <c r="H164" i="55"/>
  <c r="M164" i="55" s="1"/>
  <c r="M165" i="55"/>
  <c r="H265" i="55"/>
  <c r="M265" i="55" s="1"/>
  <c r="M266" i="55"/>
  <c r="H452" i="55"/>
  <c r="M452" i="55" s="1"/>
  <c r="M453" i="55"/>
  <c r="H498" i="55"/>
  <c r="M498" i="55" s="1"/>
  <c r="M499" i="55"/>
  <c r="H1288" i="55"/>
  <c r="M1288" i="55" s="1"/>
  <c r="M1289" i="55"/>
  <c r="H1457" i="55"/>
  <c r="M1457" i="55" s="1"/>
  <c r="M1458" i="55"/>
  <c r="H1507" i="55"/>
  <c r="M1507" i="55" s="1"/>
  <c r="M1508" i="55"/>
  <c r="H1624" i="55"/>
  <c r="M1625" i="55"/>
  <c r="H1683" i="55"/>
  <c r="M1683" i="55" s="1"/>
  <c r="M1684" i="55"/>
  <c r="H1722" i="55"/>
  <c r="M1722" i="55" s="1"/>
  <c r="M1723" i="55"/>
  <c r="H113" i="55"/>
  <c r="M113" i="55" s="1"/>
  <c r="M114" i="55"/>
  <c r="H167" i="55"/>
  <c r="M167" i="55" s="1"/>
  <c r="M168" i="55"/>
  <c r="H210" i="55"/>
  <c r="M210" i="55" s="1"/>
  <c r="M211" i="55"/>
  <c r="H269" i="55"/>
  <c r="M269" i="55" s="1"/>
  <c r="M270" i="55"/>
  <c r="H455" i="55"/>
  <c r="M455" i="55" s="1"/>
  <c r="M456" i="55"/>
  <c r="H641" i="55"/>
  <c r="M641" i="55" s="1"/>
  <c r="M642" i="55"/>
  <c r="H1292" i="55"/>
  <c r="M1292" i="55" s="1"/>
  <c r="M1293" i="55"/>
  <c r="H1462" i="55"/>
  <c r="M1463" i="55"/>
  <c r="H1510" i="55"/>
  <c r="M1510" i="55" s="1"/>
  <c r="M1511" i="55"/>
  <c r="H1628" i="55"/>
  <c r="M1628" i="55" s="1"/>
  <c r="M1629" i="55"/>
  <c r="H1687" i="55"/>
  <c r="M1687" i="55" s="1"/>
  <c r="M1688" i="55"/>
  <c r="H1726" i="55"/>
  <c r="M1726" i="55" s="1"/>
  <c r="M1727" i="55"/>
  <c r="H1770" i="55"/>
  <c r="M1770" i="55" s="1"/>
  <c r="M1771" i="55"/>
  <c r="H125" i="55"/>
  <c r="M125" i="55" s="1"/>
  <c r="M126" i="55"/>
  <c r="H316" i="55"/>
  <c r="M317" i="55"/>
  <c r="H459" i="55"/>
  <c r="M459" i="55" s="1"/>
  <c r="M460" i="55"/>
  <c r="H691" i="55"/>
  <c r="M691" i="55" s="1"/>
  <c r="M692" i="55"/>
  <c r="H869" i="55"/>
  <c r="M869" i="55" s="1"/>
  <c r="M870" i="55"/>
  <c r="H990" i="55"/>
  <c r="M990" i="55" s="1"/>
  <c r="M991" i="55"/>
  <c r="H1295" i="55"/>
  <c r="M1295" i="55" s="1"/>
  <c r="M1296" i="55"/>
  <c r="H1467" i="55"/>
  <c r="M1468" i="55"/>
  <c r="H1514" i="55"/>
  <c r="M1514" i="55" s="1"/>
  <c r="M1515" i="55"/>
  <c r="H1631" i="55"/>
  <c r="M1631" i="55" s="1"/>
  <c r="M1632" i="55"/>
  <c r="H1730" i="55"/>
  <c r="M1731" i="55"/>
  <c r="H86" i="55"/>
  <c r="M86" i="55" s="1"/>
  <c r="M87" i="55"/>
  <c r="H320" i="55"/>
  <c r="H319" i="55" s="1"/>
  <c r="M319" i="55" s="1"/>
  <c r="M321" i="55"/>
  <c r="H611" i="55"/>
  <c r="M612" i="55"/>
  <c r="H872" i="55"/>
  <c r="M872" i="55" s="1"/>
  <c r="M873" i="55"/>
  <c r="H994" i="55"/>
  <c r="M994" i="55" s="1"/>
  <c r="M995" i="55"/>
  <c r="H1420" i="55"/>
  <c r="M1420" i="55" s="1"/>
  <c r="M1421" i="55"/>
  <c r="H1517" i="55"/>
  <c r="M1517" i="55" s="1"/>
  <c r="M1518" i="55"/>
  <c r="H1553" i="55"/>
  <c r="M1553" i="55" s="1"/>
  <c r="M1554" i="55"/>
  <c r="H1734" i="55"/>
  <c r="M1734" i="55" s="1"/>
  <c r="M1735" i="55"/>
  <c r="H1199" i="55"/>
  <c r="M1199" i="55" s="1"/>
  <c r="M1200" i="55"/>
  <c r="H1738" i="55"/>
  <c r="M1738" i="55" s="1"/>
  <c r="M1739" i="55"/>
  <c r="H132" i="55"/>
  <c r="M132" i="55" s="1"/>
  <c r="M133" i="55"/>
  <c r="H177" i="55"/>
  <c r="M177" i="55" s="1"/>
  <c r="M178" i="55"/>
  <c r="H963" i="55"/>
  <c r="M963" i="55" s="1"/>
  <c r="M964" i="55"/>
  <c r="H1306" i="55"/>
  <c r="M1306" i="55" s="1"/>
  <c r="M1307" i="55"/>
  <c r="H1699" i="55"/>
  <c r="M1699" i="55" s="1"/>
  <c r="M1700" i="55"/>
  <c r="H1741" i="55"/>
  <c r="M1741" i="55" s="1"/>
  <c r="M1742" i="55"/>
  <c r="H159" i="55"/>
  <c r="M159" i="55" s="1"/>
  <c r="M160" i="55"/>
  <c r="H170" i="55"/>
  <c r="M170" i="55" s="1"/>
  <c r="M171" i="55"/>
  <c r="H136" i="55"/>
  <c r="M136" i="55" s="1"/>
  <c r="M137" i="55"/>
  <c r="H48" i="55"/>
  <c r="M48" i="55" s="1"/>
  <c r="M49" i="55"/>
  <c r="H184" i="55"/>
  <c r="M184" i="55" s="1"/>
  <c r="M185" i="55"/>
  <c r="H882" i="55"/>
  <c r="M882" i="55" s="1"/>
  <c r="M883" i="55"/>
  <c r="H1150" i="55"/>
  <c r="M1150" i="55" s="1"/>
  <c r="M1151" i="55"/>
  <c r="H1206" i="55"/>
  <c r="M1206" i="55" s="1"/>
  <c r="M1207" i="55"/>
  <c r="H1403" i="55"/>
  <c r="M1404" i="55"/>
  <c r="H1407" i="55"/>
  <c r="M1408" i="55"/>
  <c r="H1412" i="55"/>
  <c r="M1413" i="55"/>
  <c r="H1416" i="55"/>
  <c r="M1417" i="55"/>
  <c r="H1432" i="55"/>
  <c r="M1433" i="55"/>
  <c r="H1043" i="55"/>
  <c r="M1043" i="55" s="1"/>
  <c r="M1044" i="55"/>
  <c r="H663" i="55"/>
  <c r="M663" i="55" s="1"/>
  <c r="M664" i="55"/>
  <c r="H469" i="55"/>
  <c r="M469" i="55" s="1"/>
  <c r="M470" i="55"/>
  <c r="H260" i="55"/>
  <c r="M260" i="55" s="1"/>
  <c r="M261" i="55"/>
  <c r="H122" i="55"/>
  <c r="M122" i="55" s="1"/>
  <c r="M123" i="55"/>
  <c r="H118" i="55"/>
  <c r="M118" i="55" s="1"/>
  <c r="M119" i="55"/>
  <c r="H74" i="55"/>
  <c r="M74" i="55" s="1"/>
  <c r="M75" i="55"/>
  <c r="H1424" i="55"/>
  <c r="M1425" i="55"/>
  <c r="H1398" i="55"/>
  <c r="H1394" i="55" s="1"/>
  <c r="M1399" i="55"/>
  <c r="H1391" i="55"/>
  <c r="M1392" i="55"/>
  <c r="H1381" i="55"/>
  <c r="M1381" i="55" s="1"/>
  <c r="M1382" i="55"/>
  <c r="H1366" i="55"/>
  <c r="M1367" i="55"/>
  <c r="H1370" i="55"/>
  <c r="M1371" i="55"/>
  <c r="H976" i="55"/>
  <c r="M976" i="55" s="1"/>
  <c r="M977" i="55"/>
  <c r="H782" i="55"/>
  <c r="H781" i="55" s="1"/>
  <c r="M781" i="55" s="1"/>
  <c r="M783" i="55"/>
  <c r="H1766" i="55"/>
  <c r="M1766" i="55" s="1"/>
  <c r="M1767" i="55"/>
  <c r="H929" i="55"/>
  <c r="M929" i="55" s="1"/>
  <c r="M930" i="55"/>
  <c r="H1154" i="55"/>
  <c r="M1154" i="55" s="1"/>
  <c r="M1155" i="55"/>
  <c r="H188" i="55"/>
  <c r="M188" i="55" s="1"/>
  <c r="M189" i="55"/>
  <c r="H480" i="55"/>
  <c r="M481" i="55"/>
  <c r="H583" i="55"/>
  <c r="M584" i="55"/>
  <c r="H842" i="55"/>
  <c r="M842" i="55" s="1"/>
  <c r="M843" i="55"/>
  <c r="H973" i="55"/>
  <c r="M973" i="55" s="1"/>
  <c r="M974" i="55"/>
  <c r="H146" i="55"/>
  <c r="M146" i="55" s="1"/>
  <c r="M147" i="55"/>
  <c r="H152" i="55"/>
  <c r="M152" i="55" s="1"/>
  <c r="M153" i="55"/>
  <c r="H588" i="55"/>
  <c r="M589" i="55"/>
  <c r="H765" i="55"/>
  <c r="M765" i="55" s="1"/>
  <c r="M766" i="55"/>
  <c r="H813" i="55"/>
  <c r="M813" i="55" s="1"/>
  <c r="M814" i="55"/>
  <c r="H845" i="55"/>
  <c r="M845" i="55" s="1"/>
  <c r="M846" i="55"/>
  <c r="H591" i="55"/>
  <c r="M591" i="55" s="1"/>
  <c r="M592" i="55"/>
  <c r="H675" i="55"/>
  <c r="M676" i="55"/>
  <c r="H771" i="55"/>
  <c r="M772" i="55"/>
  <c r="H817" i="55"/>
  <c r="M818" i="55"/>
  <c r="H532" i="55"/>
  <c r="M532" i="55" s="1"/>
  <c r="M533" i="55"/>
  <c r="H775" i="55"/>
  <c r="M775" i="55" s="1"/>
  <c r="M776" i="55"/>
  <c r="H536" i="55"/>
  <c r="M537" i="55"/>
  <c r="H599" i="55"/>
  <c r="M599" i="55" s="1"/>
  <c r="M600" i="55"/>
  <c r="H778" i="55"/>
  <c r="M778" i="55" s="1"/>
  <c r="M779" i="55"/>
  <c r="H476" i="55"/>
  <c r="M476" i="55" s="1"/>
  <c r="M477" i="55"/>
  <c r="H202" i="55"/>
  <c r="M202" i="55" s="1"/>
  <c r="M203" i="55"/>
  <c r="H603" i="55"/>
  <c r="M604" i="55"/>
  <c r="H688" i="55"/>
  <c r="M688" i="55" s="1"/>
  <c r="M689" i="55"/>
  <c r="H738" i="55"/>
  <c r="H737" i="55" s="1"/>
  <c r="M739" i="55"/>
  <c r="H906" i="55"/>
  <c r="M907" i="55"/>
  <c r="M217" i="55"/>
  <c r="H458" i="55"/>
  <c r="M458" i="55" s="1"/>
  <c r="H607" i="55"/>
  <c r="M608" i="55"/>
  <c r="H787" i="55"/>
  <c r="M787" i="55" s="1"/>
  <c r="M788" i="55"/>
  <c r="H304" i="55"/>
  <c r="M305" i="55"/>
  <c r="H308" i="55"/>
  <c r="M309" i="55"/>
  <c r="H128" i="55"/>
  <c r="M128" i="55" s="1"/>
  <c r="M129" i="55"/>
  <c r="H610" i="55"/>
  <c r="M610" i="55" s="1"/>
  <c r="M611" i="55"/>
  <c r="H698" i="55"/>
  <c r="M699" i="55"/>
  <c r="H790" i="55"/>
  <c r="M790" i="55" s="1"/>
  <c r="M791" i="55"/>
  <c r="H312" i="55"/>
  <c r="M313" i="55"/>
  <c r="H652" i="55"/>
  <c r="M652" i="55" s="1"/>
  <c r="M653" i="55"/>
  <c r="H794" i="55"/>
  <c r="M795" i="55"/>
  <c r="H289" i="55"/>
  <c r="M290" i="55"/>
  <c r="H207" i="55"/>
  <c r="M207" i="55" s="1"/>
  <c r="M208" i="55"/>
  <c r="H387" i="55"/>
  <c r="M387" i="55" s="1"/>
  <c r="M388" i="55"/>
  <c r="H1054" i="55"/>
  <c r="M1054" i="55" s="1"/>
  <c r="M1055" i="55"/>
  <c r="H1203" i="55"/>
  <c r="M1203" i="55" s="1"/>
  <c r="M1204" i="55"/>
  <c r="H1248" i="55"/>
  <c r="M1248" i="55" s="1"/>
  <c r="M1249" i="55"/>
  <c r="H315" i="55"/>
  <c r="M315" i="55" s="1"/>
  <c r="M316" i="55"/>
  <c r="H173" i="55"/>
  <c r="M173" i="55" s="1"/>
  <c r="M174" i="55"/>
  <c r="H324" i="55"/>
  <c r="M325" i="55"/>
  <c r="H511" i="55"/>
  <c r="M511" i="55" s="1"/>
  <c r="M512" i="55"/>
  <c r="H180" i="55"/>
  <c r="M180" i="55" s="1"/>
  <c r="M181" i="55"/>
  <c r="H360" i="55"/>
  <c r="M360" i="55" s="1"/>
  <c r="M361" i="55"/>
  <c r="H656" i="55"/>
  <c r="M657" i="55"/>
  <c r="H473" i="55"/>
  <c r="M473" i="55" s="1"/>
  <c r="M474" i="55"/>
  <c r="H660" i="55"/>
  <c r="M660" i="55" s="1"/>
  <c r="M661" i="55"/>
  <c r="H753" i="55"/>
  <c r="M754" i="55"/>
  <c r="H881" i="55"/>
  <c r="M881" i="55" s="1"/>
  <c r="H1048" i="55"/>
  <c r="M1048" i="55" s="1"/>
  <c r="M1049" i="55"/>
  <c r="H915" i="55"/>
  <c r="M915" i="55" s="1"/>
  <c r="M916" i="55"/>
  <c r="H912" i="55"/>
  <c r="M912" i="55" s="1"/>
  <c r="M913" i="55"/>
  <c r="H886" i="55"/>
  <c r="M887" i="55"/>
  <c r="H761" i="55"/>
  <c r="M761" i="55" s="1"/>
  <c r="M762" i="55"/>
  <c r="H757" i="55"/>
  <c r="M757" i="55" s="1"/>
  <c r="M758" i="55"/>
  <c r="H749" i="55"/>
  <c r="M750" i="55"/>
  <c r="H744" i="55"/>
  <c r="M745" i="55"/>
  <c r="H514" i="55"/>
  <c r="M514" i="55" s="1"/>
  <c r="M515" i="55"/>
  <c r="H53" i="55"/>
  <c r="M53" i="55" s="1"/>
  <c r="M54" i="55"/>
  <c r="H3" i="56"/>
  <c r="K3" i="56" s="1"/>
  <c r="H1733" i="55"/>
  <c r="M1733" i="55" s="1"/>
  <c r="H1502" i="55"/>
  <c r="M1502" i="55" s="1"/>
  <c r="H1241" i="55"/>
  <c r="M1241" i="55" s="1"/>
  <c r="H1605" i="55"/>
  <c r="M1605" i="55" s="1"/>
  <c r="H1703" i="55"/>
  <c r="H90" i="55"/>
  <c r="M90" i="55" s="1"/>
  <c r="H827" i="55"/>
  <c r="M827" i="55" s="1"/>
  <c r="H1612" i="55"/>
  <c r="H731" i="55"/>
  <c r="M731" i="55" s="1"/>
  <c r="H968" i="55"/>
  <c r="H104" i="55"/>
  <c r="M104" i="55" s="1"/>
  <c r="H65" i="55"/>
  <c r="H702" i="55"/>
  <c r="M702" i="55" s="1"/>
  <c r="H921" i="55"/>
  <c r="H1057" i="55"/>
  <c r="M1057" i="55" s="1"/>
  <c r="H375" i="55"/>
  <c r="M375" i="55" s="1"/>
  <c r="H518" i="55"/>
  <c r="M518" i="55" s="1"/>
  <c r="H575" i="55"/>
  <c r="M575" i="55" s="1"/>
  <c r="H1168" i="55"/>
  <c r="M1168" i="55" s="1"/>
  <c r="H1472" i="55"/>
  <c r="M1472" i="55" s="1"/>
  <c r="H899" i="55"/>
  <c r="H1520" i="55"/>
  <c r="M1520" i="55" s="1"/>
  <c r="H97" i="55"/>
  <c r="M97" i="55" s="1"/>
  <c r="H140" i="55"/>
  <c r="M140" i="55" s="1"/>
  <c r="H1755" i="55"/>
  <c r="M1755" i="55" s="1"/>
  <c r="H636" i="55"/>
  <c r="H1440" i="55"/>
  <c r="H1592" i="55"/>
  <c r="M1592" i="55" s="1"/>
  <c r="H328" i="55"/>
  <c r="M328" i="55" s="1"/>
  <c r="H1070" i="55"/>
  <c r="M1070" i="55" s="1"/>
  <c r="H1374" i="55"/>
  <c r="M1374" i="55" s="1"/>
  <c r="H78" i="55"/>
  <c r="M78" i="55" s="1"/>
  <c r="H348" i="55"/>
  <c r="M348" i="55" s="1"/>
  <c r="H18" i="55"/>
  <c r="M18" i="55" s="1"/>
  <c r="H436" i="55"/>
  <c r="M436" i="55" s="1"/>
  <c r="H1717" i="55"/>
  <c r="H484" i="55"/>
  <c r="M484" i="55" s="1"/>
  <c r="H868" i="55"/>
  <c r="M868" i="55" s="1"/>
  <c r="H273" i="55"/>
  <c r="M273" i="55" s="1"/>
  <c r="H1355" i="55"/>
  <c r="M1355" i="55" s="1"/>
  <c r="H1639" i="55"/>
  <c r="M1639" i="55" s="1"/>
  <c r="H221" i="55"/>
  <c r="M221" i="55" s="1"/>
  <c r="H363" i="55"/>
  <c r="M363" i="55" s="1"/>
  <c r="H1667" i="55"/>
  <c r="H555" i="55"/>
  <c r="H1149" i="55"/>
  <c r="M1149" i="55" s="1"/>
  <c r="H397" i="55"/>
  <c r="M397" i="55" s="1"/>
  <c r="H708" i="55"/>
  <c r="M708" i="55" s="1"/>
  <c r="H1126" i="55"/>
  <c r="M1126" i="55" s="1"/>
  <c r="H560" i="55"/>
  <c r="M560" i="55" s="1"/>
  <c r="H1132" i="55"/>
  <c r="H1525" i="55"/>
  <c r="M1525" i="55" s="1"/>
  <c r="H1543" i="55"/>
  <c r="M1543" i="55" s="1"/>
  <c r="H1690" i="55"/>
  <c r="H8" i="55"/>
  <c r="M8" i="55" s="1"/>
  <c r="H890" i="55"/>
  <c r="H1085" i="55"/>
  <c r="M1085" i="55" s="1"/>
  <c r="H1746" i="55"/>
  <c r="H206" i="55"/>
  <c r="M206" i="55" s="1"/>
  <c r="H429" i="55"/>
  <c r="M429" i="55" s="1"/>
  <c r="H1253" i="55"/>
  <c r="M1253" i="55" s="1"/>
  <c r="H1548" i="55"/>
  <c r="M1548" i="55" s="1"/>
  <c r="H523" i="55"/>
  <c r="M523" i="55" s="1"/>
  <c r="H668" i="55"/>
  <c r="H1446" i="55"/>
  <c r="H863" i="55"/>
  <c r="H1557" i="55"/>
  <c r="M1557" i="55" s="1"/>
  <c r="H502" i="55"/>
  <c r="M502" i="55" s="1"/>
  <c r="H1024" i="55"/>
  <c r="M1024" i="55" s="1"/>
  <c r="H1480" i="55"/>
  <c r="M1480" i="55" s="1"/>
  <c r="H283" i="55"/>
  <c r="M283" i="55" s="1"/>
  <c r="H645" i="55"/>
  <c r="M645" i="55" s="1"/>
  <c r="H876" i="55"/>
  <c r="H615" i="55"/>
  <c r="M615" i="55" s="1"/>
  <c r="H713" i="55"/>
  <c r="M713" i="55" s="1"/>
  <c r="H1235" i="55"/>
  <c r="M1235" i="55" s="1"/>
  <c r="H192" i="55"/>
  <c r="H368" i="55"/>
  <c r="M368" i="55" s="1"/>
  <c r="H832" i="55"/>
  <c r="M832" i="55" s="1"/>
  <c r="H1092" i="55"/>
  <c r="M1092" i="55" s="1"/>
  <c r="H1138" i="55"/>
  <c r="H1310" i="55"/>
  <c r="H231" i="55"/>
  <c r="M231" i="55" s="1"/>
  <c r="H621" i="55"/>
  <c r="M621" i="55" s="1"/>
  <c r="H390" i="55"/>
  <c r="M390" i="55" s="1"/>
  <c r="H626" i="55"/>
  <c r="M626" i="55" s="1"/>
  <c r="H679" i="55"/>
  <c r="M679" i="55" s="1"/>
  <c r="H936" i="55"/>
  <c r="M936" i="55" s="1"/>
  <c r="H998" i="55"/>
  <c r="M998" i="55" s="1"/>
  <c r="H1078" i="55"/>
  <c r="M1078" i="55" s="1"/>
  <c r="H1584" i="55"/>
  <c r="M1584" i="55" s="1"/>
  <c r="H1568" i="55"/>
  <c r="H1634" i="55"/>
  <c r="M1634" i="55" s="1"/>
  <c r="H340" i="55"/>
  <c r="M340" i="55" s="1"/>
  <c r="H409" i="55"/>
  <c r="M409" i="55" s="1"/>
  <c r="H463" i="55"/>
  <c r="H720" i="55"/>
  <c r="M720" i="55" s="1"/>
  <c r="H821" i="55"/>
  <c r="H850" i="55"/>
  <c r="H849" i="55" s="1"/>
  <c r="H980" i="55"/>
  <c r="M980" i="55" s="1"/>
  <c r="H1016" i="55"/>
  <c r="M1016" i="55" s="1"/>
  <c r="H1298" i="55"/>
  <c r="M1298" i="55" s="1"/>
  <c r="H1346" i="55"/>
  <c r="M1346" i="55" s="1"/>
  <c r="H1773" i="55"/>
  <c r="H944" i="55"/>
  <c r="M944" i="55" s="1"/>
  <c r="M293" i="55"/>
  <c r="H468" i="55"/>
  <c r="M468" i="55" s="1"/>
  <c r="H726" i="55"/>
  <c r="M726" i="55" s="1"/>
  <c r="H798" i="55"/>
  <c r="M798" i="55" s="1"/>
  <c r="H985" i="55"/>
  <c r="M985" i="55" s="1"/>
  <c r="H1261" i="55"/>
  <c r="M1261" i="55" s="1"/>
  <c r="H1600" i="55"/>
  <c r="H335" i="55"/>
  <c r="M335" i="55" s="1"/>
  <c r="H416" i="55"/>
  <c r="M416" i="55" s="1"/>
  <c r="H1160" i="55"/>
  <c r="M1160" i="55" s="1"/>
  <c r="H1228" i="55"/>
  <c r="H451" i="55"/>
  <c r="M451" i="55" s="1"/>
  <c r="H774" i="55" l="1"/>
  <c r="M774" i="55" s="1"/>
  <c r="M320" i="55"/>
  <c r="H756" i="55"/>
  <c r="M756" i="55" s="1"/>
  <c r="H117" i="55"/>
  <c r="M117" i="55" s="1"/>
  <c r="H131" i="55"/>
  <c r="M131" i="55" s="1"/>
  <c r="H158" i="55"/>
  <c r="M158" i="55" s="1"/>
  <c r="H928" i="55"/>
  <c r="M928" i="55" s="1"/>
  <c r="M447" i="55"/>
  <c r="M583" i="55"/>
  <c r="M304" i="55"/>
  <c r="M302" i="55"/>
  <c r="M1424" i="55"/>
  <c r="H1419" i="55"/>
  <c r="M1419" i="55" s="1"/>
  <c r="M555" i="55"/>
  <c r="H539" i="55"/>
  <c r="H632" i="55"/>
  <c r="M632" i="55" s="1"/>
  <c r="M636" i="55"/>
  <c r="H1623" i="55"/>
  <c r="M1623" i="55" s="1"/>
  <c r="M1624" i="55"/>
  <c r="H1709" i="55"/>
  <c r="M1709" i="55" s="1"/>
  <c r="M1717" i="55"/>
  <c r="H64" i="55"/>
  <c r="M64" i="55" s="1"/>
  <c r="M65" i="55"/>
  <c r="H1466" i="55"/>
  <c r="M1467" i="55"/>
  <c r="H1567" i="55"/>
  <c r="M1568" i="55"/>
  <c r="H1137" i="55"/>
  <c r="M1137" i="55" s="1"/>
  <c r="M1138" i="55"/>
  <c r="H1745" i="55"/>
  <c r="M1745" i="55" s="1"/>
  <c r="M1746" i="55"/>
  <c r="H967" i="55"/>
  <c r="M967" i="55" s="1"/>
  <c r="M968" i="55"/>
  <c r="H898" i="55"/>
  <c r="M898" i="55" s="1"/>
  <c r="M899" i="55"/>
  <c r="H1461" i="55"/>
  <c r="M1462" i="55"/>
  <c r="H1534" i="55"/>
  <c r="M1534" i="55" s="1"/>
  <c r="M1535" i="55"/>
  <c r="H1309" i="55"/>
  <c r="M1309" i="55" s="1"/>
  <c r="M1310" i="55"/>
  <c r="H889" i="55"/>
  <c r="M889" i="55" s="1"/>
  <c r="M890" i="55"/>
  <c r="H1666" i="55"/>
  <c r="M1666" i="55" s="1"/>
  <c r="M1667" i="55"/>
  <c r="H1611" i="55"/>
  <c r="M1611" i="55" s="1"/>
  <c r="M1612" i="55"/>
  <c r="H1599" i="55"/>
  <c r="M1599" i="55" s="1"/>
  <c r="M1600" i="55"/>
  <c r="H191" i="55"/>
  <c r="M191" i="55" s="1"/>
  <c r="M192" i="55"/>
  <c r="H862" i="55"/>
  <c r="M862" i="55" s="1"/>
  <c r="M863" i="55"/>
  <c r="H1682" i="55"/>
  <c r="M1682" i="55" s="1"/>
  <c r="M1690" i="55"/>
  <c r="H875" i="55"/>
  <c r="M875" i="55" s="1"/>
  <c r="M876" i="55"/>
  <c r="H1445" i="55"/>
  <c r="M1445" i="55" s="1"/>
  <c r="M1446" i="55"/>
  <c r="H1702" i="55"/>
  <c r="M1702" i="55" s="1"/>
  <c r="M1703" i="55"/>
  <c r="H1729" i="55"/>
  <c r="M1729" i="55" s="1"/>
  <c r="M1730" i="55"/>
  <c r="H667" i="55"/>
  <c r="M667" i="55" s="1"/>
  <c r="M668" i="55"/>
  <c r="H462" i="55"/>
  <c r="M462" i="55" s="1"/>
  <c r="M463" i="55"/>
  <c r="H1219" i="55"/>
  <c r="M1219" i="55" s="1"/>
  <c r="M1228" i="55"/>
  <c r="H1131" i="55"/>
  <c r="M1131" i="55" s="1"/>
  <c r="M1132" i="55"/>
  <c r="H1439" i="55"/>
  <c r="M1439" i="55" s="1"/>
  <c r="M1440" i="55"/>
  <c r="H183" i="55"/>
  <c r="M183" i="55" s="1"/>
  <c r="H1415" i="55"/>
  <c r="M1415" i="55" s="1"/>
  <c r="M1416" i="55"/>
  <c r="H1411" i="55"/>
  <c r="M1411" i="55" s="1"/>
  <c r="M1412" i="55"/>
  <c r="H1406" i="55"/>
  <c r="M1406" i="55" s="1"/>
  <c r="M1407" i="55"/>
  <c r="H1402" i="55"/>
  <c r="M1403" i="55"/>
  <c r="H1431" i="55"/>
  <c r="M1432" i="55"/>
  <c r="H292" i="55"/>
  <c r="M292" i="55" s="1"/>
  <c r="M1394" i="55"/>
  <c r="M1398" i="55"/>
  <c r="H678" i="55"/>
  <c r="M678" i="55" s="1"/>
  <c r="H1373" i="55"/>
  <c r="M1373" i="55" s="1"/>
  <c r="H659" i="55"/>
  <c r="M659" i="55" s="1"/>
  <c r="H1369" i="55"/>
  <c r="M1369" i="55" s="1"/>
  <c r="M1370" i="55"/>
  <c r="H1365" i="55"/>
  <c r="M1365" i="55" s="1"/>
  <c r="M1366" i="55"/>
  <c r="H595" i="55"/>
  <c r="M595" i="55" s="1"/>
  <c r="H176" i="55"/>
  <c r="M176" i="55" s="1"/>
  <c r="H139" i="55"/>
  <c r="M139" i="55" s="1"/>
  <c r="H786" i="55"/>
  <c r="M786" i="55" s="1"/>
  <c r="H1390" i="55"/>
  <c r="M1391" i="55"/>
  <c r="H820" i="55"/>
  <c r="M820" i="55" s="1"/>
  <c r="M821" i="55"/>
  <c r="M782" i="55"/>
  <c r="H151" i="55"/>
  <c r="M151" i="55" s="1"/>
  <c r="H1765" i="55"/>
  <c r="M1765" i="55" s="1"/>
  <c r="M1773" i="55"/>
  <c r="H644" i="55"/>
  <c r="M644" i="55" s="1"/>
  <c r="H797" i="55"/>
  <c r="M797" i="55" s="1"/>
  <c r="H510" i="55"/>
  <c r="M510" i="55" s="1"/>
  <c r="H752" i="55"/>
  <c r="M752" i="55" s="1"/>
  <c r="M753" i="55"/>
  <c r="H307" i="55"/>
  <c r="M307" i="55" s="1"/>
  <c r="M308" i="55"/>
  <c r="H323" i="55"/>
  <c r="M323" i="55" s="1"/>
  <c r="M324" i="55"/>
  <c r="H311" i="55"/>
  <c r="M311" i="55" s="1"/>
  <c r="M312" i="55"/>
  <c r="H905" i="55"/>
  <c r="M905" i="55" s="1"/>
  <c r="M906" i="55"/>
  <c r="H816" i="55"/>
  <c r="M816" i="55" s="1"/>
  <c r="M817" i="55"/>
  <c r="M737" i="55"/>
  <c r="M738" i="55"/>
  <c r="H770" i="55"/>
  <c r="M770" i="55" s="1"/>
  <c r="M771" i="55"/>
  <c r="H587" i="55"/>
  <c r="M588" i="55"/>
  <c r="H479" i="55"/>
  <c r="M479" i="55" s="1"/>
  <c r="M480" i="55"/>
  <c r="H655" i="55"/>
  <c r="M655" i="55" s="1"/>
  <c r="M656" i="55"/>
  <c r="H697" i="55"/>
  <c r="M697" i="55" s="1"/>
  <c r="M698" i="55"/>
  <c r="H606" i="55"/>
  <c r="M606" i="55" s="1"/>
  <c r="M607" i="55"/>
  <c r="H674" i="55"/>
  <c r="M674" i="55" s="1"/>
  <c r="M675" i="55"/>
  <c r="H288" i="55"/>
  <c r="M288" i="55" s="1"/>
  <c r="M289" i="55"/>
  <c r="H535" i="55"/>
  <c r="M535" i="55" s="1"/>
  <c r="M536" i="55"/>
  <c r="H793" i="55"/>
  <c r="M793" i="55" s="1"/>
  <c r="M794" i="55"/>
  <c r="H213" i="55"/>
  <c r="M213" i="55" s="1"/>
  <c r="M214" i="55"/>
  <c r="H602" i="55"/>
  <c r="M602" i="55" s="1"/>
  <c r="M603" i="55"/>
  <c r="H911" i="55"/>
  <c r="M911" i="55" s="1"/>
  <c r="M921" i="55"/>
  <c r="H885" i="55"/>
  <c r="M885" i="55" s="1"/>
  <c r="M886" i="55"/>
  <c r="M849" i="55"/>
  <c r="M850" i="55"/>
  <c r="H748" i="55"/>
  <c r="M748" i="55" s="1"/>
  <c r="M749" i="55"/>
  <c r="H743" i="55"/>
  <c r="M744" i="55"/>
  <c r="H1627" i="55"/>
  <c r="M1627" i="55" s="1"/>
  <c r="H1538" i="55"/>
  <c r="M1538" i="55" s="1"/>
  <c r="H1513" i="55"/>
  <c r="M1513" i="55" s="1"/>
  <c r="H1471" i="55"/>
  <c r="H1159" i="55"/>
  <c r="M1159" i="55" s="1"/>
  <c r="H935" i="55"/>
  <c r="M935" i="55" s="1"/>
  <c r="H1345" i="55"/>
  <c r="H1252" i="55"/>
  <c r="H997" i="55"/>
  <c r="M997" i="55" s="1"/>
  <c r="H719" i="55"/>
  <c r="M719" i="55" s="1"/>
  <c r="H826" i="55"/>
  <c r="H701" i="55"/>
  <c r="M701" i="55" s="1"/>
  <c r="H614" i="55"/>
  <c r="M614" i="55" s="1"/>
  <c r="M539" i="55"/>
  <c r="H517" i="55"/>
  <c r="M517" i="55" s="1"/>
  <c r="H428" i="55"/>
  <c r="M428" i="55" s="1"/>
  <c r="H396" i="55"/>
  <c r="M396" i="55" s="1"/>
  <c r="H347" i="55"/>
  <c r="M347" i="55" s="1"/>
  <c r="H327" i="55"/>
  <c r="M327" i="55" s="1"/>
  <c r="H220" i="55"/>
  <c r="M220" i="55" s="1"/>
  <c r="H7" i="55"/>
  <c r="M7" i="55" s="1"/>
  <c r="H1234" i="55"/>
  <c r="M1234" i="55" s="1"/>
  <c r="H96" i="55"/>
  <c r="M96" i="55" s="1"/>
  <c r="H1576" i="55"/>
  <c r="M1576" i="55" s="1"/>
  <c r="H77" i="55"/>
  <c r="M77" i="55" s="1"/>
  <c r="H483" i="55"/>
  <c r="M483" i="55" s="1"/>
  <c r="H1084" i="55"/>
  <c r="H979" i="55"/>
  <c r="M979" i="55" s="1"/>
  <c r="H1744" i="55" l="1"/>
  <c r="M1744" i="55" s="1"/>
  <c r="M587" i="55"/>
  <c r="H582" i="55"/>
  <c r="M743" i="55"/>
  <c r="H742" i="55"/>
  <c r="M742" i="55" s="1"/>
  <c r="M1471" i="55"/>
  <c r="H1470" i="55"/>
  <c r="M1567" i="55"/>
  <c r="H1566" i="55"/>
  <c r="M1566" i="55" s="1"/>
  <c r="H1410" i="55"/>
  <c r="M1410" i="55" s="1"/>
  <c r="H1460" i="55"/>
  <c r="M1460" i="55" s="1"/>
  <c r="M1461" i="55"/>
  <c r="H1465" i="55"/>
  <c r="M1465" i="55" s="1"/>
  <c r="M1466" i="55"/>
  <c r="H1344" i="55"/>
  <c r="M1344" i="55" s="1"/>
  <c r="M1345" i="55"/>
  <c r="M1431" i="55"/>
  <c r="H1430" i="55"/>
  <c r="M1430" i="55" s="1"/>
  <c r="H1083" i="55"/>
  <c r="M1083" i="55" s="1"/>
  <c r="M1084" i="55"/>
  <c r="M1402" i="55"/>
  <c r="H1401" i="55"/>
  <c r="M1401" i="55" s="1"/>
  <c r="M1390" i="55"/>
  <c r="H1389" i="55"/>
  <c r="M1389" i="55" s="1"/>
  <c r="H848" i="55"/>
  <c r="M848" i="55" s="1"/>
  <c r="M826" i="55"/>
  <c r="H150" i="55"/>
  <c r="M150" i="55" s="1"/>
  <c r="H1251" i="55"/>
  <c r="M1251" i="55" s="1"/>
  <c r="M1252" i="55"/>
  <c r="H219" i="55"/>
  <c r="M219" i="55" s="1"/>
  <c r="H6" i="55"/>
  <c r="M6" i="55" s="1"/>
  <c r="H1158" i="55"/>
  <c r="M1470" i="55"/>
  <c r="H1665" i="55"/>
  <c r="M1665" i="55" s="1"/>
  <c r="H445" i="55"/>
  <c r="M445" i="55" s="1"/>
  <c r="H910" i="55"/>
  <c r="H581" i="55" l="1"/>
  <c r="M581" i="55" s="1"/>
  <c r="M582" i="55"/>
  <c r="H1157" i="55"/>
  <c r="M1157" i="55" s="1"/>
  <c r="M1158" i="55"/>
  <c r="H909" i="55"/>
  <c r="M909" i="55" s="1"/>
  <c r="M910" i="55"/>
  <c r="H149" i="55"/>
  <c r="H1388" i="55"/>
  <c r="M1388" i="55" s="1"/>
  <c r="H5" i="55" l="1"/>
  <c r="M5" i="55" s="1"/>
  <c r="M149" i="55"/>
  <c r="B1418" i="55"/>
  <c r="H4" i="55" l="1"/>
  <c r="M4" i="55" s="1"/>
  <c r="U1291" i="29"/>
  <c r="U1290" i="29" s="1"/>
  <c r="U1289" i="29" s="1"/>
  <c r="S1291" i="29"/>
  <c r="S1290" i="29" s="1"/>
  <c r="S1289" i="29" s="1"/>
  <c r="P1291" i="29"/>
  <c r="P1290" i="29" s="1"/>
  <c r="P1289" i="29" s="1"/>
  <c r="L1291" i="29"/>
  <c r="T1290" i="29"/>
  <c r="T1289" i="29" s="1"/>
  <c r="R1290" i="29"/>
  <c r="R1289" i="29" s="1"/>
  <c r="Q1290" i="29"/>
  <c r="Q1289" i="29" s="1"/>
  <c r="O1290" i="29"/>
  <c r="O1289" i="29" s="1"/>
  <c r="N1290" i="29"/>
  <c r="N1289" i="29" s="1"/>
  <c r="M1290" i="29"/>
  <c r="M1289" i="29" s="1"/>
  <c r="K1290" i="29"/>
  <c r="K1289" i="29" s="1"/>
  <c r="J1290" i="29"/>
  <c r="J1289" i="29" s="1"/>
  <c r="I1290" i="29"/>
  <c r="I1289" i="29" s="1"/>
  <c r="H1290" i="29"/>
  <c r="H1289" i="29" s="1"/>
  <c r="G1290" i="29"/>
  <c r="G1289" i="29" s="1"/>
  <c r="U1288" i="29"/>
  <c r="U1287" i="29" s="1"/>
  <c r="S1288" i="29"/>
  <c r="S1287" i="29" s="1"/>
  <c r="P1288" i="29"/>
  <c r="P1287" i="29" s="1"/>
  <c r="L1288" i="29"/>
  <c r="T1287" i="29"/>
  <c r="R1287" i="29"/>
  <c r="Q1287" i="29"/>
  <c r="O1287" i="29"/>
  <c r="N1287" i="29"/>
  <c r="M1287" i="29"/>
  <c r="K1287" i="29"/>
  <c r="J1287" i="29"/>
  <c r="I1287" i="29"/>
  <c r="H1287" i="29"/>
  <c r="G1287" i="29"/>
  <c r="U1286" i="29"/>
  <c r="S1286" i="29"/>
  <c r="P1286" i="29"/>
  <c r="L1286" i="29"/>
  <c r="U1285" i="29"/>
  <c r="U1284" i="29" s="1"/>
  <c r="S1285" i="29"/>
  <c r="P1285" i="29"/>
  <c r="L1285" i="29"/>
  <c r="T1284" i="29"/>
  <c r="R1284" i="29"/>
  <c r="Q1284" i="29"/>
  <c r="O1284" i="29"/>
  <c r="N1284" i="29"/>
  <c r="M1284" i="29"/>
  <c r="K1284" i="29"/>
  <c r="J1284" i="29"/>
  <c r="I1284" i="29"/>
  <c r="H1284" i="29"/>
  <c r="G1284" i="29"/>
  <c r="U1283" i="29"/>
  <c r="U1282" i="29" s="1"/>
  <c r="S1283" i="29"/>
  <c r="S1282" i="29" s="1"/>
  <c r="P1283" i="29"/>
  <c r="P1282" i="29" s="1"/>
  <c r="L1283" i="29"/>
  <c r="T1282" i="29"/>
  <c r="R1282" i="29"/>
  <c r="Q1282" i="29"/>
  <c r="O1282" i="29"/>
  <c r="N1282" i="29"/>
  <c r="M1282" i="29"/>
  <c r="K1282" i="29"/>
  <c r="J1282" i="29"/>
  <c r="I1282" i="29"/>
  <c r="H1282" i="29"/>
  <c r="G1282" i="29"/>
  <c r="U1281" i="29"/>
  <c r="S1281" i="29"/>
  <c r="P1281" i="29"/>
  <c r="L1281" i="29"/>
  <c r="U1280" i="29"/>
  <c r="S1280" i="29"/>
  <c r="P1280" i="29"/>
  <c r="L1280" i="29"/>
  <c r="T1279" i="29"/>
  <c r="R1279" i="29"/>
  <c r="Q1279" i="29"/>
  <c r="O1279" i="29"/>
  <c r="N1279" i="29"/>
  <c r="M1279" i="29"/>
  <c r="K1279" i="29"/>
  <c r="J1279" i="29"/>
  <c r="I1279" i="29"/>
  <c r="H1279" i="29"/>
  <c r="G1279" i="29"/>
  <c r="U1278" i="29"/>
  <c r="U1277" i="29" s="1"/>
  <c r="S1278" i="29"/>
  <c r="S1277" i="29" s="1"/>
  <c r="P1278" i="29"/>
  <c r="P1277" i="29" s="1"/>
  <c r="L1278" i="29"/>
  <c r="T1277" i="29"/>
  <c r="R1277" i="29"/>
  <c r="Q1277" i="29"/>
  <c r="O1277" i="29"/>
  <c r="N1277" i="29"/>
  <c r="M1277" i="29"/>
  <c r="K1277" i="29"/>
  <c r="J1277" i="29"/>
  <c r="I1277" i="29"/>
  <c r="H1277" i="29"/>
  <c r="G1277" i="29"/>
  <c r="U1276" i="29"/>
  <c r="U1275" i="29" s="1"/>
  <c r="S1276" i="29"/>
  <c r="S1275" i="29" s="1"/>
  <c r="P1276" i="29"/>
  <c r="P1275" i="29" s="1"/>
  <c r="L1276" i="29"/>
  <c r="T1275" i="29"/>
  <c r="R1275" i="29"/>
  <c r="Q1275" i="29"/>
  <c r="O1275" i="29"/>
  <c r="N1275" i="29"/>
  <c r="M1275" i="29"/>
  <c r="K1275" i="29"/>
  <c r="J1275" i="29"/>
  <c r="I1275" i="29"/>
  <c r="H1275" i="29"/>
  <c r="G1275" i="29"/>
  <c r="L1272" i="29"/>
  <c r="L1271" i="29"/>
  <c r="U1270" i="29"/>
  <c r="T1270" i="29"/>
  <c r="S1270" i="29"/>
  <c r="R1270" i="29"/>
  <c r="Q1270" i="29"/>
  <c r="P1270" i="29"/>
  <c r="O1270" i="29"/>
  <c r="N1270" i="29"/>
  <c r="M1270" i="29"/>
  <c r="K1270" i="29"/>
  <c r="J1270" i="29"/>
  <c r="I1270" i="29"/>
  <c r="L1270" i="29" s="1"/>
  <c r="H1270" i="29"/>
  <c r="G1270" i="29"/>
  <c r="L1269" i="29"/>
  <c r="U1268" i="29"/>
  <c r="T1268" i="29"/>
  <c r="S1268" i="29"/>
  <c r="R1268" i="29"/>
  <c r="Q1268" i="29"/>
  <c r="P1268" i="29"/>
  <c r="O1268" i="29"/>
  <c r="N1268" i="29"/>
  <c r="M1268" i="29"/>
  <c r="K1268" i="29"/>
  <c r="J1268" i="29"/>
  <c r="I1268" i="29"/>
  <c r="L1268" i="29" s="1"/>
  <c r="H1268" i="29"/>
  <c r="G1268" i="29"/>
  <c r="L1267" i="29"/>
  <c r="U1266" i="29"/>
  <c r="T1266" i="29"/>
  <c r="S1266" i="29"/>
  <c r="R1266" i="29"/>
  <c r="Q1266" i="29"/>
  <c r="P1266" i="29"/>
  <c r="O1266" i="29"/>
  <c r="N1266" i="29"/>
  <c r="M1266" i="29"/>
  <c r="K1266" i="29"/>
  <c r="J1266" i="29"/>
  <c r="I1266" i="29"/>
  <c r="L1266" i="29" s="1"/>
  <c r="H1266" i="29"/>
  <c r="G1266" i="29"/>
  <c r="U1265" i="29"/>
  <c r="U1264" i="29" s="1"/>
  <c r="S1265" i="29"/>
  <c r="S1264" i="29" s="1"/>
  <c r="P1265" i="29"/>
  <c r="P1264" i="29" s="1"/>
  <c r="L1265" i="29"/>
  <c r="T1264" i="29"/>
  <c r="R1264" i="29"/>
  <c r="Q1264" i="29"/>
  <c r="O1264" i="29"/>
  <c r="N1264" i="29"/>
  <c r="M1264" i="29"/>
  <c r="K1264" i="29"/>
  <c r="J1264" i="29"/>
  <c r="I1264" i="29"/>
  <c r="L1264" i="29" s="1"/>
  <c r="H1264" i="29"/>
  <c r="G1264" i="29"/>
  <c r="U1263" i="29"/>
  <c r="U1262" i="29" s="1"/>
  <c r="S1263" i="29"/>
  <c r="S1262" i="29" s="1"/>
  <c r="P1263" i="29"/>
  <c r="P1262" i="29" s="1"/>
  <c r="L1263" i="29"/>
  <c r="T1262" i="29"/>
  <c r="R1262" i="29"/>
  <c r="Q1262" i="29"/>
  <c r="O1262" i="29"/>
  <c r="N1262" i="29"/>
  <c r="M1262" i="29"/>
  <c r="K1262" i="29"/>
  <c r="J1262" i="29"/>
  <c r="I1262" i="29"/>
  <c r="H1262" i="29"/>
  <c r="G1262" i="29"/>
  <c r="U1260" i="29"/>
  <c r="U1259" i="29" s="1"/>
  <c r="S1260" i="29"/>
  <c r="S1259" i="29" s="1"/>
  <c r="P1260" i="29"/>
  <c r="P1259" i="29" s="1"/>
  <c r="L1260" i="29"/>
  <c r="T1259" i="29"/>
  <c r="R1259" i="29"/>
  <c r="Q1259" i="29"/>
  <c r="O1259" i="29"/>
  <c r="N1259" i="29"/>
  <c r="M1259" i="29"/>
  <c r="K1259" i="29"/>
  <c r="J1259" i="29"/>
  <c r="I1259" i="29"/>
  <c r="L1259" i="29" s="1"/>
  <c r="H1259" i="29"/>
  <c r="G1259" i="29"/>
  <c r="U1258" i="29"/>
  <c r="S1258" i="29"/>
  <c r="P1258" i="29"/>
  <c r="L1258" i="29"/>
  <c r="U1257" i="29"/>
  <c r="S1257" i="29"/>
  <c r="P1257" i="29"/>
  <c r="L1257" i="29"/>
  <c r="U1256" i="29"/>
  <c r="S1256" i="29"/>
  <c r="P1256" i="29"/>
  <c r="L1256" i="29"/>
  <c r="T1255" i="29"/>
  <c r="R1255" i="29"/>
  <c r="Q1255" i="29"/>
  <c r="O1255" i="29"/>
  <c r="N1255" i="29"/>
  <c r="M1255" i="29"/>
  <c r="K1255" i="29"/>
  <c r="J1255" i="29"/>
  <c r="I1255" i="29"/>
  <c r="H1255" i="29"/>
  <c r="G1255" i="29"/>
  <c r="U1253" i="29"/>
  <c r="U1252" i="29" s="1"/>
  <c r="S1253" i="29"/>
  <c r="S1252" i="29" s="1"/>
  <c r="P1253" i="29"/>
  <c r="P1252" i="29" s="1"/>
  <c r="L1253" i="29"/>
  <c r="T1252" i="29"/>
  <c r="R1252" i="29"/>
  <c r="Q1252" i="29"/>
  <c r="O1252" i="29"/>
  <c r="N1252" i="29"/>
  <c r="M1252" i="29"/>
  <c r="K1252" i="29"/>
  <c r="J1252" i="29"/>
  <c r="I1252" i="29"/>
  <c r="L1252" i="29" s="1"/>
  <c r="H1252" i="29"/>
  <c r="G1252" i="29"/>
  <c r="U1251" i="29"/>
  <c r="U1250" i="29" s="1"/>
  <c r="S1251" i="29"/>
  <c r="S1250" i="29" s="1"/>
  <c r="P1251" i="29"/>
  <c r="P1250" i="29" s="1"/>
  <c r="L1251" i="29"/>
  <c r="T1250" i="29"/>
  <c r="R1250" i="29"/>
  <c r="Q1250" i="29"/>
  <c r="O1250" i="29"/>
  <c r="N1250" i="29"/>
  <c r="M1250" i="29"/>
  <c r="K1250" i="29"/>
  <c r="J1250" i="29"/>
  <c r="I1250" i="29"/>
  <c r="L1250" i="29" s="1"/>
  <c r="H1250" i="29"/>
  <c r="G1250" i="29"/>
  <c r="U1249" i="29"/>
  <c r="S1249" i="29"/>
  <c r="P1249" i="29"/>
  <c r="L1249" i="29"/>
  <c r="U1248" i="29"/>
  <c r="S1248" i="29"/>
  <c r="P1248" i="29"/>
  <c r="L1248" i="29"/>
  <c r="U1247" i="29"/>
  <c r="S1247" i="29"/>
  <c r="P1247" i="29"/>
  <c r="L1247" i="29"/>
  <c r="U1246" i="29"/>
  <c r="S1246" i="29"/>
  <c r="P1246" i="29"/>
  <c r="L1246" i="29"/>
  <c r="T1245" i="29"/>
  <c r="R1245" i="29"/>
  <c r="Q1245" i="29"/>
  <c r="O1245" i="29"/>
  <c r="N1245" i="29"/>
  <c r="M1245" i="29"/>
  <c r="K1245" i="29"/>
  <c r="J1245" i="29"/>
  <c r="I1245" i="29"/>
  <c r="L1245" i="29" s="1"/>
  <c r="H1245" i="29"/>
  <c r="G1245" i="29"/>
  <c r="U1244" i="29"/>
  <c r="U1243" i="29" s="1"/>
  <c r="S1244" i="29"/>
  <c r="S1243" i="29" s="1"/>
  <c r="P1244" i="29"/>
  <c r="P1243" i="29" s="1"/>
  <c r="L1244" i="29"/>
  <c r="T1243" i="29"/>
  <c r="R1243" i="29"/>
  <c r="Q1243" i="29"/>
  <c r="O1243" i="29"/>
  <c r="N1243" i="29"/>
  <c r="M1243" i="29"/>
  <c r="K1243" i="29"/>
  <c r="J1243" i="29"/>
  <c r="I1243" i="29"/>
  <c r="L1243" i="29" s="1"/>
  <c r="H1243" i="29"/>
  <c r="G1243" i="29"/>
  <c r="U1242" i="29"/>
  <c r="U1241" i="29" s="1"/>
  <c r="S1242" i="29"/>
  <c r="S1241" i="29" s="1"/>
  <c r="P1242" i="29"/>
  <c r="P1241" i="29" s="1"/>
  <c r="L1242" i="29"/>
  <c r="T1241" i="29"/>
  <c r="R1241" i="29"/>
  <c r="Q1241" i="29"/>
  <c r="O1241" i="29"/>
  <c r="N1241" i="29"/>
  <c r="M1241" i="29"/>
  <c r="K1241" i="29"/>
  <c r="J1241" i="29"/>
  <c r="I1241" i="29"/>
  <c r="L1241" i="29" s="1"/>
  <c r="H1241" i="29"/>
  <c r="G1241" i="29"/>
  <c r="U1240" i="29"/>
  <c r="S1240" i="29"/>
  <c r="P1240" i="29"/>
  <c r="L1240" i="29"/>
  <c r="U1239" i="29"/>
  <c r="S1239" i="29"/>
  <c r="P1239" i="29"/>
  <c r="L1239" i="29"/>
  <c r="T1238" i="29"/>
  <c r="R1238" i="29"/>
  <c r="Q1238" i="29"/>
  <c r="O1238" i="29"/>
  <c r="N1238" i="29"/>
  <c r="M1238" i="29"/>
  <c r="K1238" i="29"/>
  <c r="J1238" i="29"/>
  <c r="I1238" i="29"/>
  <c r="L1238" i="29" s="1"/>
  <c r="H1238" i="29"/>
  <c r="G1238" i="29"/>
  <c r="U1237" i="29"/>
  <c r="S1237" i="29"/>
  <c r="P1237" i="29"/>
  <c r="L1237" i="29"/>
  <c r="U1236" i="29"/>
  <c r="S1236" i="29"/>
  <c r="P1236" i="29"/>
  <c r="L1236" i="29"/>
  <c r="U1235" i="29"/>
  <c r="S1235" i="29"/>
  <c r="P1235" i="29"/>
  <c r="L1235" i="29"/>
  <c r="U1234" i="29"/>
  <c r="S1234" i="29"/>
  <c r="P1234" i="29"/>
  <c r="P1233" i="29" s="1"/>
  <c r="L1234" i="29"/>
  <c r="T1233" i="29"/>
  <c r="R1233" i="29"/>
  <c r="Q1233" i="29"/>
  <c r="O1233" i="29"/>
  <c r="N1233" i="29"/>
  <c r="M1233" i="29"/>
  <c r="K1233" i="29"/>
  <c r="J1233" i="29"/>
  <c r="I1233" i="29"/>
  <c r="L1233" i="29" s="1"/>
  <c r="H1233" i="29"/>
  <c r="G1233" i="29"/>
  <c r="U1232" i="29"/>
  <c r="S1232" i="29"/>
  <c r="P1232" i="29"/>
  <c r="L1232" i="29"/>
  <c r="U1231" i="29"/>
  <c r="S1231" i="29"/>
  <c r="P1231" i="29"/>
  <c r="L1231" i="29"/>
  <c r="U1230" i="29"/>
  <c r="S1230" i="29"/>
  <c r="P1230" i="29"/>
  <c r="L1230" i="29"/>
  <c r="U1229" i="29"/>
  <c r="S1229" i="29"/>
  <c r="P1229" i="29"/>
  <c r="L1229" i="29"/>
  <c r="U1228" i="29"/>
  <c r="S1228" i="29"/>
  <c r="P1228" i="29"/>
  <c r="L1228" i="29"/>
  <c r="U1227" i="29"/>
  <c r="S1227" i="29"/>
  <c r="P1227" i="29"/>
  <c r="L1227" i="29"/>
  <c r="U1226" i="29"/>
  <c r="S1226" i="29"/>
  <c r="P1226" i="29"/>
  <c r="L1226" i="29"/>
  <c r="U1225" i="29"/>
  <c r="S1225" i="29"/>
  <c r="P1225" i="29"/>
  <c r="L1225" i="29"/>
  <c r="T1224" i="29"/>
  <c r="R1224" i="29"/>
  <c r="Q1224" i="29"/>
  <c r="O1224" i="29"/>
  <c r="N1224" i="29"/>
  <c r="M1224" i="29"/>
  <c r="K1224" i="29"/>
  <c r="J1224" i="29"/>
  <c r="I1224" i="29"/>
  <c r="L1224" i="29" s="1"/>
  <c r="H1224" i="29"/>
  <c r="G1224" i="29"/>
  <c r="U1223" i="29"/>
  <c r="S1223" i="29"/>
  <c r="P1223" i="29"/>
  <c r="L1223" i="29"/>
  <c r="U1222" i="29"/>
  <c r="S1222" i="29"/>
  <c r="P1222" i="29"/>
  <c r="L1222" i="29"/>
  <c r="U1221" i="29"/>
  <c r="S1221" i="29"/>
  <c r="P1221" i="29"/>
  <c r="L1221" i="29"/>
  <c r="U1220" i="29"/>
  <c r="S1220" i="29"/>
  <c r="P1220" i="29"/>
  <c r="L1220" i="29"/>
  <c r="U1219" i="29"/>
  <c r="S1219" i="29"/>
  <c r="P1219" i="29"/>
  <c r="L1219" i="29"/>
  <c r="T1218" i="29"/>
  <c r="R1218" i="29"/>
  <c r="Q1218" i="29"/>
  <c r="O1218" i="29"/>
  <c r="N1218" i="29"/>
  <c r="M1218" i="29"/>
  <c r="K1218" i="29"/>
  <c r="J1218" i="29"/>
  <c r="I1218" i="29"/>
  <c r="L1218" i="29" s="1"/>
  <c r="H1218" i="29"/>
  <c r="G1218" i="29"/>
  <c r="U1217" i="29"/>
  <c r="S1217" i="29"/>
  <c r="P1217" i="29"/>
  <c r="L1217" i="29"/>
  <c r="U1216" i="29"/>
  <c r="S1216" i="29"/>
  <c r="P1216" i="29"/>
  <c r="L1216" i="29"/>
  <c r="U1215" i="29"/>
  <c r="U1214" i="29" s="1"/>
  <c r="S1215" i="29"/>
  <c r="S1214" i="29" s="1"/>
  <c r="P1215" i="29"/>
  <c r="L1215" i="29"/>
  <c r="T1214" i="29"/>
  <c r="R1214" i="29"/>
  <c r="Q1214" i="29"/>
  <c r="O1214" i="29"/>
  <c r="N1214" i="29"/>
  <c r="M1214" i="29"/>
  <c r="K1214" i="29"/>
  <c r="J1214" i="29"/>
  <c r="I1214" i="29"/>
  <c r="L1214" i="29" s="1"/>
  <c r="H1214" i="29"/>
  <c r="G1214" i="29"/>
  <c r="U1213" i="29"/>
  <c r="S1213" i="29"/>
  <c r="P1213" i="29"/>
  <c r="L1213" i="29"/>
  <c r="U1212" i="29"/>
  <c r="U1211" i="29" s="1"/>
  <c r="S1212" i="29"/>
  <c r="P1212" i="29"/>
  <c r="L1212" i="29"/>
  <c r="T1211" i="29"/>
  <c r="R1211" i="29"/>
  <c r="Q1211" i="29"/>
  <c r="O1211" i="29"/>
  <c r="N1211" i="29"/>
  <c r="M1211" i="29"/>
  <c r="K1211" i="29"/>
  <c r="J1211" i="29"/>
  <c r="I1211" i="29"/>
  <c r="L1211" i="29" s="1"/>
  <c r="H1211" i="29"/>
  <c r="G1211" i="29"/>
  <c r="U1210" i="29"/>
  <c r="U1209" i="29" s="1"/>
  <c r="S1210" i="29"/>
  <c r="S1209" i="29" s="1"/>
  <c r="P1210" i="29"/>
  <c r="P1209" i="29" s="1"/>
  <c r="L1210" i="29"/>
  <c r="T1209" i="29"/>
  <c r="R1209" i="29"/>
  <c r="Q1209" i="29"/>
  <c r="O1209" i="29"/>
  <c r="N1209" i="29"/>
  <c r="M1209" i="29"/>
  <c r="K1209" i="29"/>
  <c r="J1209" i="29"/>
  <c r="I1209" i="29"/>
  <c r="L1209" i="29" s="1"/>
  <c r="H1209" i="29"/>
  <c r="G1209" i="29"/>
  <c r="U1208" i="29"/>
  <c r="U1207" i="29" s="1"/>
  <c r="S1208" i="29"/>
  <c r="S1207" i="29" s="1"/>
  <c r="P1208" i="29"/>
  <c r="P1207" i="29" s="1"/>
  <c r="L1208" i="29"/>
  <c r="T1207" i="29"/>
  <c r="R1207" i="29"/>
  <c r="Q1207" i="29"/>
  <c r="O1207" i="29"/>
  <c r="N1207" i="29"/>
  <c r="M1207" i="29"/>
  <c r="K1207" i="29"/>
  <c r="J1207" i="29"/>
  <c r="I1207" i="29"/>
  <c r="L1207" i="29" s="1"/>
  <c r="H1207" i="29"/>
  <c r="G1207" i="29"/>
  <c r="L1204" i="29"/>
  <c r="L1203" i="29"/>
  <c r="U1202" i="29"/>
  <c r="T1202" i="29"/>
  <c r="S1202" i="29"/>
  <c r="R1202" i="29"/>
  <c r="Q1202" i="29"/>
  <c r="P1202" i="29"/>
  <c r="O1202" i="29"/>
  <c r="N1202" i="29"/>
  <c r="M1202" i="29"/>
  <c r="K1202" i="29"/>
  <c r="J1202" i="29"/>
  <c r="I1202" i="29"/>
  <c r="H1202" i="29"/>
  <c r="G1202" i="29"/>
  <c r="L1201" i="29"/>
  <c r="U1200" i="29"/>
  <c r="T1200" i="29"/>
  <c r="S1200" i="29"/>
  <c r="R1200" i="29"/>
  <c r="Q1200" i="29"/>
  <c r="P1200" i="29"/>
  <c r="O1200" i="29"/>
  <c r="N1200" i="29"/>
  <c r="M1200" i="29"/>
  <c r="K1200" i="29"/>
  <c r="J1200" i="29"/>
  <c r="I1200" i="29"/>
  <c r="H1200" i="29"/>
  <c r="G1200" i="29"/>
  <c r="L1199" i="29"/>
  <c r="U1198" i="29"/>
  <c r="T1198" i="29"/>
  <c r="S1198" i="29"/>
  <c r="R1198" i="29"/>
  <c r="Q1198" i="29"/>
  <c r="P1198" i="29"/>
  <c r="O1198" i="29"/>
  <c r="N1198" i="29"/>
  <c r="M1198" i="29"/>
  <c r="K1198" i="29"/>
  <c r="J1198" i="29"/>
  <c r="I1198" i="29"/>
  <c r="H1198" i="29"/>
  <c r="G1198" i="29"/>
  <c r="U1197" i="29"/>
  <c r="U1196" i="29" s="1"/>
  <c r="S1197" i="29"/>
  <c r="S1196" i="29" s="1"/>
  <c r="P1197" i="29"/>
  <c r="P1196" i="29" s="1"/>
  <c r="L1197" i="29"/>
  <c r="T1196" i="29"/>
  <c r="R1196" i="29"/>
  <c r="Q1196" i="29"/>
  <c r="O1196" i="29"/>
  <c r="N1196" i="29"/>
  <c r="M1196" i="29"/>
  <c r="K1196" i="29"/>
  <c r="J1196" i="29"/>
  <c r="I1196" i="29"/>
  <c r="H1196" i="29"/>
  <c r="G1196" i="29"/>
  <c r="U1195" i="29"/>
  <c r="U1194" i="29" s="1"/>
  <c r="S1195" i="29"/>
  <c r="S1194" i="29" s="1"/>
  <c r="P1195" i="29"/>
  <c r="P1194" i="29" s="1"/>
  <c r="L1195" i="29"/>
  <c r="T1194" i="29"/>
  <c r="R1194" i="29"/>
  <c r="Q1194" i="29"/>
  <c r="O1194" i="29"/>
  <c r="N1194" i="29"/>
  <c r="M1194" i="29"/>
  <c r="K1194" i="29"/>
  <c r="J1194" i="29"/>
  <c r="I1194" i="29"/>
  <c r="H1194" i="29"/>
  <c r="G1194" i="29"/>
  <c r="U1192" i="29"/>
  <c r="U1191" i="29" s="1"/>
  <c r="S1192" i="29"/>
  <c r="S1191" i="29" s="1"/>
  <c r="P1192" i="29"/>
  <c r="P1191" i="29" s="1"/>
  <c r="L1192" i="29"/>
  <c r="T1191" i="29"/>
  <c r="R1191" i="29"/>
  <c r="Q1191" i="29"/>
  <c r="O1191" i="29"/>
  <c r="N1191" i="29"/>
  <c r="M1191" i="29"/>
  <c r="K1191" i="29"/>
  <c r="J1191" i="29"/>
  <c r="I1191" i="29"/>
  <c r="H1191" i="29"/>
  <c r="G1191" i="29"/>
  <c r="U1190" i="29"/>
  <c r="S1190" i="29"/>
  <c r="P1190" i="29"/>
  <c r="L1190" i="29"/>
  <c r="U1189" i="29"/>
  <c r="S1189" i="29"/>
  <c r="P1189" i="29"/>
  <c r="L1189" i="29"/>
  <c r="U1188" i="29"/>
  <c r="U1187" i="29" s="1"/>
  <c r="S1188" i="29"/>
  <c r="P1188" i="29"/>
  <c r="L1188" i="29"/>
  <c r="T1187" i="29"/>
  <c r="R1187" i="29"/>
  <c r="Q1187" i="29"/>
  <c r="O1187" i="29"/>
  <c r="N1187" i="29"/>
  <c r="M1187" i="29"/>
  <c r="K1187" i="29"/>
  <c r="J1187" i="29"/>
  <c r="I1187" i="29"/>
  <c r="H1187" i="29"/>
  <c r="G1187" i="29"/>
  <c r="L1185" i="29"/>
  <c r="U1184" i="29"/>
  <c r="T1184" i="29"/>
  <c r="S1184" i="29"/>
  <c r="R1184" i="29"/>
  <c r="Q1184" i="29"/>
  <c r="P1184" i="29"/>
  <c r="O1184" i="29"/>
  <c r="N1184" i="29"/>
  <c r="M1184" i="29"/>
  <c r="K1184" i="29"/>
  <c r="J1184" i="29"/>
  <c r="I1184" i="29"/>
  <c r="H1184" i="29"/>
  <c r="G1184" i="29"/>
  <c r="L1183" i="29"/>
  <c r="U1182" i="29"/>
  <c r="T1182" i="29"/>
  <c r="S1182" i="29"/>
  <c r="R1182" i="29"/>
  <c r="Q1182" i="29"/>
  <c r="P1182" i="29"/>
  <c r="O1182" i="29"/>
  <c r="N1182" i="29"/>
  <c r="M1182" i="29"/>
  <c r="K1182" i="29"/>
  <c r="J1182" i="29"/>
  <c r="I1182" i="29"/>
  <c r="H1182" i="29"/>
  <c r="G1182" i="29"/>
  <c r="U1181" i="29"/>
  <c r="S1181" i="29"/>
  <c r="P1181" i="29"/>
  <c r="L1181" i="29"/>
  <c r="U1180" i="29"/>
  <c r="S1180" i="29"/>
  <c r="P1180" i="29"/>
  <c r="L1180" i="29"/>
  <c r="U1179" i="29"/>
  <c r="S1179" i="29"/>
  <c r="S1177" i="29" s="1"/>
  <c r="P1179" i="29"/>
  <c r="L1179" i="29"/>
  <c r="L1178" i="29"/>
  <c r="T1177" i="29"/>
  <c r="R1177" i="29"/>
  <c r="Q1177" i="29"/>
  <c r="O1177" i="29"/>
  <c r="N1177" i="29"/>
  <c r="M1177" i="29"/>
  <c r="K1177" i="29"/>
  <c r="J1177" i="29"/>
  <c r="I1177" i="29"/>
  <c r="H1177" i="29"/>
  <c r="G1177" i="29"/>
  <c r="L1176" i="29"/>
  <c r="U1175" i="29"/>
  <c r="T1175" i="29"/>
  <c r="S1175" i="29"/>
  <c r="R1175" i="29"/>
  <c r="Q1175" i="29"/>
  <c r="P1175" i="29"/>
  <c r="O1175" i="29"/>
  <c r="N1175" i="29"/>
  <c r="M1175" i="29"/>
  <c r="K1175" i="29"/>
  <c r="J1175" i="29"/>
  <c r="I1175" i="29"/>
  <c r="H1175" i="29"/>
  <c r="G1175" i="29"/>
  <c r="L1174" i="29"/>
  <c r="U1173" i="29"/>
  <c r="T1173" i="29"/>
  <c r="S1173" i="29"/>
  <c r="R1173" i="29"/>
  <c r="Q1173" i="29"/>
  <c r="P1173" i="29"/>
  <c r="O1173" i="29"/>
  <c r="N1173" i="29"/>
  <c r="M1173" i="29"/>
  <c r="K1173" i="29"/>
  <c r="J1173" i="29"/>
  <c r="I1173" i="29"/>
  <c r="H1173" i="29"/>
  <c r="G1173" i="29"/>
  <c r="U1172" i="29"/>
  <c r="U1170" i="29" s="1"/>
  <c r="S1172" i="29"/>
  <c r="S1170" i="29" s="1"/>
  <c r="P1172" i="29"/>
  <c r="P1170" i="29" s="1"/>
  <c r="L1172" i="29"/>
  <c r="L1171" i="29"/>
  <c r="T1170" i="29"/>
  <c r="R1170" i="29"/>
  <c r="Q1170" i="29"/>
  <c r="O1170" i="29"/>
  <c r="N1170" i="29"/>
  <c r="M1170" i="29"/>
  <c r="K1170" i="29"/>
  <c r="J1170" i="29"/>
  <c r="I1170" i="29"/>
  <c r="H1170" i="29"/>
  <c r="G1170" i="29"/>
  <c r="U1169" i="29"/>
  <c r="S1169" i="29"/>
  <c r="P1169" i="29"/>
  <c r="L1169" i="29"/>
  <c r="U1168" i="29"/>
  <c r="S1168" i="29"/>
  <c r="P1168" i="29"/>
  <c r="L1168" i="29"/>
  <c r="L1167" i="29"/>
  <c r="T1166" i="29"/>
  <c r="R1166" i="29"/>
  <c r="Q1166" i="29"/>
  <c r="O1166" i="29"/>
  <c r="N1166" i="29"/>
  <c r="M1166" i="29"/>
  <c r="K1166" i="29"/>
  <c r="J1166" i="29"/>
  <c r="I1166" i="29"/>
  <c r="H1166" i="29"/>
  <c r="G1166" i="29"/>
  <c r="U1165" i="29"/>
  <c r="S1165" i="29"/>
  <c r="P1165" i="29"/>
  <c r="L1165" i="29"/>
  <c r="U1164" i="29"/>
  <c r="S1164" i="29"/>
  <c r="P1164" i="29"/>
  <c r="L1164" i="29"/>
  <c r="U1163" i="29"/>
  <c r="S1163" i="29"/>
  <c r="P1163" i="29"/>
  <c r="L1163" i="29"/>
  <c r="U1162" i="29"/>
  <c r="S1162" i="29"/>
  <c r="P1162" i="29"/>
  <c r="L1162" i="29"/>
  <c r="U1161" i="29"/>
  <c r="S1161" i="29"/>
  <c r="P1161" i="29"/>
  <c r="L1161" i="29"/>
  <c r="U1160" i="29"/>
  <c r="S1160" i="29"/>
  <c r="P1160" i="29"/>
  <c r="L1160" i="29"/>
  <c r="U1159" i="29"/>
  <c r="S1159" i="29"/>
  <c r="P1159" i="29"/>
  <c r="L1159" i="29"/>
  <c r="L1158" i="29"/>
  <c r="T1157" i="29"/>
  <c r="R1157" i="29"/>
  <c r="Q1157" i="29"/>
  <c r="O1157" i="29"/>
  <c r="N1157" i="29"/>
  <c r="M1157" i="29"/>
  <c r="K1157" i="29"/>
  <c r="J1157" i="29"/>
  <c r="I1157" i="29"/>
  <c r="H1157" i="29"/>
  <c r="G1157" i="29"/>
  <c r="U1156" i="29"/>
  <c r="S1156" i="29"/>
  <c r="P1156" i="29"/>
  <c r="L1156" i="29"/>
  <c r="U1155" i="29"/>
  <c r="S1155" i="29"/>
  <c r="P1155" i="29"/>
  <c r="L1155" i="29"/>
  <c r="U1154" i="29"/>
  <c r="S1154" i="29"/>
  <c r="P1154" i="29"/>
  <c r="L1154" i="29"/>
  <c r="U1153" i="29"/>
  <c r="S1153" i="29"/>
  <c r="P1153" i="29"/>
  <c r="L1153" i="29"/>
  <c r="L1152" i="29"/>
  <c r="T1151" i="29"/>
  <c r="R1151" i="29"/>
  <c r="Q1151" i="29"/>
  <c r="O1151" i="29"/>
  <c r="N1151" i="29"/>
  <c r="M1151" i="29"/>
  <c r="K1151" i="29"/>
  <c r="J1151" i="29"/>
  <c r="I1151" i="29"/>
  <c r="H1151" i="29"/>
  <c r="G1151" i="29"/>
  <c r="U1150" i="29"/>
  <c r="S1150" i="29"/>
  <c r="P1150" i="29"/>
  <c r="L1150" i="29"/>
  <c r="U1149" i="29"/>
  <c r="S1149" i="29"/>
  <c r="P1149" i="29"/>
  <c r="L1149" i="29"/>
  <c r="L1148" i="29"/>
  <c r="T1147" i="29"/>
  <c r="R1147" i="29"/>
  <c r="Q1147" i="29"/>
  <c r="O1147" i="29"/>
  <c r="N1147" i="29"/>
  <c r="M1147" i="29"/>
  <c r="K1147" i="29"/>
  <c r="J1147" i="29"/>
  <c r="I1147" i="29"/>
  <c r="H1147" i="29"/>
  <c r="G1147" i="29"/>
  <c r="L1146" i="29"/>
  <c r="L1145" i="29"/>
  <c r="U1144" i="29"/>
  <c r="T1144" i="29"/>
  <c r="S1144" i="29"/>
  <c r="R1144" i="29"/>
  <c r="Q1144" i="29"/>
  <c r="P1144" i="29"/>
  <c r="O1144" i="29"/>
  <c r="N1144" i="29"/>
  <c r="M1144" i="29"/>
  <c r="K1144" i="29"/>
  <c r="J1144" i="29"/>
  <c r="I1144" i="29"/>
  <c r="H1144" i="29"/>
  <c r="G1144" i="29"/>
  <c r="L1143" i="29"/>
  <c r="U1142" i="29"/>
  <c r="T1142" i="29"/>
  <c r="S1142" i="29"/>
  <c r="R1142" i="29"/>
  <c r="Q1142" i="29"/>
  <c r="P1142" i="29"/>
  <c r="O1142" i="29"/>
  <c r="N1142" i="29"/>
  <c r="M1142" i="29"/>
  <c r="K1142" i="29"/>
  <c r="J1142" i="29"/>
  <c r="I1142" i="29"/>
  <c r="H1142" i="29"/>
  <c r="G1142" i="29"/>
  <c r="L1141" i="29"/>
  <c r="U1140" i="29"/>
  <c r="T1140" i="29"/>
  <c r="S1140" i="29"/>
  <c r="R1140" i="29"/>
  <c r="Q1140" i="29"/>
  <c r="P1140" i="29"/>
  <c r="O1140" i="29"/>
  <c r="N1140" i="29"/>
  <c r="M1140" i="29"/>
  <c r="K1140" i="29"/>
  <c r="J1140" i="29"/>
  <c r="I1140" i="29"/>
  <c r="H1140" i="29"/>
  <c r="G1140" i="29"/>
  <c r="U1137" i="29"/>
  <c r="U1136" i="29" s="1"/>
  <c r="S1137" i="29"/>
  <c r="S1136" i="29" s="1"/>
  <c r="P1137" i="29"/>
  <c r="P1136" i="29" s="1"/>
  <c r="L1137" i="29"/>
  <c r="T1136" i="29"/>
  <c r="R1136" i="29"/>
  <c r="Q1136" i="29"/>
  <c r="O1136" i="29"/>
  <c r="N1136" i="29"/>
  <c r="M1136" i="29"/>
  <c r="K1136" i="29"/>
  <c r="J1136" i="29"/>
  <c r="I1136" i="29"/>
  <c r="H1136" i="29"/>
  <c r="G1136" i="29"/>
  <c r="U1135" i="29"/>
  <c r="U1134" i="29" s="1"/>
  <c r="S1135" i="29"/>
  <c r="S1134" i="29" s="1"/>
  <c r="P1135" i="29"/>
  <c r="P1134" i="29" s="1"/>
  <c r="L1135" i="29"/>
  <c r="T1134" i="29"/>
  <c r="R1134" i="29"/>
  <c r="Q1134" i="29"/>
  <c r="O1134" i="29"/>
  <c r="N1134" i="29"/>
  <c r="M1134" i="29"/>
  <c r="K1134" i="29"/>
  <c r="J1134" i="29"/>
  <c r="I1134" i="29"/>
  <c r="H1134" i="29"/>
  <c r="G1134" i="29"/>
  <c r="U1133" i="29"/>
  <c r="S1133" i="29"/>
  <c r="P1133" i="29"/>
  <c r="L1133" i="29"/>
  <c r="U1132" i="29"/>
  <c r="S1132" i="29"/>
  <c r="P1132" i="29"/>
  <c r="L1132" i="29"/>
  <c r="U1131" i="29"/>
  <c r="S1131" i="29"/>
  <c r="P1131" i="29"/>
  <c r="L1131" i="29"/>
  <c r="T1130" i="29"/>
  <c r="R1130" i="29"/>
  <c r="Q1130" i="29"/>
  <c r="O1130" i="29"/>
  <c r="N1130" i="29"/>
  <c r="M1130" i="29"/>
  <c r="K1130" i="29"/>
  <c r="J1130" i="29"/>
  <c r="I1130" i="29"/>
  <c r="H1130" i="29"/>
  <c r="G1130" i="29"/>
  <c r="U1128" i="29"/>
  <c r="U1127" i="29" s="1"/>
  <c r="S1128" i="29"/>
  <c r="S1127" i="29" s="1"/>
  <c r="P1128" i="29"/>
  <c r="P1127" i="29" s="1"/>
  <c r="L1128" i="29"/>
  <c r="T1127" i="29"/>
  <c r="R1127" i="29"/>
  <c r="Q1127" i="29"/>
  <c r="O1127" i="29"/>
  <c r="N1127" i="29"/>
  <c r="M1127" i="29"/>
  <c r="K1127" i="29"/>
  <c r="J1127" i="29"/>
  <c r="I1127" i="29"/>
  <c r="H1127" i="29"/>
  <c r="G1127" i="29"/>
  <c r="U1126" i="29"/>
  <c r="S1126" i="29"/>
  <c r="P1126" i="29"/>
  <c r="L1126" i="29"/>
  <c r="U1125" i="29"/>
  <c r="S1125" i="29"/>
  <c r="P1125" i="29"/>
  <c r="L1125" i="29"/>
  <c r="T1124" i="29"/>
  <c r="R1124" i="29"/>
  <c r="Q1124" i="29"/>
  <c r="O1124" i="29"/>
  <c r="N1124" i="29"/>
  <c r="M1124" i="29"/>
  <c r="K1124" i="29"/>
  <c r="J1124" i="29"/>
  <c r="I1124" i="29"/>
  <c r="H1124" i="29"/>
  <c r="G1124" i="29"/>
  <c r="U1123" i="29"/>
  <c r="U1122" i="29" s="1"/>
  <c r="S1123" i="29"/>
  <c r="S1122" i="29" s="1"/>
  <c r="P1123" i="29"/>
  <c r="P1122" i="29" s="1"/>
  <c r="L1123" i="29"/>
  <c r="T1122" i="29"/>
  <c r="R1122" i="29"/>
  <c r="Q1122" i="29"/>
  <c r="O1122" i="29"/>
  <c r="N1122" i="29"/>
  <c r="M1122" i="29"/>
  <c r="K1122" i="29"/>
  <c r="J1122" i="29"/>
  <c r="I1122" i="29"/>
  <c r="H1122" i="29"/>
  <c r="G1122" i="29"/>
  <c r="U1121" i="29"/>
  <c r="S1121" i="29"/>
  <c r="P1121" i="29"/>
  <c r="L1121" i="29"/>
  <c r="U1120" i="29"/>
  <c r="S1120" i="29"/>
  <c r="P1120" i="29"/>
  <c r="L1120" i="29"/>
  <c r="U1119" i="29"/>
  <c r="S1119" i="29"/>
  <c r="P1119" i="29"/>
  <c r="L1119" i="29"/>
  <c r="T1118" i="29"/>
  <c r="R1118" i="29"/>
  <c r="Q1118" i="29"/>
  <c r="O1118" i="29"/>
  <c r="N1118" i="29"/>
  <c r="M1118" i="29"/>
  <c r="K1118" i="29"/>
  <c r="J1118" i="29"/>
  <c r="I1118" i="29"/>
  <c r="H1118" i="29"/>
  <c r="G1118" i="29"/>
  <c r="U1116" i="29"/>
  <c r="U1115" i="29" s="1"/>
  <c r="S1116" i="29"/>
  <c r="S1115" i="29" s="1"/>
  <c r="P1116" i="29"/>
  <c r="P1115" i="29" s="1"/>
  <c r="L1116" i="29"/>
  <c r="T1115" i="29"/>
  <c r="R1115" i="29"/>
  <c r="Q1115" i="29"/>
  <c r="O1115" i="29"/>
  <c r="N1115" i="29"/>
  <c r="M1115" i="29"/>
  <c r="K1115" i="29"/>
  <c r="J1115" i="29"/>
  <c r="I1115" i="29"/>
  <c r="H1115" i="29"/>
  <c r="G1115" i="29"/>
  <c r="U1114" i="29"/>
  <c r="U1113" i="29" s="1"/>
  <c r="S1114" i="29"/>
  <c r="S1113" i="29" s="1"/>
  <c r="P1114" i="29"/>
  <c r="P1113" i="29" s="1"/>
  <c r="L1114" i="29"/>
  <c r="T1113" i="29"/>
  <c r="R1113" i="29"/>
  <c r="Q1113" i="29"/>
  <c r="O1113" i="29"/>
  <c r="N1113" i="29"/>
  <c r="M1113" i="29"/>
  <c r="K1113" i="29"/>
  <c r="J1113" i="29"/>
  <c r="I1113" i="29"/>
  <c r="H1113" i="29"/>
  <c r="G1113" i="29"/>
  <c r="U1112" i="29"/>
  <c r="S1112" i="29"/>
  <c r="P1112" i="29"/>
  <c r="L1112" i="29"/>
  <c r="U1111" i="29"/>
  <c r="U1110" i="29" s="1"/>
  <c r="S1111" i="29"/>
  <c r="P1111" i="29"/>
  <c r="L1111" i="29"/>
  <c r="T1110" i="29"/>
  <c r="R1110" i="29"/>
  <c r="Q1110" i="29"/>
  <c r="O1110" i="29"/>
  <c r="N1110" i="29"/>
  <c r="M1110" i="29"/>
  <c r="K1110" i="29"/>
  <c r="J1110" i="29"/>
  <c r="I1110" i="29"/>
  <c r="H1110" i="29"/>
  <c r="G1110" i="29"/>
  <c r="U1109" i="29"/>
  <c r="S1109" i="29"/>
  <c r="P1109" i="29"/>
  <c r="L1109" i="29"/>
  <c r="U1108" i="29"/>
  <c r="S1108" i="29"/>
  <c r="P1108" i="29"/>
  <c r="L1108" i="29"/>
  <c r="U1107" i="29"/>
  <c r="S1107" i="29"/>
  <c r="P1107" i="29"/>
  <c r="L1107" i="29"/>
  <c r="U1106" i="29"/>
  <c r="S1106" i="29"/>
  <c r="P1106" i="29"/>
  <c r="L1106" i="29"/>
  <c r="U1105" i="29"/>
  <c r="S1105" i="29"/>
  <c r="P1105" i="29"/>
  <c r="L1105" i="29"/>
  <c r="T1104" i="29"/>
  <c r="R1104" i="29"/>
  <c r="Q1104" i="29"/>
  <c r="O1104" i="29"/>
  <c r="N1104" i="29"/>
  <c r="M1104" i="29"/>
  <c r="K1104" i="29"/>
  <c r="J1104" i="29"/>
  <c r="I1104" i="29"/>
  <c r="H1104" i="29"/>
  <c r="G1104" i="29"/>
  <c r="U1103" i="29"/>
  <c r="U1102" i="29" s="1"/>
  <c r="S1103" i="29"/>
  <c r="S1102" i="29" s="1"/>
  <c r="P1103" i="29"/>
  <c r="P1102" i="29" s="1"/>
  <c r="L1103" i="29"/>
  <c r="T1102" i="29"/>
  <c r="R1102" i="29"/>
  <c r="Q1102" i="29"/>
  <c r="O1102" i="29"/>
  <c r="N1102" i="29"/>
  <c r="M1102" i="29"/>
  <c r="K1102" i="29"/>
  <c r="J1102" i="29"/>
  <c r="I1102" i="29"/>
  <c r="H1102" i="29"/>
  <c r="G1102" i="29"/>
  <c r="U1101" i="29"/>
  <c r="S1101" i="29"/>
  <c r="P1101" i="29"/>
  <c r="L1101" i="29"/>
  <c r="U1100" i="29"/>
  <c r="S1100" i="29"/>
  <c r="P1100" i="29"/>
  <c r="L1100" i="29"/>
  <c r="U1099" i="29"/>
  <c r="S1099" i="29"/>
  <c r="P1099" i="29"/>
  <c r="L1099" i="29"/>
  <c r="U1098" i="29"/>
  <c r="S1098" i="29"/>
  <c r="P1098" i="29"/>
  <c r="L1098" i="29"/>
  <c r="U1097" i="29"/>
  <c r="S1097" i="29"/>
  <c r="P1097" i="29"/>
  <c r="L1097" i="29"/>
  <c r="U1096" i="29"/>
  <c r="S1096" i="29"/>
  <c r="P1096" i="29"/>
  <c r="L1096" i="29"/>
  <c r="U1095" i="29"/>
  <c r="S1095" i="29"/>
  <c r="P1095" i="29"/>
  <c r="L1095" i="29"/>
  <c r="U1094" i="29"/>
  <c r="S1094" i="29"/>
  <c r="P1094" i="29"/>
  <c r="L1094" i="29"/>
  <c r="U1093" i="29"/>
  <c r="S1093" i="29"/>
  <c r="P1093" i="29"/>
  <c r="L1093" i="29"/>
  <c r="T1092" i="29"/>
  <c r="R1092" i="29"/>
  <c r="Q1092" i="29"/>
  <c r="O1092" i="29"/>
  <c r="N1092" i="29"/>
  <c r="M1092" i="29"/>
  <c r="K1092" i="29"/>
  <c r="J1092" i="29"/>
  <c r="I1092" i="29"/>
  <c r="H1092" i="29"/>
  <c r="G1092" i="29"/>
  <c r="U1091" i="29"/>
  <c r="S1091" i="29"/>
  <c r="P1091" i="29"/>
  <c r="L1091" i="29"/>
  <c r="U1090" i="29"/>
  <c r="S1090" i="29"/>
  <c r="P1090" i="29"/>
  <c r="L1090" i="29"/>
  <c r="U1089" i="29"/>
  <c r="S1089" i="29"/>
  <c r="P1089" i="29"/>
  <c r="L1089" i="29"/>
  <c r="T1088" i="29"/>
  <c r="R1088" i="29"/>
  <c r="Q1088" i="29"/>
  <c r="O1088" i="29"/>
  <c r="N1088" i="29"/>
  <c r="M1088" i="29"/>
  <c r="K1088" i="29"/>
  <c r="J1088" i="29"/>
  <c r="I1088" i="29"/>
  <c r="H1088" i="29"/>
  <c r="G1088" i="29"/>
  <c r="U1087" i="29"/>
  <c r="S1087" i="29"/>
  <c r="P1087" i="29"/>
  <c r="L1087" i="29"/>
  <c r="U1086" i="29"/>
  <c r="S1086" i="29"/>
  <c r="P1086" i="29"/>
  <c r="L1086" i="29"/>
  <c r="U1085" i="29"/>
  <c r="S1085" i="29"/>
  <c r="P1085" i="29"/>
  <c r="L1085" i="29"/>
  <c r="U1084" i="29"/>
  <c r="S1084" i="29"/>
  <c r="P1084" i="29"/>
  <c r="L1084" i="29"/>
  <c r="T1083" i="29"/>
  <c r="R1083" i="29"/>
  <c r="Q1083" i="29"/>
  <c r="O1083" i="29"/>
  <c r="N1083" i="29"/>
  <c r="M1083" i="29"/>
  <c r="K1083" i="29"/>
  <c r="J1083" i="29"/>
  <c r="I1083" i="29"/>
  <c r="H1083" i="29"/>
  <c r="G1083" i="29"/>
  <c r="U1082" i="29"/>
  <c r="S1082" i="29"/>
  <c r="P1082" i="29"/>
  <c r="L1082" i="29"/>
  <c r="U1081" i="29"/>
  <c r="S1081" i="29"/>
  <c r="P1081" i="29"/>
  <c r="L1081" i="29"/>
  <c r="T1080" i="29"/>
  <c r="R1080" i="29"/>
  <c r="Q1080" i="29"/>
  <c r="O1080" i="29"/>
  <c r="N1080" i="29"/>
  <c r="M1080" i="29"/>
  <c r="K1080" i="29"/>
  <c r="J1080" i="29"/>
  <c r="I1080" i="29"/>
  <c r="H1080" i="29"/>
  <c r="G1080" i="29"/>
  <c r="U1079" i="29"/>
  <c r="U1078" i="29" s="1"/>
  <c r="S1079" i="29"/>
  <c r="S1078" i="29" s="1"/>
  <c r="P1079" i="29"/>
  <c r="P1078" i="29" s="1"/>
  <c r="L1079" i="29"/>
  <c r="T1078" i="29"/>
  <c r="R1078" i="29"/>
  <c r="Q1078" i="29"/>
  <c r="O1078" i="29"/>
  <c r="N1078" i="29"/>
  <c r="M1078" i="29"/>
  <c r="K1078" i="29"/>
  <c r="J1078" i="29"/>
  <c r="I1078" i="29"/>
  <c r="H1078" i="29"/>
  <c r="G1078" i="29"/>
  <c r="U1077" i="29"/>
  <c r="S1077" i="29"/>
  <c r="P1077" i="29"/>
  <c r="L1077" i="29"/>
  <c r="U1076" i="29"/>
  <c r="S1076" i="29"/>
  <c r="S1075" i="29" s="1"/>
  <c r="P1076" i="29"/>
  <c r="L1076" i="29"/>
  <c r="T1075" i="29"/>
  <c r="R1075" i="29"/>
  <c r="Q1075" i="29"/>
  <c r="O1075" i="29"/>
  <c r="N1075" i="29"/>
  <c r="M1075" i="29"/>
  <c r="K1075" i="29"/>
  <c r="J1075" i="29"/>
  <c r="I1075" i="29"/>
  <c r="H1075" i="29"/>
  <c r="G1075" i="29"/>
  <c r="U1071" i="29"/>
  <c r="U1070" i="29" s="1"/>
  <c r="U1069" i="29" s="1"/>
  <c r="S1071" i="29"/>
  <c r="S1070" i="29" s="1"/>
  <c r="S1069" i="29" s="1"/>
  <c r="P1071" i="29"/>
  <c r="P1070" i="29" s="1"/>
  <c r="P1069" i="29" s="1"/>
  <c r="L1071" i="29"/>
  <c r="T1070" i="29"/>
  <c r="T1069" i="29" s="1"/>
  <c r="R1070" i="29"/>
  <c r="R1069" i="29" s="1"/>
  <c r="Q1070" i="29"/>
  <c r="Q1069" i="29" s="1"/>
  <c r="O1070" i="29"/>
  <c r="O1069" i="29" s="1"/>
  <c r="N1070" i="29"/>
  <c r="N1069" i="29" s="1"/>
  <c r="M1070" i="29"/>
  <c r="M1069" i="29" s="1"/>
  <c r="K1070" i="29"/>
  <c r="K1069" i="29" s="1"/>
  <c r="J1070" i="29"/>
  <c r="J1069" i="29" s="1"/>
  <c r="I1070" i="29"/>
  <c r="L1070" i="29" s="1"/>
  <c r="H1070" i="29"/>
  <c r="H1069" i="29" s="1"/>
  <c r="G1070" i="29"/>
  <c r="G1069" i="29" s="1"/>
  <c r="U1068" i="29"/>
  <c r="U1067" i="29" s="1"/>
  <c r="U1066" i="29" s="1"/>
  <c r="S1068" i="29"/>
  <c r="S1067" i="29" s="1"/>
  <c r="S1066" i="29" s="1"/>
  <c r="P1068" i="29"/>
  <c r="P1067" i="29" s="1"/>
  <c r="P1066" i="29" s="1"/>
  <c r="L1068" i="29"/>
  <c r="T1067" i="29"/>
  <c r="T1066" i="29" s="1"/>
  <c r="R1067" i="29"/>
  <c r="R1066" i="29" s="1"/>
  <c r="Q1067" i="29"/>
  <c r="Q1066" i="29" s="1"/>
  <c r="O1067" i="29"/>
  <c r="O1066" i="29" s="1"/>
  <c r="N1067" i="29"/>
  <c r="N1066" i="29" s="1"/>
  <c r="M1067" i="29"/>
  <c r="M1066" i="29" s="1"/>
  <c r="K1067" i="29"/>
  <c r="K1066" i="29" s="1"/>
  <c r="J1067" i="29"/>
  <c r="J1066" i="29" s="1"/>
  <c r="I1067" i="29"/>
  <c r="L1067" i="29" s="1"/>
  <c r="H1067" i="29"/>
  <c r="H1066" i="29" s="1"/>
  <c r="G1067" i="29"/>
  <c r="G1066" i="29" s="1"/>
  <c r="U1065" i="29"/>
  <c r="U1064" i="29" s="1"/>
  <c r="S1065" i="29"/>
  <c r="P1065" i="29"/>
  <c r="P1064" i="29" s="1"/>
  <c r="L1065" i="29"/>
  <c r="T1064" i="29"/>
  <c r="R1064" i="29"/>
  <c r="Q1064" i="29"/>
  <c r="O1064" i="29"/>
  <c r="N1064" i="29"/>
  <c r="M1064" i="29"/>
  <c r="K1064" i="29"/>
  <c r="J1064" i="29"/>
  <c r="I1064" i="29"/>
  <c r="L1064" i="29" s="1"/>
  <c r="H1064" i="29"/>
  <c r="G1064" i="29"/>
  <c r="U1063" i="29"/>
  <c r="S1063" i="29"/>
  <c r="S1062" i="29" s="1"/>
  <c r="P1063" i="29"/>
  <c r="L1063" i="29"/>
  <c r="T1062" i="29"/>
  <c r="R1062" i="29"/>
  <c r="Q1062" i="29"/>
  <c r="O1062" i="29"/>
  <c r="N1062" i="29"/>
  <c r="M1062" i="29"/>
  <c r="K1062" i="29"/>
  <c r="J1062" i="29"/>
  <c r="I1062" i="29"/>
  <c r="L1062" i="29" s="1"/>
  <c r="H1062" i="29"/>
  <c r="G1062" i="29"/>
  <c r="T1061" i="29"/>
  <c r="R1061" i="29"/>
  <c r="Q1061" i="29"/>
  <c r="O1061" i="29"/>
  <c r="L1061" i="29"/>
  <c r="U1060" i="29"/>
  <c r="U1059" i="29" s="1"/>
  <c r="S1060" i="29"/>
  <c r="S1059" i="29" s="1"/>
  <c r="P1060" i="29"/>
  <c r="P1059" i="29" s="1"/>
  <c r="L1060" i="29"/>
  <c r="T1059" i="29"/>
  <c r="R1059" i="29"/>
  <c r="Q1059" i="29"/>
  <c r="O1059" i="29"/>
  <c r="N1059" i="29"/>
  <c r="M1059" i="29"/>
  <c r="K1059" i="29"/>
  <c r="J1059" i="29"/>
  <c r="I1059" i="29"/>
  <c r="L1059" i="29" s="1"/>
  <c r="H1059" i="29"/>
  <c r="G1059" i="29"/>
  <c r="U1058" i="29"/>
  <c r="U1057" i="29" s="1"/>
  <c r="S1058" i="29"/>
  <c r="S1057" i="29" s="1"/>
  <c r="P1058" i="29"/>
  <c r="P1057" i="29" s="1"/>
  <c r="L1058" i="29"/>
  <c r="T1057" i="29"/>
  <c r="R1057" i="29"/>
  <c r="Q1057" i="29"/>
  <c r="O1057" i="29"/>
  <c r="N1057" i="29"/>
  <c r="M1057" i="29"/>
  <c r="K1057" i="29"/>
  <c r="J1057" i="29"/>
  <c r="I1057" i="29"/>
  <c r="L1057" i="29" s="1"/>
  <c r="H1057" i="29"/>
  <c r="G1057" i="29"/>
  <c r="T1056" i="29"/>
  <c r="R1056" i="29"/>
  <c r="Q1056" i="29"/>
  <c r="O1056" i="29"/>
  <c r="L1056" i="29"/>
  <c r="U1055" i="29"/>
  <c r="U1054" i="29" s="1"/>
  <c r="U1053" i="29" s="1"/>
  <c r="S1055" i="29"/>
  <c r="S1054" i="29" s="1"/>
  <c r="S1053" i="29" s="1"/>
  <c r="P1055" i="29"/>
  <c r="P1054" i="29" s="1"/>
  <c r="P1053" i="29" s="1"/>
  <c r="L1055" i="29"/>
  <c r="T1054" i="29"/>
  <c r="T1053" i="29" s="1"/>
  <c r="R1054" i="29"/>
  <c r="R1053" i="29" s="1"/>
  <c r="Q1054" i="29"/>
  <c r="Q1053" i="29" s="1"/>
  <c r="O1054" i="29"/>
  <c r="O1053" i="29" s="1"/>
  <c r="N1054" i="29"/>
  <c r="N1053" i="29" s="1"/>
  <c r="M1054" i="29"/>
  <c r="M1053" i="29" s="1"/>
  <c r="K1054" i="29"/>
  <c r="K1053" i="29" s="1"/>
  <c r="J1054" i="29"/>
  <c r="J1053" i="29" s="1"/>
  <c r="I1054" i="29"/>
  <c r="L1054" i="29" s="1"/>
  <c r="H1054" i="29"/>
  <c r="H1053" i="29" s="1"/>
  <c r="G1054" i="29"/>
  <c r="G1053" i="29" s="1"/>
  <c r="U1052" i="29"/>
  <c r="U1051" i="29" s="1"/>
  <c r="S1052" i="29"/>
  <c r="S1051" i="29" s="1"/>
  <c r="P1052" i="29"/>
  <c r="P1051" i="29" s="1"/>
  <c r="L1052" i="29"/>
  <c r="T1051" i="29"/>
  <c r="R1051" i="29"/>
  <c r="Q1051" i="29"/>
  <c r="O1051" i="29"/>
  <c r="N1051" i="29"/>
  <c r="M1051" i="29"/>
  <c r="K1051" i="29"/>
  <c r="J1051" i="29"/>
  <c r="I1051" i="29"/>
  <c r="L1051" i="29" s="1"/>
  <c r="H1051" i="29"/>
  <c r="G1051" i="29"/>
  <c r="U1050" i="29"/>
  <c r="U1049" i="29" s="1"/>
  <c r="S1050" i="29"/>
  <c r="S1049" i="29" s="1"/>
  <c r="P1050" i="29"/>
  <c r="P1049" i="29" s="1"/>
  <c r="L1050" i="29"/>
  <c r="T1049" i="29"/>
  <c r="R1049" i="29"/>
  <c r="Q1049" i="29"/>
  <c r="O1049" i="29"/>
  <c r="N1049" i="29"/>
  <c r="M1049" i="29"/>
  <c r="K1049" i="29"/>
  <c r="J1049" i="29"/>
  <c r="I1049" i="29"/>
  <c r="L1049" i="29" s="1"/>
  <c r="H1049" i="29"/>
  <c r="G1049" i="29"/>
  <c r="U1048" i="29"/>
  <c r="U1047" i="29" s="1"/>
  <c r="S1048" i="29"/>
  <c r="S1047" i="29" s="1"/>
  <c r="P1048" i="29"/>
  <c r="P1047" i="29" s="1"/>
  <c r="L1048" i="29"/>
  <c r="T1047" i="29"/>
  <c r="R1047" i="29"/>
  <c r="Q1047" i="29"/>
  <c r="O1047" i="29"/>
  <c r="N1047" i="29"/>
  <c r="M1047" i="29"/>
  <c r="K1047" i="29"/>
  <c r="J1047" i="29"/>
  <c r="I1047" i="29"/>
  <c r="L1047" i="29" s="1"/>
  <c r="H1047" i="29"/>
  <c r="G1047" i="29"/>
  <c r="U1046" i="29"/>
  <c r="U1045" i="29" s="1"/>
  <c r="S1046" i="29"/>
  <c r="S1045" i="29" s="1"/>
  <c r="P1046" i="29"/>
  <c r="P1045" i="29" s="1"/>
  <c r="L1046" i="29"/>
  <c r="T1045" i="29"/>
  <c r="R1045" i="29"/>
  <c r="Q1045" i="29"/>
  <c r="O1045" i="29"/>
  <c r="N1045" i="29"/>
  <c r="M1045" i="29"/>
  <c r="K1045" i="29"/>
  <c r="J1045" i="29"/>
  <c r="I1045" i="29"/>
  <c r="L1045" i="29" s="1"/>
  <c r="H1045" i="29"/>
  <c r="G1045" i="29"/>
  <c r="U1044" i="29"/>
  <c r="U1043" i="29" s="1"/>
  <c r="S1044" i="29"/>
  <c r="S1043" i="29" s="1"/>
  <c r="P1044" i="29"/>
  <c r="P1043" i="29" s="1"/>
  <c r="L1044" i="29"/>
  <c r="T1043" i="29"/>
  <c r="R1043" i="29"/>
  <c r="Q1043" i="29"/>
  <c r="O1043" i="29"/>
  <c r="N1043" i="29"/>
  <c r="M1043" i="29"/>
  <c r="K1043" i="29"/>
  <c r="J1043" i="29"/>
  <c r="I1043" i="29"/>
  <c r="H1043" i="29"/>
  <c r="G1043" i="29"/>
  <c r="U1042" i="29"/>
  <c r="U1041" i="29" s="1"/>
  <c r="S1042" i="29"/>
  <c r="S1041" i="29" s="1"/>
  <c r="P1042" i="29"/>
  <c r="P1041" i="29" s="1"/>
  <c r="L1042" i="29"/>
  <c r="T1041" i="29"/>
  <c r="R1041" i="29"/>
  <c r="Q1041" i="29"/>
  <c r="O1041" i="29"/>
  <c r="N1041" i="29"/>
  <c r="M1041" i="29"/>
  <c r="K1041" i="29"/>
  <c r="J1041" i="29"/>
  <c r="I1041" i="29"/>
  <c r="H1041" i="29"/>
  <c r="G1041" i="29"/>
  <c r="U1040" i="29"/>
  <c r="S1040" i="29"/>
  <c r="P1040" i="29"/>
  <c r="L1040" i="29"/>
  <c r="U1039" i="29"/>
  <c r="S1039" i="29"/>
  <c r="P1039" i="29"/>
  <c r="L1039" i="29"/>
  <c r="U1038" i="29"/>
  <c r="S1038" i="29"/>
  <c r="P1038" i="29"/>
  <c r="L1038" i="29"/>
  <c r="T1037" i="29"/>
  <c r="R1037" i="29"/>
  <c r="Q1037" i="29"/>
  <c r="O1037" i="29"/>
  <c r="N1037" i="29"/>
  <c r="M1037" i="29"/>
  <c r="K1037" i="29"/>
  <c r="J1037" i="29"/>
  <c r="I1037" i="29"/>
  <c r="H1037" i="29"/>
  <c r="G1037" i="29"/>
  <c r="U1036" i="29"/>
  <c r="U1035" i="29" s="1"/>
  <c r="S1036" i="29"/>
  <c r="S1035" i="29" s="1"/>
  <c r="P1036" i="29"/>
  <c r="P1035" i="29" s="1"/>
  <c r="L1036" i="29"/>
  <c r="T1035" i="29"/>
  <c r="R1035" i="29"/>
  <c r="Q1035" i="29"/>
  <c r="O1035" i="29"/>
  <c r="N1035" i="29"/>
  <c r="M1035" i="29"/>
  <c r="K1035" i="29"/>
  <c r="J1035" i="29"/>
  <c r="I1035" i="29"/>
  <c r="H1035" i="29"/>
  <c r="G1035" i="29"/>
  <c r="U1033" i="29"/>
  <c r="U1032" i="29" s="1"/>
  <c r="U1031" i="29" s="1"/>
  <c r="S1033" i="29"/>
  <c r="S1032" i="29" s="1"/>
  <c r="S1031" i="29" s="1"/>
  <c r="P1033" i="29"/>
  <c r="P1032" i="29" s="1"/>
  <c r="P1031" i="29" s="1"/>
  <c r="L1033" i="29"/>
  <c r="T1032" i="29"/>
  <c r="T1031" i="29" s="1"/>
  <c r="R1032" i="29"/>
  <c r="R1031" i="29" s="1"/>
  <c r="Q1032" i="29"/>
  <c r="Q1031" i="29" s="1"/>
  <c r="O1032" i="29"/>
  <c r="O1031" i="29" s="1"/>
  <c r="N1032" i="29"/>
  <c r="N1031" i="29" s="1"/>
  <c r="M1032" i="29"/>
  <c r="M1031" i="29" s="1"/>
  <c r="K1032" i="29"/>
  <c r="K1031" i="29" s="1"/>
  <c r="J1032" i="29"/>
  <c r="J1031" i="29" s="1"/>
  <c r="I1032" i="29"/>
  <c r="H1032" i="29"/>
  <c r="H1031" i="29" s="1"/>
  <c r="G1032" i="29"/>
  <c r="G1031" i="29" s="1"/>
  <c r="L1030" i="29"/>
  <c r="U1029" i="29"/>
  <c r="T1029" i="29"/>
  <c r="S1029" i="29"/>
  <c r="R1029" i="29"/>
  <c r="Q1029" i="29"/>
  <c r="P1029" i="29"/>
  <c r="O1029" i="29"/>
  <c r="N1029" i="29"/>
  <c r="M1029" i="29"/>
  <c r="K1029" i="29"/>
  <c r="J1029" i="29"/>
  <c r="I1029" i="29"/>
  <c r="H1029" i="29"/>
  <c r="G1029" i="29"/>
  <c r="L1028" i="29"/>
  <c r="U1027" i="29"/>
  <c r="T1027" i="29"/>
  <c r="S1027" i="29"/>
  <c r="R1027" i="29"/>
  <c r="Q1027" i="29"/>
  <c r="P1027" i="29"/>
  <c r="O1027" i="29"/>
  <c r="N1027" i="29"/>
  <c r="M1027" i="29"/>
  <c r="K1027" i="29"/>
  <c r="J1027" i="29"/>
  <c r="I1027" i="29"/>
  <c r="H1027" i="29"/>
  <c r="G1027" i="29"/>
  <c r="U1026" i="29"/>
  <c r="U1025" i="29" s="1"/>
  <c r="S1026" i="29"/>
  <c r="S1025" i="29" s="1"/>
  <c r="P1026" i="29"/>
  <c r="P1025" i="29" s="1"/>
  <c r="L1026" i="29"/>
  <c r="T1025" i="29"/>
  <c r="R1025" i="29"/>
  <c r="Q1025" i="29"/>
  <c r="O1025" i="29"/>
  <c r="N1025" i="29"/>
  <c r="M1025" i="29"/>
  <c r="K1025" i="29"/>
  <c r="J1025" i="29"/>
  <c r="I1025" i="29"/>
  <c r="H1025" i="29"/>
  <c r="G1025" i="29"/>
  <c r="U1024" i="29"/>
  <c r="U1023" i="29" s="1"/>
  <c r="S1024" i="29"/>
  <c r="S1023" i="29" s="1"/>
  <c r="P1024" i="29"/>
  <c r="P1023" i="29" s="1"/>
  <c r="L1024" i="29"/>
  <c r="T1023" i="29"/>
  <c r="R1023" i="29"/>
  <c r="Q1023" i="29"/>
  <c r="O1023" i="29"/>
  <c r="N1023" i="29"/>
  <c r="M1023" i="29"/>
  <c r="K1023" i="29"/>
  <c r="J1023" i="29"/>
  <c r="I1023" i="29"/>
  <c r="H1023" i="29"/>
  <c r="G1023" i="29"/>
  <c r="U1022" i="29"/>
  <c r="U1021" i="29" s="1"/>
  <c r="S1022" i="29"/>
  <c r="S1021" i="29" s="1"/>
  <c r="P1022" i="29"/>
  <c r="P1021" i="29" s="1"/>
  <c r="L1022" i="29"/>
  <c r="T1021" i="29"/>
  <c r="R1021" i="29"/>
  <c r="Q1021" i="29"/>
  <c r="O1021" i="29"/>
  <c r="N1021" i="29"/>
  <c r="M1021" i="29"/>
  <c r="K1021" i="29"/>
  <c r="J1021" i="29"/>
  <c r="I1021" i="29"/>
  <c r="H1021" i="29"/>
  <c r="G1021" i="29"/>
  <c r="U1020" i="29"/>
  <c r="S1020" i="29"/>
  <c r="P1020" i="29"/>
  <c r="L1020" i="29"/>
  <c r="U1019" i="29"/>
  <c r="S1019" i="29"/>
  <c r="P1019" i="29"/>
  <c r="P1018" i="29" s="1"/>
  <c r="L1019" i="29"/>
  <c r="T1018" i="29"/>
  <c r="R1018" i="29"/>
  <c r="Q1018" i="29"/>
  <c r="O1018" i="29"/>
  <c r="N1018" i="29"/>
  <c r="M1018" i="29"/>
  <c r="K1018" i="29"/>
  <c r="J1018" i="29"/>
  <c r="I1018" i="29"/>
  <c r="H1018" i="29"/>
  <c r="G1018" i="29"/>
  <c r="U1017" i="29"/>
  <c r="S1017" i="29"/>
  <c r="P1017" i="29"/>
  <c r="L1017" i="29"/>
  <c r="U1016" i="29"/>
  <c r="S1016" i="29"/>
  <c r="P1016" i="29"/>
  <c r="L1016" i="29"/>
  <c r="T1015" i="29"/>
  <c r="R1015" i="29"/>
  <c r="Q1015" i="29"/>
  <c r="O1015" i="29"/>
  <c r="N1015" i="29"/>
  <c r="M1015" i="29"/>
  <c r="K1015" i="29"/>
  <c r="J1015" i="29"/>
  <c r="I1015" i="29"/>
  <c r="H1015" i="29"/>
  <c r="G1015" i="29"/>
  <c r="U1014" i="29"/>
  <c r="S1014" i="29"/>
  <c r="P1014" i="29"/>
  <c r="U1013" i="29"/>
  <c r="S1013" i="29"/>
  <c r="P1013" i="29"/>
  <c r="L1013" i="29"/>
  <c r="U1012" i="29"/>
  <c r="S1012" i="29"/>
  <c r="P1012" i="29"/>
  <c r="L1012" i="29"/>
  <c r="T1011" i="29"/>
  <c r="R1011" i="29"/>
  <c r="Q1011" i="29"/>
  <c r="O1011" i="29"/>
  <c r="N1011" i="29"/>
  <c r="M1011" i="29"/>
  <c r="K1011" i="29"/>
  <c r="J1011" i="29"/>
  <c r="I1011" i="29"/>
  <c r="H1011" i="29"/>
  <c r="G1011" i="29"/>
  <c r="U1009" i="29"/>
  <c r="U1008" i="29" s="1"/>
  <c r="U1007" i="29" s="1"/>
  <c r="S1009" i="29"/>
  <c r="S1008" i="29" s="1"/>
  <c r="S1007" i="29" s="1"/>
  <c r="P1009" i="29"/>
  <c r="P1008" i="29" s="1"/>
  <c r="P1007" i="29" s="1"/>
  <c r="L1009" i="29"/>
  <c r="T1008" i="29"/>
  <c r="T1007" i="29" s="1"/>
  <c r="R1008" i="29"/>
  <c r="R1007" i="29" s="1"/>
  <c r="Q1008" i="29"/>
  <c r="Q1007" i="29" s="1"/>
  <c r="O1008" i="29"/>
  <c r="O1007" i="29" s="1"/>
  <c r="N1008" i="29"/>
  <c r="N1007" i="29" s="1"/>
  <c r="M1008" i="29"/>
  <c r="M1007" i="29" s="1"/>
  <c r="K1008" i="29"/>
  <c r="K1007" i="29" s="1"/>
  <c r="J1008" i="29"/>
  <c r="J1007" i="29" s="1"/>
  <c r="I1008" i="29"/>
  <c r="H1008" i="29"/>
  <c r="H1007" i="29" s="1"/>
  <c r="G1008" i="29"/>
  <c r="G1007" i="29" s="1"/>
  <c r="U1006" i="29"/>
  <c r="U1005" i="29" s="1"/>
  <c r="S1006" i="29"/>
  <c r="S1005" i="29" s="1"/>
  <c r="P1006" i="29"/>
  <c r="P1005" i="29" s="1"/>
  <c r="L1006" i="29"/>
  <c r="T1005" i="29"/>
  <c r="R1005" i="29"/>
  <c r="Q1005" i="29"/>
  <c r="O1005" i="29"/>
  <c r="N1005" i="29"/>
  <c r="M1005" i="29"/>
  <c r="K1005" i="29"/>
  <c r="J1005" i="29"/>
  <c r="I1005" i="29"/>
  <c r="H1005" i="29"/>
  <c r="G1005" i="29"/>
  <c r="U1004" i="29"/>
  <c r="S1004" i="29"/>
  <c r="P1004" i="29"/>
  <c r="L1004" i="29"/>
  <c r="U1003" i="29"/>
  <c r="S1003" i="29"/>
  <c r="P1003" i="29"/>
  <c r="P1002" i="29" s="1"/>
  <c r="L1003" i="29"/>
  <c r="T1002" i="29"/>
  <c r="R1002" i="29"/>
  <c r="Q1002" i="29"/>
  <c r="O1002" i="29"/>
  <c r="N1002" i="29"/>
  <c r="M1002" i="29"/>
  <c r="K1002" i="29"/>
  <c r="J1002" i="29"/>
  <c r="I1002" i="29"/>
  <c r="H1002" i="29"/>
  <c r="G1002" i="29"/>
  <c r="L1000" i="29"/>
  <c r="U999" i="29"/>
  <c r="T999" i="29"/>
  <c r="S999" i="29"/>
  <c r="R999" i="29"/>
  <c r="Q999" i="29"/>
  <c r="P999" i="29"/>
  <c r="O999" i="29"/>
  <c r="N999" i="29"/>
  <c r="M999" i="29"/>
  <c r="K999" i="29"/>
  <c r="J999" i="29"/>
  <c r="I999" i="29"/>
  <c r="L999" i="29" s="1"/>
  <c r="U998" i="29"/>
  <c r="U997" i="29" s="1"/>
  <c r="S998" i="29"/>
  <c r="S997" i="29" s="1"/>
  <c r="P998" i="29"/>
  <c r="P997" i="29" s="1"/>
  <c r="L998" i="29"/>
  <c r="T997" i="29"/>
  <c r="R997" i="29"/>
  <c r="Q997" i="29"/>
  <c r="O997" i="29"/>
  <c r="N997" i="29"/>
  <c r="M997" i="29"/>
  <c r="K997" i="29"/>
  <c r="J997" i="29"/>
  <c r="I997" i="29"/>
  <c r="H997" i="29"/>
  <c r="G997" i="29"/>
  <c r="U996" i="29"/>
  <c r="S996" i="29"/>
  <c r="P996" i="29"/>
  <c r="L996" i="29"/>
  <c r="U995" i="29"/>
  <c r="S995" i="29"/>
  <c r="P995" i="29"/>
  <c r="L995" i="29"/>
  <c r="U994" i="29"/>
  <c r="S994" i="29"/>
  <c r="P994" i="29"/>
  <c r="L994" i="29"/>
  <c r="U993" i="29"/>
  <c r="S993" i="29"/>
  <c r="P993" i="29"/>
  <c r="L993" i="29"/>
  <c r="U992" i="29"/>
  <c r="S992" i="29"/>
  <c r="P992" i="29"/>
  <c r="L992" i="29"/>
  <c r="T991" i="29"/>
  <c r="R991" i="29"/>
  <c r="Q991" i="29"/>
  <c r="O991" i="29"/>
  <c r="N991" i="29"/>
  <c r="M991" i="29"/>
  <c r="K991" i="29"/>
  <c r="J991" i="29"/>
  <c r="I991" i="29"/>
  <c r="H991" i="29"/>
  <c r="G991" i="29"/>
  <c r="U990" i="29"/>
  <c r="U989" i="29" s="1"/>
  <c r="S990" i="29"/>
  <c r="S989" i="29" s="1"/>
  <c r="P990" i="29"/>
  <c r="P989" i="29" s="1"/>
  <c r="L990" i="29"/>
  <c r="T989" i="29"/>
  <c r="R989" i="29"/>
  <c r="Q989" i="29"/>
  <c r="O989" i="29"/>
  <c r="N989" i="29"/>
  <c r="M989" i="29"/>
  <c r="K989" i="29"/>
  <c r="J989" i="29"/>
  <c r="I989" i="29"/>
  <c r="L989" i="29" s="1"/>
  <c r="H989" i="29"/>
  <c r="G989" i="29"/>
  <c r="U988" i="29"/>
  <c r="U987" i="29" s="1"/>
  <c r="S988" i="29"/>
  <c r="S987" i="29" s="1"/>
  <c r="P988" i="29"/>
  <c r="P987" i="29" s="1"/>
  <c r="L988" i="29"/>
  <c r="T987" i="29"/>
  <c r="R987" i="29"/>
  <c r="Q987" i="29"/>
  <c r="O987" i="29"/>
  <c r="N987" i="29"/>
  <c r="M987" i="29"/>
  <c r="K987" i="29"/>
  <c r="J987" i="29"/>
  <c r="I987" i="29"/>
  <c r="L987" i="29" s="1"/>
  <c r="H987" i="29"/>
  <c r="G987" i="29"/>
  <c r="U986" i="29"/>
  <c r="S986" i="29"/>
  <c r="P986" i="29"/>
  <c r="L986" i="29"/>
  <c r="U985" i="29"/>
  <c r="S985" i="29"/>
  <c r="P985" i="29"/>
  <c r="L985" i="29"/>
  <c r="U984" i="29"/>
  <c r="S984" i="29"/>
  <c r="P984" i="29"/>
  <c r="L984" i="29"/>
  <c r="T983" i="29"/>
  <c r="R983" i="29"/>
  <c r="Q983" i="29"/>
  <c r="O983" i="29"/>
  <c r="N983" i="29"/>
  <c r="M983" i="29"/>
  <c r="K983" i="29"/>
  <c r="J983" i="29"/>
  <c r="I983" i="29"/>
  <c r="H983" i="29"/>
  <c r="G983" i="29"/>
  <c r="U982" i="29"/>
  <c r="S982" i="29"/>
  <c r="P982" i="29"/>
  <c r="L982" i="29"/>
  <c r="U981" i="29"/>
  <c r="S981" i="29"/>
  <c r="P981" i="29"/>
  <c r="L981" i="29"/>
  <c r="U980" i="29"/>
  <c r="S980" i="29"/>
  <c r="P980" i="29"/>
  <c r="L980" i="29"/>
  <c r="U979" i="29"/>
  <c r="S979" i="29"/>
  <c r="P979" i="29"/>
  <c r="L979" i="29"/>
  <c r="U978" i="29"/>
  <c r="U977" i="29" s="1"/>
  <c r="S978" i="29"/>
  <c r="P978" i="29"/>
  <c r="L978" i="29"/>
  <c r="T977" i="29"/>
  <c r="R977" i="29"/>
  <c r="Q977" i="29"/>
  <c r="O977" i="29"/>
  <c r="N977" i="29"/>
  <c r="M977" i="29"/>
  <c r="K977" i="29"/>
  <c r="J977" i="29"/>
  <c r="I977" i="29"/>
  <c r="H977" i="29"/>
  <c r="G977" i="29"/>
  <c r="U976" i="29"/>
  <c r="U975" i="29" s="1"/>
  <c r="S976" i="29"/>
  <c r="S975" i="29" s="1"/>
  <c r="P976" i="29"/>
  <c r="P975" i="29" s="1"/>
  <c r="L976" i="29"/>
  <c r="T975" i="29"/>
  <c r="R975" i="29"/>
  <c r="Q975" i="29"/>
  <c r="O975" i="29"/>
  <c r="N975" i="29"/>
  <c r="M975" i="29"/>
  <c r="K975" i="29"/>
  <c r="J975" i="29"/>
  <c r="I975" i="29"/>
  <c r="H975" i="29"/>
  <c r="G975" i="29"/>
  <c r="U974" i="29"/>
  <c r="S974" i="29"/>
  <c r="P974" i="29"/>
  <c r="L974" i="29"/>
  <c r="U973" i="29"/>
  <c r="S973" i="29"/>
  <c r="P973" i="29"/>
  <c r="L973" i="29"/>
  <c r="U972" i="29"/>
  <c r="S972" i="29"/>
  <c r="P972" i="29"/>
  <c r="L972" i="29"/>
  <c r="U971" i="29"/>
  <c r="S971" i="29"/>
  <c r="P971" i="29"/>
  <c r="L971" i="29"/>
  <c r="U970" i="29"/>
  <c r="S970" i="29"/>
  <c r="O970" i="29"/>
  <c r="L970" i="29"/>
  <c r="U969" i="29"/>
  <c r="S969" i="29"/>
  <c r="P969" i="29"/>
  <c r="L969" i="29"/>
  <c r="U968" i="29"/>
  <c r="S968" i="29"/>
  <c r="P968" i="29"/>
  <c r="L968" i="29"/>
  <c r="U967" i="29"/>
  <c r="S967" i="29"/>
  <c r="P967" i="29"/>
  <c r="L967" i="29"/>
  <c r="U966" i="29"/>
  <c r="S966" i="29"/>
  <c r="S965" i="29" s="1"/>
  <c r="P966" i="29"/>
  <c r="L966" i="29"/>
  <c r="T965" i="29"/>
  <c r="R965" i="29"/>
  <c r="Q965" i="29"/>
  <c r="N965" i="29"/>
  <c r="M965" i="29"/>
  <c r="K965" i="29"/>
  <c r="J965" i="29"/>
  <c r="I965" i="29"/>
  <c r="H965" i="29"/>
  <c r="G965" i="29"/>
  <c r="U964" i="29"/>
  <c r="S964" i="29"/>
  <c r="P964" i="29"/>
  <c r="L964" i="29"/>
  <c r="U963" i="29"/>
  <c r="S963" i="29"/>
  <c r="P963" i="29"/>
  <c r="L963" i="29"/>
  <c r="U962" i="29"/>
  <c r="S962" i="29"/>
  <c r="P962" i="29"/>
  <c r="L962" i="29"/>
  <c r="U961" i="29"/>
  <c r="S961" i="29"/>
  <c r="P961" i="29"/>
  <c r="L961" i="29"/>
  <c r="U960" i="29"/>
  <c r="S960" i="29"/>
  <c r="P960" i="29"/>
  <c r="L960" i="29"/>
  <c r="U959" i="29"/>
  <c r="S959" i="29"/>
  <c r="P959" i="29"/>
  <c r="L959" i="29"/>
  <c r="T958" i="29"/>
  <c r="R958" i="29"/>
  <c r="Q958" i="29"/>
  <c r="O958" i="29"/>
  <c r="N958" i="29"/>
  <c r="M958" i="29"/>
  <c r="K958" i="29"/>
  <c r="J958" i="29"/>
  <c r="I958" i="29"/>
  <c r="H958" i="29"/>
  <c r="G958" i="29"/>
  <c r="U957" i="29"/>
  <c r="S957" i="29"/>
  <c r="P957" i="29"/>
  <c r="L957" i="29"/>
  <c r="U956" i="29"/>
  <c r="S956" i="29"/>
  <c r="P956" i="29"/>
  <c r="L956" i="29"/>
  <c r="U955" i="29"/>
  <c r="S955" i="29"/>
  <c r="P955" i="29"/>
  <c r="L955" i="29"/>
  <c r="U954" i="29"/>
  <c r="U953" i="29" s="1"/>
  <c r="S954" i="29"/>
  <c r="P954" i="29"/>
  <c r="L954" i="29"/>
  <c r="T953" i="29"/>
  <c r="R953" i="29"/>
  <c r="Q953" i="29"/>
  <c r="O953" i="29"/>
  <c r="N953" i="29"/>
  <c r="M953" i="29"/>
  <c r="K953" i="29"/>
  <c r="J953" i="29"/>
  <c r="I953" i="29"/>
  <c r="H953" i="29"/>
  <c r="G953" i="29"/>
  <c r="U952" i="29"/>
  <c r="S952" i="29"/>
  <c r="P952" i="29"/>
  <c r="L952" i="29"/>
  <c r="U951" i="29"/>
  <c r="S951" i="29"/>
  <c r="S950" i="29" s="1"/>
  <c r="P951" i="29"/>
  <c r="P950" i="29" s="1"/>
  <c r="L951" i="29"/>
  <c r="T950" i="29"/>
  <c r="R950" i="29"/>
  <c r="Q950" i="29"/>
  <c r="O950" i="29"/>
  <c r="N950" i="29"/>
  <c r="M950" i="29"/>
  <c r="K950" i="29"/>
  <c r="J950" i="29"/>
  <c r="I950" i="29"/>
  <c r="H950" i="29"/>
  <c r="G950" i="29"/>
  <c r="U949" i="29"/>
  <c r="U948" i="29" s="1"/>
  <c r="S949" i="29"/>
  <c r="S948" i="29" s="1"/>
  <c r="P949" i="29"/>
  <c r="P948" i="29" s="1"/>
  <c r="L949" i="29"/>
  <c r="T948" i="29"/>
  <c r="R948" i="29"/>
  <c r="Q948" i="29"/>
  <c r="O948" i="29"/>
  <c r="N948" i="29"/>
  <c r="M948" i="29"/>
  <c r="K948" i="29"/>
  <c r="J948" i="29"/>
  <c r="I948" i="29"/>
  <c r="H948" i="29"/>
  <c r="G948" i="29"/>
  <c r="U947" i="29"/>
  <c r="S947" i="29"/>
  <c r="P947" i="29"/>
  <c r="L947" i="29"/>
  <c r="U946" i="29"/>
  <c r="S946" i="29"/>
  <c r="P946" i="29"/>
  <c r="L946" i="29"/>
  <c r="U945" i="29"/>
  <c r="S945" i="29"/>
  <c r="P945" i="29"/>
  <c r="L945" i="29"/>
  <c r="T944" i="29"/>
  <c r="R944" i="29"/>
  <c r="Q944" i="29"/>
  <c r="O944" i="29"/>
  <c r="N944" i="29"/>
  <c r="M944" i="29"/>
  <c r="K944" i="29"/>
  <c r="J944" i="29"/>
  <c r="I944" i="29"/>
  <c r="H944" i="29"/>
  <c r="G944" i="29"/>
  <c r="U941" i="29"/>
  <c r="U940" i="29" s="1"/>
  <c r="S941" i="29"/>
  <c r="S940" i="29" s="1"/>
  <c r="P941" i="29"/>
  <c r="P940" i="29" s="1"/>
  <c r="L941" i="29"/>
  <c r="T940" i="29"/>
  <c r="R940" i="29"/>
  <c r="Q940" i="29"/>
  <c r="O940" i="29"/>
  <c r="N940" i="29"/>
  <c r="M940" i="29"/>
  <c r="K940" i="29"/>
  <c r="J940" i="29"/>
  <c r="I940" i="29"/>
  <c r="L940" i="29" s="1"/>
  <c r="H940" i="29"/>
  <c r="G940" i="29"/>
  <c r="U939" i="29"/>
  <c r="U938" i="29" s="1"/>
  <c r="S939" i="29"/>
  <c r="S938" i="29" s="1"/>
  <c r="P939" i="29"/>
  <c r="P938" i="29" s="1"/>
  <c r="L939" i="29"/>
  <c r="T938" i="29"/>
  <c r="R938" i="29"/>
  <c r="Q938" i="29"/>
  <c r="O938" i="29"/>
  <c r="N938" i="29"/>
  <c r="M938" i="29"/>
  <c r="K938" i="29"/>
  <c r="J938" i="29"/>
  <c r="I938" i="29"/>
  <c r="L938" i="29" s="1"/>
  <c r="H938" i="29"/>
  <c r="G938" i="29"/>
  <c r="U937" i="29"/>
  <c r="U936" i="29" s="1"/>
  <c r="S937" i="29"/>
  <c r="S936" i="29" s="1"/>
  <c r="P937" i="29"/>
  <c r="P936" i="29" s="1"/>
  <c r="L937" i="29"/>
  <c r="T936" i="29"/>
  <c r="R936" i="29"/>
  <c r="Q936" i="29"/>
  <c r="O936" i="29"/>
  <c r="N936" i="29"/>
  <c r="M936" i="29"/>
  <c r="K936" i="29"/>
  <c r="J936" i="29"/>
  <c r="I936" i="29"/>
  <c r="L936" i="29" s="1"/>
  <c r="H936" i="29"/>
  <c r="G936" i="29"/>
  <c r="U934" i="29"/>
  <c r="U933" i="29" s="1"/>
  <c r="S934" i="29"/>
  <c r="S933" i="29" s="1"/>
  <c r="P934" i="29"/>
  <c r="P933" i="29" s="1"/>
  <c r="L934" i="29"/>
  <c r="T933" i="29"/>
  <c r="R933" i="29"/>
  <c r="Q933" i="29"/>
  <c r="O933" i="29"/>
  <c r="N933" i="29"/>
  <c r="M933" i="29"/>
  <c r="K933" i="29"/>
  <c r="J933" i="29"/>
  <c r="I933" i="29"/>
  <c r="H933" i="29"/>
  <c r="G933" i="29"/>
  <c r="U932" i="29"/>
  <c r="S932" i="29"/>
  <c r="P932" i="29"/>
  <c r="L932" i="29"/>
  <c r="U931" i="29"/>
  <c r="S931" i="29"/>
  <c r="P931" i="29"/>
  <c r="L931" i="29"/>
  <c r="U930" i="29"/>
  <c r="S930" i="29"/>
  <c r="P930" i="29"/>
  <c r="L930" i="29"/>
  <c r="T929" i="29"/>
  <c r="R929" i="29"/>
  <c r="Q929" i="29"/>
  <c r="O929" i="29"/>
  <c r="N929" i="29"/>
  <c r="M929" i="29"/>
  <c r="K929" i="29"/>
  <c r="J929" i="29"/>
  <c r="I929" i="29"/>
  <c r="H929" i="29"/>
  <c r="G929" i="29"/>
  <c r="U927" i="29"/>
  <c r="U926" i="29" s="1"/>
  <c r="U925" i="29" s="1"/>
  <c r="S927" i="29"/>
  <c r="S926" i="29" s="1"/>
  <c r="S925" i="29" s="1"/>
  <c r="P927" i="29"/>
  <c r="P926" i="29" s="1"/>
  <c r="P925" i="29" s="1"/>
  <c r="L927" i="29"/>
  <c r="T926" i="29"/>
  <c r="T925" i="29" s="1"/>
  <c r="R926" i="29"/>
  <c r="R925" i="29" s="1"/>
  <c r="Q926" i="29"/>
  <c r="Q925" i="29" s="1"/>
  <c r="O926" i="29"/>
  <c r="O925" i="29" s="1"/>
  <c r="N926" i="29"/>
  <c r="N925" i="29" s="1"/>
  <c r="M926" i="29"/>
  <c r="M925" i="29" s="1"/>
  <c r="K926" i="29"/>
  <c r="K925" i="29" s="1"/>
  <c r="J926" i="29"/>
  <c r="J925" i="29" s="1"/>
  <c r="I926" i="29"/>
  <c r="I925" i="29" s="1"/>
  <c r="H926" i="29"/>
  <c r="H925" i="29" s="1"/>
  <c r="G926" i="29"/>
  <c r="G925" i="29" s="1"/>
  <c r="U924" i="29"/>
  <c r="U923" i="29" s="1"/>
  <c r="S924" i="29"/>
  <c r="S923" i="29" s="1"/>
  <c r="P924" i="29"/>
  <c r="P923" i="29" s="1"/>
  <c r="L924" i="29"/>
  <c r="T923" i="29"/>
  <c r="R923" i="29"/>
  <c r="Q923" i="29"/>
  <c r="O923" i="29"/>
  <c r="N923" i="29"/>
  <c r="M923" i="29"/>
  <c r="K923" i="29"/>
  <c r="J923" i="29"/>
  <c r="I923" i="29"/>
  <c r="L923" i="29" s="1"/>
  <c r="H923" i="29"/>
  <c r="G923" i="29"/>
  <c r="U922" i="29"/>
  <c r="U921" i="29" s="1"/>
  <c r="S922" i="29"/>
  <c r="S921" i="29" s="1"/>
  <c r="P922" i="29"/>
  <c r="P921" i="29" s="1"/>
  <c r="L922" i="29"/>
  <c r="T921" i="29"/>
  <c r="R921" i="29"/>
  <c r="Q921" i="29"/>
  <c r="O921" i="29"/>
  <c r="N921" i="29"/>
  <c r="M921" i="29"/>
  <c r="K921" i="29"/>
  <c r="J921" i="29"/>
  <c r="I921" i="29"/>
  <c r="H921" i="29"/>
  <c r="G921" i="29"/>
  <c r="U920" i="29"/>
  <c r="S920" i="29"/>
  <c r="P920" i="29"/>
  <c r="L920" i="29"/>
  <c r="U919" i="29"/>
  <c r="S919" i="29"/>
  <c r="P919" i="29"/>
  <c r="L919" i="29"/>
  <c r="T918" i="29"/>
  <c r="R918" i="29"/>
  <c r="Q918" i="29"/>
  <c r="O918" i="29"/>
  <c r="N918" i="29"/>
  <c r="M918" i="29"/>
  <c r="K918" i="29"/>
  <c r="J918" i="29"/>
  <c r="I918" i="29"/>
  <c r="H918" i="29"/>
  <c r="G918" i="29"/>
  <c r="U917" i="29"/>
  <c r="S917" i="29"/>
  <c r="P917" i="29"/>
  <c r="L917" i="29"/>
  <c r="U916" i="29"/>
  <c r="S916" i="29"/>
  <c r="P916" i="29"/>
  <c r="L916" i="29"/>
  <c r="U915" i="29"/>
  <c r="S915" i="29"/>
  <c r="P915" i="29"/>
  <c r="L915" i="29"/>
  <c r="U914" i="29"/>
  <c r="S914" i="29"/>
  <c r="P914" i="29"/>
  <c r="L914" i="29"/>
  <c r="U913" i="29"/>
  <c r="S913" i="29"/>
  <c r="P913" i="29"/>
  <c r="L913" i="29"/>
  <c r="U912" i="29"/>
  <c r="U911" i="29" s="1"/>
  <c r="S912" i="29"/>
  <c r="P912" i="29"/>
  <c r="L912" i="29"/>
  <c r="T911" i="29"/>
  <c r="R911" i="29"/>
  <c r="Q911" i="29"/>
  <c r="O911" i="29"/>
  <c r="N911" i="29"/>
  <c r="M911" i="29"/>
  <c r="K911" i="29"/>
  <c r="J911" i="29"/>
  <c r="I911" i="29"/>
  <c r="H911" i="29"/>
  <c r="G911" i="29"/>
  <c r="U910" i="29"/>
  <c r="U909" i="29" s="1"/>
  <c r="S910" i="29"/>
  <c r="S909" i="29" s="1"/>
  <c r="P910" i="29"/>
  <c r="P909" i="29" s="1"/>
  <c r="L910" i="29"/>
  <c r="T909" i="29"/>
  <c r="R909" i="29"/>
  <c r="Q909" i="29"/>
  <c r="O909" i="29"/>
  <c r="N909" i="29"/>
  <c r="M909" i="29"/>
  <c r="K909" i="29"/>
  <c r="J909" i="29"/>
  <c r="I909" i="29"/>
  <c r="H909" i="29"/>
  <c r="G909" i="29"/>
  <c r="U908" i="29"/>
  <c r="S908" i="29"/>
  <c r="P908" i="29"/>
  <c r="L908" i="29"/>
  <c r="U907" i="29"/>
  <c r="S907" i="29"/>
  <c r="P907" i="29"/>
  <c r="L907" i="29"/>
  <c r="U906" i="29"/>
  <c r="S906" i="29"/>
  <c r="P906" i="29"/>
  <c r="L906" i="29"/>
  <c r="U905" i="29"/>
  <c r="S905" i="29"/>
  <c r="P905" i="29"/>
  <c r="L905" i="29"/>
  <c r="U904" i="29"/>
  <c r="S904" i="29"/>
  <c r="P904" i="29"/>
  <c r="L904" i="29"/>
  <c r="U903" i="29"/>
  <c r="S903" i="29"/>
  <c r="P903" i="29"/>
  <c r="L903" i="29"/>
  <c r="U902" i="29"/>
  <c r="S902" i="29"/>
  <c r="P902" i="29"/>
  <c r="L902" i="29"/>
  <c r="T901" i="29"/>
  <c r="R901" i="29"/>
  <c r="Q901" i="29"/>
  <c r="O901" i="29"/>
  <c r="N901" i="29"/>
  <c r="M901" i="29"/>
  <c r="K901" i="29"/>
  <c r="J901" i="29"/>
  <c r="I901" i="29"/>
  <c r="H901" i="29"/>
  <c r="G901" i="29"/>
  <c r="U900" i="29"/>
  <c r="S900" i="29"/>
  <c r="P900" i="29"/>
  <c r="L900" i="29"/>
  <c r="U899" i="29"/>
  <c r="S899" i="29"/>
  <c r="P899" i="29"/>
  <c r="L899" i="29"/>
  <c r="U898" i="29"/>
  <c r="S898" i="29"/>
  <c r="P898" i="29"/>
  <c r="L898" i="29"/>
  <c r="U897" i="29"/>
  <c r="S897" i="29"/>
  <c r="P897" i="29"/>
  <c r="L897" i="29"/>
  <c r="T896" i="29"/>
  <c r="R896" i="29"/>
  <c r="Q896" i="29"/>
  <c r="O896" i="29"/>
  <c r="N896" i="29"/>
  <c r="M896" i="29"/>
  <c r="K896" i="29"/>
  <c r="J896" i="29"/>
  <c r="I896" i="29"/>
  <c r="H896" i="29"/>
  <c r="G896" i="29"/>
  <c r="U895" i="29"/>
  <c r="S895" i="29"/>
  <c r="P895" i="29"/>
  <c r="L895" i="29"/>
  <c r="U894" i="29"/>
  <c r="S894" i="29"/>
  <c r="P894" i="29"/>
  <c r="L894" i="29"/>
  <c r="U893" i="29"/>
  <c r="S893" i="29"/>
  <c r="P893" i="29"/>
  <c r="L893" i="29"/>
  <c r="U892" i="29"/>
  <c r="U891" i="29" s="1"/>
  <c r="S892" i="29"/>
  <c r="P892" i="29"/>
  <c r="L892" i="29"/>
  <c r="T891" i="29"/>
  <c r="R891" i="29"/>
  <c r="Q891" i="29"/>
  <c r="O891" i="29"/>
  <c r="N891" i="29"/>
  <c r="M891" i="29"/>
  <c r="K891" i="29"/>
  <c r="J891" i="29"/>
  <c r="I891" i="29"/>
  <c r="H891" i="29"/>
  <c r="G891" i="29"/>
  <c r="U890" i="29"/>
  <c r="S890" i="29"/>
  <c r="P890" i="29"/>
  <c r="L890" i="29"/>
  <c r="U889" i="29"/>
  <c r="S889" i="29"/>
  <c r="S888" i="29" s="1"/>
  <c r="P889" i="29"/>
  <c r="P888" i="29" s="1"/>
  <c r="L889" i="29"/>
  <c r="T888" i="29"/>
  <c r="R888" i="29"/>
  <c r="Q888" i="29"/>
  <c r="O888" i="29"/>
  <c r="N888" i="29"/>
  <c r="M888" i="29"/>
  <c r="K888" i="29"/>
  <c r="J888" i="29"/>
  <c r="I888" i="29"/>
  <c r="H888" i="29"/>
  <c r="G888" i="29"/>
  <c r="U887" i="29"/>
  <c r="U886" i="29" s="1"/>
  <c r="S887" i="29"/>
  <c r="S886" i="29" s="1"/>
  <c r="P887" i="29"/>
  <c r="P886" i="29" s="1"/>
  <c r="L887" i="29"/>
  <c r="T886" i="29"/>
  <c r="R886" i="29"/>
  <c r="Q886" i="29"/>
  <c r="O886" i="29"/>
  <c r="N886" i="29"/>
  <c r="M886" i="29"/>
  <c r="K886" i="29"/>
  <c r="J886" i="29"/>
  <c r="I886" i="29"/>
  <c r="H886" i="29"/>
  <c r="G886" i="29"/>
  <c r="U885" i="29"/>
  <c r="U884" i="29" s="1"/>
  <c r="S885" i="29"/>
  <c r="S884" i="29" s="1"/>
  <c r="P885" i="29"/>
  <c r="P884" i="29" s="1"/>
  <c r="L885" i="29"/>
  <c r="T884" i="29"/>
  <c r="R884" i="29"/>
  <c r="Q884" i="29"/>
  <c r="O884" i="29"/>
  <c r="N884" i="29"/>
  <c r="M884" i="29"/>
  <c r="K884" i="29"/>
  <c r="J884" i="29"/>
  <c r="I884" i="29"/>
  <c r="H884" i="29"/>
  <c r="G884" i="29"/>
  <c r="U881" i="29"/>
  <c r="U880" i="29" s="1"/>
  <c r="U879" i="29" s="1"/>
  <c r="S881" i="29"/>
  <c r="S880" i="29" s="1"/>
  <c r="S879" i="29" s="1"/>
  <c r="P881" i="29"/>
  <c r="P880" i="29" s="1"/>
  <c r="P879" i="29" s="1"/>
  <c r="L881" i="29"/>
  <c r="T880" i="29"/>
  <c r="T879" i="29" s="1"/>
  <c r="R880" i="29"/>
  <c r="R879" i="29" s="1"/>
  <c r="Q880" i="29"/>
  <c r="Q879" i="29" s="1"/>
  <c r="O880" i="29"/>
  <c r="O879" i="29" s="1"/>
  <c r="N880" i="29"/>
  <c r="N879" i="29" s="1"/>
  <c r="M880" i="29"/>
  <c r="M879" i="29" s="1"/>
  <c r="K880" i="29"/>
  <c r="K879" i="29" s="1"/>
  <c r="J880" i="29"/>
  <c r="J879" i="29" s="1"/>
  <c r="I880" i="29"/>
  <c r="H880" i="29"/>
  <c r="H879" i="29" s="1"/>
  <c r="G880" i="29"/>
  <c r="G879" i="29" s="1"/>
  <c r="U878" i="29"/>
  <c r="U877" i="29" s="1"/>
  <c r="U876" i="29" s="1"/>
  <c r="S878" i="29"/>
  <c r="S877" i="29" s="1"/>
  <c r="S876" i="29" s="1"/>
  <c r="P878" i="29"/>
  <c r="P877" i="29" s="1"/>
  <c r="P876" i="29" s="1"/>
  <c r="L878" i="29"/>
  <c r="T877" i="29"/>
  <c r="T876" i="29" s="1"/>
  <c r="R877" i="29"/>
  <c r="R876" i="29" s="1"/>
  <c r="Q877" i="29"/>
  <c r="Q876" i="29" s="1"/>
  <c r="O877" i="29"/>
  <c r="O876" i="29" s="1"/>
  <c r="N877" i="29"/>
  <c r="N876" i="29" s="1"/>
  <c r="M877" i="29"/>
  <c r="M876" i="29" s="1"/>
  <c r="K877" i="29"/>
  <c r="K876" i="29" s="1"/>
  <c r="J877" i="29"/>
  <c r="J876" i="29" s="1"/>
  <c r="I877" i="29"/>
  <c r="H877" i="29"/>
  <c r="H876" i="29" s="1"/>
  <c r="G877" i="29"/>
  <c r="G876" i="29" s="1"/>
  <c r="U875" i="29"/>
  <c r="U874" i="29" s="1"/>
  <c r="U873" i="29" s="1"/>
  <c r="S875" i="29"/>
  <c r="S874" i="29" s="1"/>
  <c r="S873" i="29" s="1"/>
  <c r="P875" i="29"/>
  <c r="P874" i="29" s="1"/>
  <c r="P873" i="29" s="1"/>
  <c r="L875" i="29"/>
  <c r="T874" i="29"/>
  <c r="T873" i="29" s="1"/>
  <c r="R874" i="29"/>
  <c r="R873" i="29" s="1"/>
  <c r="Q874" i="29"/>
  <c r="Q873" i="29" s="1"/>
  <c r="O874" i="29"/>
  <c r="O873" i="29" s="1"/>
  <c r="N874" i="29"/>
  <c r="N873" i="29" s="1"/>
  <c r="M874" i="29"/>
  <c r="M873" i="29" s="1"/>
  <c r="K874" i="29"/>
  <c r="K873" i="29" s="1"/>
  <c r="J874" i="29"/>
  <c r="J873" i="29" s="1"/>
  <c r="I874" i="29"/>
  <c r="H874" i="29"/>
  <c r="H873" i="29" s="1"/>
  <c r="G874" i="29"/>
  <c r="G873" i="29" s="1"/>
  <c r="L872" i="29"/>
  <c r="U871" i="29"/>
  <c r="T871" i="29"/>
  <c r="S871" i="29"/>
  <c r="R871" i="29"/>
  <c r="Q871" i="29"/>
  <c r="P871" i="29"/>
  <c r="O871" i="29"/>
  <c r="N871" i="29"/>
  <c r="M871" i="29"/>
  <c r="K871" i="29"/>
  <c r="J871" i="29"/>
  <c r="I871" i="29"/>
  <c r="H871" i="29"/>
  <c r="G871" i="29"/>
  <c r="U870" i="29"/>
  <c r="U869" i="29" s="1"/>
  <c r="S870" i="29"/>
  <c r="S869" i="29" s="1"/>
  <c r="P870" i="29"/>
  <c r="P869" i="29" s="1"/>
  <c r="L870" i="29"/>
  <c r="T869" i="29"/>
  <c r="R869" i="29"/>
  <c r="R868" i="29" s="1"/>
  <c r="Q869" i="29"/>
  <c r="O869" i="29"/>
  <c r="N869" i="29"/>
  <c r="M869" i="29"/>
  <c r="K869" i="29"/>
  <c r="J869" i="29"/>
  <c r="I869" i="29"/>
  <c r="H869" i="29"/>
  <c r="G869" i="29"/>
  <c r="U867" i="29"/>
  <c r="U866" i="29" s="1"/>
  <c r="U865" i="29" s="1"/>
  <c r="S867" i="29"/>
  <c r="S866" i="29" s="1"/>
  <c r="S865" i="29" s="1"/>
  <c r="P867" i="29"/>
  <c r="P866" i="29" s="1"/>
  <c r="P865" i="29" s="1"/>
  <c r="L867" i="29"/>
  <c r="T866" i="29"/>
  <c r="T865" i="29" s="1"/>
  <c r="R866" i="29"/>
  <c r="R865" i="29" s="1"/>
  <c r="Q866" i="29"/>
  <c r="Q865" i="29" s="1"/>
  <c r="O866" i="29"/>
  <c r="O865" i="29" s="1"/>
  <c r="N866" i="29"/>
  <c r="N865" i="29" s="1"/>
  <c r="M866" i="29"/>
  <c r="M865" i="29" s="1"/>
  <c r="K866" i="29"/>
  <c r="K865" i="29" s="1"/>
  <c r="J866" i="29"/>
  <c r="J865" i="29" s="1"/>
  <c r="I866" i="29"/>
  <c r="H866" i="29"/>
  <c r="H865" i="29" s="1"/>
  <c r="G866" i="29"/>
  <c r="G865" i="29" s="1"/>
  <c r="U864" i="29"/>
  <c r="U863" i="29" s="1"/>
  <c r="U862" i="29" s="1"/>
  <c r="S864" i="29"/>
  <c r="S863" i="29" s="1"/>
  <c r="S862" i="29" s="1"/>
  <c r="P864" i="29"/>
  <c r="P863" i="29" s="1"/>
  <c r="P862" i="29" s="1"/>
  <c r="L864" i="29"/>
  <c r="T863" i="29"/>
  <c r="T862" i="29" s="1"/>
  <c r="R863" i="29"/>
  <c r="R862" i="29" s="1"/>
  <c r="Q863" i="29"/>
  <c r="Q862" i="29" s="1"/>
  <c r="O863" i="29"/>
  <c r="N863" i="29"/>
  <c r="N862" i="29" s="1"/>
  <c r="M863" i="29"/>
  <c r="M862" i="29" s="1"/>
  <c r="K863" i="29"/>
  <c r="K862" i="29" s="1"/>
  <c r="J863" i="29"/>
  <c r="J862" i="29" s="1"/>
  <c r="I863" i="29"/>
  <c r="I862" i="29" s="1"/>
  <c r="H863" i="29"/>
  <c r="H862" i="29" s="1"/>
  <c r="G863" i="29"/>
  <c r="G862" i="29" s="1"/>
  <c r="O862" i="29"/>
  <c r="U861" i="29"/>
  <c r="U860" i="29" s="1"/>
  <c r="U859" i="29" s="1"/>
  <c r="S861" i="29"/>
  <c r="S860" i="29" s="1"/>
  <c r="S859" i="29" s="1"/>
  <c r="P861" i="29"/>
  <c r="P860" i="29" s="1"/>
  <c r="P859" i="29" s="1"/>
  <c r="L861" i="29"/>
  <c r="T860" i="29"/>
  <c r="T859" i="29" s="1"/>
  <c r="R860" i="29"/>
  <c r="R859" i="29" s="1"/>
  <c r="Q860" i="29"/>
  <c r="Q859" i="29" s="1"/>
  <c r="O860" i="29"/>
  <c r="O859" i="29" s="1"/>
  <c r="N860" i="29"/>
  <c r="N859" i="29" s="1"/>
  <c r="M860" i="29"/>
  <c r="M859" i="29" s="1"/>
  <c r="K860" i="29"/>
  <c r="K859" i="29" s="1"/>
  <c r="J860" i="29"/>
  <c r="J859" i="29" s="1"/>
  <c r="I860" i="29"/>
  <c r="L860" i="29" s="1"/>
  <c r="U858" i="29"/>
  <c r="U857" i="29" s="1"/>
  <c r="U856" i="29" s="1"/>
  <c r="S858" i="29"/>
  <c r="S857" i="29" s="1"/>
  <c r="S856" i="29" s="1"/>
  <c r="P858" i="29"/>
  <c r="P857" i="29" s="1"/>
  <c r="P856" i="29" s="1"/>
  <c r="L858" i="29"/>
  <c r="T857" i="29"/>
  <c r="T856" i="29" s="1"/>
  <c r="R857" i="29"/>
  <c r="R856" i="29" s="1"/>
  <c r="Q857" i="29"/>
  <c r="Q856" i="29" s="1"/>
  <c r="O857" i="29"/>
  <c r="O856" i="29" s="1"/>
  <c r="N857" i="29"/>
  <c r="N856" i="29" s="1"/>
  <c r="M857" i="29"/>
  <c r="M856" i="29" s="1"/>
  <c r="K857" i="29"/>
  <c r="K856" i="29" s="1"/>
  <c r="J857" i="29"/>
  <c r="J856" i="29" s="1"/>
  <c r="I857" i="29"/>
  <c r="H857" i="29"/>
  <c r="H856" i="29" s="1"/>
  <c r="G857" i="29"/>
  <c r="G856" i="29" s="1"/>
  <c r="U855" i="29"/>
  <c r="U854" i="29" s="1"/>
  <c r="U853" i="29" s="1"/>
  <c r="S855" i="29"/>
  <c r="S854" i="29" s="1"/>
  <c r="S853" i="29" s="1"/>
  <c r="P855" i="29"/>
  <c r="P854" i="29" s="1"/>
  <c r="P853" i="29" s="1"/>
  <c r="L855" i="29"/>
  <c r="T854" i="29"/>
  <c r="T853" i="29" s="1"/>
  <c r="R854" i="29"/>
  <c r="R853" i="29" s="1"/>
  <c r="Q854" i="29"/>
  <c r="Q853" i="29" s="1"/>
  <c r="O854" i="29"/>
  <c r="O853" i="29" s="1"/>
  <c r="N854" i="29"/>
  <c r="N853" i="29" s="1"/>
  <c r="M854" i="29"/>
  <c r="M853" i="29" s="1"/>
  <c r="K854" i="29"/>
  <c r="K853" i="29" s="1"/>
  <c r="J854" i="29"/>
  <c r="J853" i="29" s="1"/>
  <c r="I854" i="29"/>
  <c r="H854" i="29"/>
  <c r="H853" i="29" s="1"/>
  <c r="G854" i="29"/>
  <c r="G853" i="29" s="1"/>
  <c r="L852" i="29"/>
  <c r="U851" i="29"/>
  <c r="T851" i="29"/>
  <c r="S851" i="29"/>
  <c r="R851" i="29"/>
  <c r="Q851" i="29"/>
  <c r="P851" i="29"/>
  <c r="O851" i="29"/>
  <c r="N851" i="29"/>
  <c r="M851" i="29"/>
  <c r="K851" i="29"/>
  <c r="J851" i="29"/>
  <c r="I851" i="29"/>
  <c r="L851" i="29" s="1"/>
  <c r="H851" i="29"/>
  <c r="G851" i="29"/>
  <c r="L850" i="29"/>
  <c r="U849" i="29"/>
  <c r="T849" i="29"/>
  <c r="S849" i="29"/>
  <c r="R849" i="29"/>
  <c r="Q849" i="29"/>
  <c r="P849" i="29"/>
  <c r="O849" i="29"/>
  <c r="N849" i="29"/>
  <c r="M849" i="29"/>
  <c r="K849" i="29"/>
  <c r="J849" i="29"/>
  <c r="I849" i="29"/>
  <c r="L849" i="29" s="1"/>
  <c r="H849" i="29"/>
  <c r="G849" i="29"/>
  <c r="L848" i="29"/>
  <c r="U847" i="29"/>
  <c r="T847" i="29"/>
  <c r="S847" i="29"/>
  <c r="R847" i="29"/>
  <c r="Q847" i="29"/>
  <c r="P847" i="29"/>
  <c r="O847" i="29"/>
  <c r="N847" i="29"/>
  <c r="M847" i="29"/>
  <c r="K847" i="29"/>
  <c r="J847" i="29"/>
  <c r="I847" i="29"/>
  <c r="L847" i="29" s="1"/>
  <c r="H847" i="29"/>
  <c r="G847" i="29"/>
  <c r="U846" i="29"/>
  <c r="U845" i="29" s="1"/>
  <c r="S846" i="29"/>
  <c r="S845" i="29" s="1"/>
  <c r="P846" i="29"/>
  <c r="P845" i="29" s="1"/>
  <c r="L846" i="29"/>
  <c r="T845" i="29"/>
  <c r="R845" i="29"/>
  <c r="Q845" i="29"/>
  <c r="O845" i="29"/>
  <c r="N845" i="29"/>
  <c r="M845" i="29"/>
  <c r="K845" i="29"/>
  <c r="J845" i="29"/>
  <c r="I845" i="29"/>
  <c r="L845" i="29" s="1"/>
  <c r="H845" i="29"/>
  <c r="G845" i="29"/>
  <c r="U844" i="29"/>
  <c r="U843" i="29" s="1"/>
  <c r="S844" i="29"/>
  <c r="S843" i="29" s="1"/>
  <c r="P844" i="29"/>
  <c r="P843" i="29" s="1"/>
  <c r="L844" i="29"/>
  <c r="T843" i="29"/>
  <c r="R843" i="29"/>
  <c r="Q843" i="29"/>
  <c r="O843" i="29"/>
  <c r="N843" i="29"/>
  <c r="M843" i="29"/>
  <c r="K843" i="29"/>
  <c r="J843" i="29"/>
  <c r="I843" i="29"/>
  <c r="L843" i="29" s="1"/>
  <c r="H843" i="29"/>
  <c r="G843" i="29"/>
  <c r="U842" i="29"/>
  <c r="U841" i="29" s="1"/>
  <c r="S842" i="29"/>
  <c r="S841" i="29" s="1"/>
  <c r="P842" i="29"/>
  <c r="P841" i="29" s="1"/>
  <c r="L842" i="29"/>
  <c r="T841" i="29"/>
  <c r="R841" i="29"/>
  <c r="Q841" i="29"/>
  <c r="O841" i="29"/>
  <c r="N841" i="29"/>
  <c r="M841" i="29"/>
  <c r="K841" i="29"/>
  <c r="J841" i="29"/>
  <c r="I841" i="29"/>
  <c r="H841" i="29"/>
  <c r="G841" i="29"/>
  <c r="L839" i="29"/>
  <c r="U838" i="29"/>
  <c r="T838" i="29"/>
  <c r="S838" i="29"/>
  <c r="R838" i="29"/>
  <c r="Q838" i="29"/>
  <c r="P838" i="29"/>
  <c r="O838" i="29"/>
  <c r="K838" i="29"/>
  <c r="J838" i="29"/>
  <c r="I838" i="29"/>
  <c r="L838" i="29" s="1"/>
  <c r="U837" i="29"/>
  <c r="U836" i="29" s="1"/>
  <c r="S837" i="29"/>
  <c r="S836" i="29" s="1"/>
  <c r="P837" i="29"/>
  <c r="P836" i="29" s="1"/>
  <c r="L837" i="29"/>
  <c r="J837" i="29"/>
  <c r="J836" i="29" s="1"/>
  <c r="T836" i="29"/>
  <c r="R836" i="29"/>
  <c r="Q836" i="29"/>
  <c r="O836" i="29"/>
  <c r="K836" i="29"/>
  <c r="I836" i="29"/>
  <c r="L834" i="29"/>
  <c r="U833" i="29"/>
  <c r="T833" i="29"/>
  <c r="S833" i="29"/>
  <c r="R833" i="29"/>
  <c r="Q833" i="29"/>
  <c r="P833" i="29"/>
  <c r="O833" i="29"/>
  <c r="N833" i="29"/>
  <c r="M833" i="29"/>
  <c r="K833" i="29"/>
  <c r="J833" i="29"/>
  <c r="I833" i="29"/>
  <c r="L833" i="29" s="1"/>
  <c r="L832" i="29"/>
  <c r="U831" i="29"/>
  <c r="T831" i="29"/>
  <c r="S831" i="29"/>
  <c r="R831" i="29"/>
  <c r="Q831" i="29"/>
  <c r="P831" i="29"/>
  <c r="O831" i="29"/>
  <c r="N831" i="29"/>
  <c r="M831" i="29"/>
  <c r="K831" i="29"/>
  <c r="J831" i="29"/>
  <c r="I831" i="29"/>
  <c r="L831" i="29" s="1"/>
  <c r="H831" i="29"/>
  <c r="G831" i="29"/>
  <c r="L830" i="29"/>
  <c r="U829" i="29"/>
  <c r="T829" i="29"/>
  <c r="S829" i="29"/>
  <c r="R829" i="29"/>
  <c r="Q829" i="29"/>
  <c r="P829" i="29"/>
  <c r="O829" i="29"/>
  <c r="N829" i="29"/>
  <c r="M829" i="29"/>
  <c r="K829" i="29"/>
  <c r="J829" i="29"/>
  <c r="I829" i="29"/>
  <c r="L829" i="29" s="1"/>
  <c r="H829" i="29"/>
  <c r="G829" i="29"/>
  <c r="L827" i="29"/>
  <c r="U826" i="29"/>
  <c r="T826" i="29"/>
  <c r="S826" i="29"/>
  <c r="R826" i="29"/>
  <c r="Q826" i="29"/>
  <c r="P826" i="29"/>
  <c r="O826" i="29"/>
  <c r="N826" i="29"/>
  <c r="M826" i="29"/>
  <c r="K826" i="29"/>
  <c r="J826" i="29"/>
  <c r="I826" i="29"/>
  <c r="H826" i="29"/>
  <c r="G826" i="29"/>
  <c r="U825" i="29"/>
  <c r="U824" i="29" s="1"/>
  <c r="S825" i="29"/>
  <c r="S824" i="29" s="1"/>
  <c r="P825" i="29"/>
  <c r="P824" i="29" s="1"/>
  <c r="L825" i="29"/>
  <c r="T824" i="29"/>
  <c r="R824" i="29"/>
  <c r="Q824" i="29"/>
  <c r="O824" i="29"/>
  <c r="N824" i="29"/>
  <c r="M824" i="29"/>
  <c r="K824" i="29"/>
  <c r="J824" i="29"/>
  <c r="I824" i="29"/>
  <c r="H824" i="29"/>
  <c r="G824" i="29"/>
  <c r="U822" i="29"/>
  <c r="U821" i="29" s="1"/>
  <c r="S822" i="29"/>
  <c r="S821" i="29" s="1"/>
  <c r="P822" i="29"/>
  <c r="P821" i="29" s="1"/>
  <c r="L822" i="29"/>
  <c r="T821" i="29"/>
  <c r="R821" i="29"/>
  <c r="Q821" i="29"/>
  <c r="O821" i="29"/>
  <c r="N821" i="29"/>
  <c r="M821" i="29"/>
  <c r="K821" i="29"/>
  <c r="J821" i="29"/>
  <c r="I821" i="29"/>
  <c r="H821" i="29"/>
  <c r="G821" i="29"/>
  <c r="U820" i="29"/>
  <c r="U819" i="29" s="1"/>
  <c r="S820" i="29"/>
  <c r="S819" i="29" s="1"/>
  <c r="P820" i="29"/>
  <c r="P819" i="29" s="1"/>
  <c r="L820" i="29"/>
  <c r="T819" i="29"/>
  <c r="R819" i="29"/>
  <c r="Q819" i="29"/>
  <c r="O819" i="29"/>
  <c r="N819" i="29"/>
  <c r="M819" i="29"/>
  <c r="K819" i="29"/>
  <c r="J819" i="29"/>
  <c r="I819" i="29"/>
  <c r="H819" i="29"/>
  <c r="G819" i="29"/>
  <c r="U818" i="29"/>
  <c r="U817" i="29" s="1"/>
  <c r="S818" i="29"/>
  <c r="S817" i="29" s="1"/>
  <c r="P818" i="29"/>
  <c r="P817" i="29" s="1"/>
  <c r="L818" i="29"/>
  <c r="T817" i="29"/>
  <c r="R817" i="29"/>
  <c r="Q817" i="29"/>
  <c r="O817" i="29"/>
  <c r="N817" i="29"/>
  <c r="M817" i="29"/>
  <c r="K817" i="29"/>
  <c r="J817" i="29"/>
  <c r="I817" i="29"/>
  <c r="H817" i="29"/>
  <c r="G817" i="29"/>
  <c r="L815" i="29"/>
  <c r="U814" i="29"/>
  <c r="T814" i="29"/>
  <c r="S814" i="29"/>
  <c r="R814" i="29"/>
  <c r="Q814" i="29"/>
  <c r="P814" i="29"/>
  <c r="O814" i="29"/>
  <c r="N814" i="29"/>
  <c r="M814" i="29"/>
  <c r="K814" i="29"/>
  <c r="J814" i="29"/>
  <c r="I814" i="29"/>
  <c r="L814" i="29" s="1"/>
  <c r="H814" i="29"/>
  <c r="G814" i="29"/>
  <c r="U813" i="29"/>
  <c r="U812" i="29" s="1"/>
  <c r="S813" i="29"/>
  <c r="S812" i="29" s="1"/>
  <c r="P813" i="29"/>
  <c r="P812" i="29" s="1"/>
  <c r="L813" i="29"/>
  <c r="T812" i="29"/>
  <c r="R812" i="29"/>
  <c r="Q812" i="29"/>
  <c r="O812" i="29"/>
  <c r="N812" i="29"/>
  <c r="M812" i="29"/>
  <c r="K812" i="29"/>
  <c r="J812" i="29"/>
  <c r="I812" i="29"/>
  <c r="H812" i="29"/>
  <c r="G812" i="29"/>
  <c r="U811" i="29"/>
  <c r="U810" i="29" s="1"/>
  <c r="S811" i="29"/>
  <c r="S810" i="29" s="1"/>
  <c r="P811" i="29"/>
  <c r="P810" i="29" s="1"/>
  <c r="L811" i="29"/>
  <c r="T810" i="29"/>
  <c r="R810" i="29"/>
  <c r="Q810" i="29"/>
  <c r="O810" i="29"/>
  <c r="N810" i="29"/>
  <c r="M810" i="29"/>
  <c r="K810" i="29"/>
  <c r="J810" i="29"/>
  <c r="I810" i="29"/>
  <c r="H810" i="29"/>
  <c r="G810" i="29"/>
  <c r="L808" i="29"/>
  <c r="U807" i="29"/>
  <c r="T807" i="29"/>
  <c r="S807" i="29"/>
  <c r="R807" i="29"/>
  <c r="Q807" i="29"/>
  <c r="P807" i="29"/>
  <c r="O807" i="29"/>
  <c r="N807" i="29"/>
  <c r="M807" i="29"/>
  <c r="K807" i="29"/>
  <c r="J807" i="29"/>
  <c r="I807" i="29"/>
  <c r="L807" i="29" s="1"/>
  <c r="H807" i="29"/>
  <c r="G807" i="29"/>
  <c r="U806" i="29"/>
  <c r="U805" i="29" s="1"/>
  <c r="S806" i="29"/>
  <c r="S805" i="29" s="1"/>
  <c r="P806" i="29"/>
  <c r="P805" i="29" s="1"/>
  <c r="L806" i="29"/>
  <c r="T805" i="29"/>
  <c r="R805" i="29"/>
  <c r="Q805" i="29"/>
  <c r="O805" i="29"/>
  <c r="N805" i="29"/>
  <c r="M805" i="29"/>
  <c r="K805" i="29"/>
  <c r="J805" i="29"/>
  <c r="I805" i="29"/>
  <c r="H805" i="29"/>
  <c r="G805" i="29"/>
  <c r="U804" i="29"/>
  <c r="U803" i="29" s="1"/>
  <c r="S804" i="29"/>
  <c r="S803" i="29" s="1"/>
  <c r="P804" i="29"/>
  <c r="P803" i="29" s="1"/>
  <c r="L804" i="29"/>
  <c r="T803" i="29"/>
  <c r="R803" i="29"/>
  <c r="Q803" i="29"/>
  <c r="O803" i="29"/>
  <c r="N803" i="29"/>
  <c r="M803" i="29"/>
  <c r="K803" i="29"/>
  <c r="J803" i="29"/>
  <c r="I803" i="29"/>
  <c r="H803" i="29"/>
  <c r="G803" i="29"/>
  <c r="L801" i="29"/>
  <c r="U800" i="29"/>
  <c r="T800" i="29"/>
  <c r="S800" i="29"/>
  <c r="R800" i="29"/>
  <c r="Q800" i="29"/>
  <c r="P800" i="29"/>
  <c r="O800" i="29"/>
  <c r="N800" i="29"/>
  <c r="M800" i="29"/>
  <c r="K800" i="29"/>
  <c r="J800" i="29"/>
  <c r="I800" i="29"/>
  <c r="L800" i="29" s="1"/>
  <c r="L799" i="29"/>
  <c r="U798" i="29"/>
  <c r="T798" i="29"/>
  <c r="S798" i="29"/>
  <c r="R798" i="29"/>
  <c r="Q798" i="29"/>
  <c r="P798" i="29"/>
  <c r="O798" i="29"/>
  <c r="N798" i="29"/>
  <c r="M798" i="29"/>
  <c r="K798" i="29"/>
  <c r="J798" i="29"/>
  <c r="I798" i="29"/>
  <c r="L798" i="29" s="1"/>
  <c r="L797" i="29"/>
  <c r="U796" i="29"/>
  <c r="T796" i="29"/>
  <c r="S796" i="29"/>
  <c r="R796" i="29"/>
  <c r="Q796" i="29"/>
  <c r="P796" i="29"/>
  <c r="O796" i="29"/>
  <c r="N796" i="29"/>
  <c r="M796" i="29"/>
  <c r="K796" i="29"/>
  <c r="J796" i="29"/>
  <c r="I796" i="29"/>
  <c r="H796" i="29"/>
  <c r="G796" i="29"/>
  <c r="L795" i="29"/>
  <c r="U794" i="29"/>
  <c r="T794" i="29"/>
  <c r="S794" i="29"/>
  <c r="R794" i="29"/>
  <c r="Q794" i="29"/>
  <c r="P794" i="29"/>
  <c r="O794" i="29"/>
  <c r="N794" i="29"/>
  <c r="M794" i="29"/>
  <c r="K794" i="29"/>
  <c r="J794" i="29"/>
  <c r="I794" i="29"/>
  <c r="H794" i="29"/>
  <c r="G794" i="29"/>
  <c r="U793" i="29"/>
  <c r="U792" i="29" s="1"/>
  <c r="S793" i="29"/>
  <c r="S792" i="29" s="1"/>
  <c r="P793" i="29"/>
  <c r="P792" i="29" s="1"/>
  <c r="L793" i="29"/>
  <c r="T792" i="29"/>
  <c r="R792" i="29"/>
  <c r="Q792" i="29"/>
  <c r="O792" i="29"/>
  <c r="N792" i="29"/>
  <c r="M792" i="29"/>
  <c r="K792" i="29"/>
  <c r="J792" i="29"/>
  <c r="I792" i="29"/>
  <c r="H792" i="29"/>
  <c r="G792" i="29"/>
  <c r="U791" i="29"/>
  <c r="U790" i="29" s="1"/>
  <c r="S791" i="29"/>
  <c r="S790" i="29" s="1"/>
  <c r="P791" i="29"/>
  <c r="P790" i="29" s="1"/>
  <c r="L791" i="29"/>
  <c r="T790" i="29"/>
  <c r="R790" i="29"/>
  <c r="Q790" i="29"/>
  <c r="O790" i="29"/>
  <c r="N790" i="29"/>
  <c r="M790" i="29"/>
  <c r="K790" i="29"/>
  <c r="J790" i="29"/>
  <c r="I790" i="29"/>
  <c r="H790" i="29"/>
  <c r="G790" i="29"/>
  <c r="U789" i="29"/>
  <c r="U788" i="29" s="1"/>
  <c r="S789" i="29"/>
  <c r="S788" i="29" s="1"/>
  <c r="P789" i="29"/>
  <c r="P788" i="29" s="1"/>
  <c r="L789" i="29"/>
  <c r="T788" i="29"/>
  <c r="R788" i="29"/>
  <c r="Q788" i="29"/>
  <c r="O788" i="29"/>
  <c r="N788" i="29"/>
  <c r="M788" i="29"/>
  <c r="K788" i="29"/>
  <c r="J788" i="29"/>
  <c r="I788" i="29"/>
  <c r="H788" i="29"/>
  <c r="G788" i="29"/>
  <c r="U786" i="29"/>
  <c r="U785" i="29" s="1"/>
  <c r="U784" i="29" s="1"/>
  <c r="S786" i="29"/>
  <c r="S785" i="29" s="1"/>
  <c r="S784" i="29" s="1"/>
  <c r="P786" i="29"/>
  <c r="P785" i="29" s="1"/>
  <c r="P784" i="29" s="1"/>
  <c r="L786" i="29"/>
  <c r="T785" i="29"/>
  <c r="T784" i="29" s="1"/>
  <c r="R785" i="29"/>
  <c r="R784" i="29" s="1"/>
  <c r="Q785" i="29"/>
  <c r="Q784" i="29" s="1"/>
  <c r="O785" i="29"/>
  <c r="O784" i="29" s="1"/>
  <c r="N785" i="29"/>
  <c r="N784" i="29" s="1"/>
  <c r="M785" i="29"/>
  <c r="M784" i="29" s="1"/>
  <c r="K785" i="29"/>
  <c r="K784" i="29" s="1"/>
  <c r="J785" i="29"/>
  <c r="J784" i="29" s="1"/>
  <c r="I785" i="29"/>
  <c r="H785" i="29"/>
  <c r="H784" i="29" s="1"/>
  <c r="G785" i="29"/>
  <c r="G784" i="29" s="1"/>
  <c r="L783" i="29"/>
  <c r="U782" i="29"/>
  <c r="T782" i="29"/>
  <c r="S782" i="29"/>
  <c r="R782" i="29"/>
  <c r="Q782" i="29"/>
  <c r="P782" i="29"/>
  <c r="O782" i="29"/>
  <c r="N782" i="29"/>
  <c r="M782" i="29"/>
  <c r="K782" i="29"/>
  <c r="J782" i="29"/>
  <c r="I782" i="29"/>
  <c r="L782" i="29" s="1"/>
  <c r="H782" i="29"/>
  <c r="G782" i="29"/>
  <c r="U781" i="29"/>
  <c r="U780" i="29" s="1"/>
  <c r="S781" i="29"/>
  <c r="S780" i="29" s="1"/>
  <c r="P781" i="29"/>
  <c r="P780" i="29" s="1"/>
  <c r="L781" i="29"/>
  <c r="T780" i="29"/>
  <c r="R780" i="29"/>
  <c r="Q780" i="29"/>
  <c r="O780" i="29"/>
  <c r="N780" i="29"/>
  <c r="M780" i="29"/>
  <c r="K780" i="29"/>
  <c r="J780" i="29"/>
  <c r="I780" i="29"/>
  <c r="L780" i="29" s="1"/>
  <c r="H780" i="29"/>
  <c r="G780" i="29"/>
  <c r="L778" i="29"/>
  <c r="U777" i="29"/>
  <c r="T777" i="29"/>
  <c r="S777" i="29"/>
  <c r="R777" i="29"/>
  <c r="Q777" i="29"/>
  <c r="P777" i="29"/>
  <c r="O777" i="29"/>
  <c r="N777" i="29"/>
  <c r="M777" i="29"/>
  <c r="K777" i="29"/>
  <c r="J777" i="29"/>
  <c r="I777" i="29"/>
  <c r="L777" i="29" s="1"/>
  <c r="H777" i="29"/>
  <c r="G777" i="29"/>
  <c r="U776" i="29"/>
  <c r="U775" i="29" s="1"/>
  <c r="S776" i="29"/>
  <c r="S775" i="29" s="1"/>
  <c r="P776" i="29"/>
  <c r="P775" i="29" s="1"/>
  <c r="L776" i="29"/>
  <c r="T775" i="29"/>
  <c r="R775" i="29"/>
  <c r="Q775" i="29"/>
  <c r="O775" i="29"/>
  <c r="N775" i="29"/>
  <c r="M775" i="29"/>
  <c r="K775" i="29"/>
  <c r="J775" i="29"/>
  <c r="I775" i="29"/>
  <c r="L775" i="29" s="1"/>
  <c r="H775" i="29"/>
  <c r="G775" i="29"/>
  <c r="L773" i="29"/>
  <c r="U772" i="29"/>
  <c r="T772" i="29"/>
  <c r="S772" i="29"/>
  <c r="R772" i="29"/>
  <c r="Q772" i="29"/>
  <c r="P772" i="29"/>
  <c r="O772" i="29"/>
  <c r="N772" i="29"/>
  <c r="M772" i="29"/>
  <c r="K772" i="29"/>
  <c r="J772" i="29"/>
  <c r="I772" i="29"/>
  <c r="L772" i="29" s="1"/>
  <c r="H772" i="29"/>
  <c r="G772" i="29"/>
  <c r="U771" i="29"/>
  <c r="U770" i="29" s="1"/>
  <c r="S771" i="29"/>
  <c r="S770" i="29" s="1"/>
  <c r="P771" i="29"/>
  <c r="P770" i="29" s="1"/>
  <c r="L771" i="29"/>
  <c r="T770" i="29"/>
  <c r="R770" i="29"/>
  <c r="Q770" i="29"/>
  <c r="O770" i="29"/>
  <c r="N770" i="29"/>
  <c r="M770" i="29"/>
  <c r="K770" i="29"/>
  <c r="J770" i="29"/>
  <c r="I770" i="29"/>
  <c r="L770" i="29" s="1"/>
  <c r="H770" i="29"/>
  <c r="G770" i="29"/>
  <c r="U769" i="29"/>
  <c r="U768" i="29" s="1"/>
  <c r="S769" i="29"/>
  <c r="S768" i="29" s="1"/>
  <c r="P769" i="29"/>
  <c r="P768" i="29" s="1"/>
  <c r="L769" i="29"/>
  <c r="T768" i="29"/>
  <c r="R768" i="29"/>
  <c r="Q768" i="29"/>
  <c r="O768" i="29"/>
  <c r="N768" i="29"/>
  <c r="M768" i="29"/>
  <c r="K768" i="29"/>
  <c r="J768" i="29"/>
  <c r="I768" i="29"/>
  <c r="H768" i="29"/>
  <c r="G768" i="29"/>
  <c r="L766" i="29"/>
  <c r="U765" i="29"/>
  <c r="T765" i="29"/>
  <c r="S765" i="29"/>
  <c r="R765" i="29"/>
  <c r="Q765" i="29"/>
  <c r="P765" i="29"/>
  <c r="O765" i="29"/>
  <c r="N765" i="29"/>
  <c r="M765" i="29"/>
  <c r="K765" i="29"/>
  <c r="J765" i="29"/>
  <c r="I765" i="29"/>
  <c r="L765" i="29" s="1"/>
  <c r="H765" i="29"/>
  <c r="G765" i="29"/>
  <c r="U764" i="29"/>
  <c r="U763" i="29" s="1"/>
  <c r="S764" i="29"/>
  <c r="S763" i="29" s="1"/>
  <c r="P764" i="29"/>
  <c r="P763" i="29" s="1"/>
  <c r="L764" i="29"/>
  <c r="T763" i="29"/>
  <c r="R763" i="29"/>
  <c r="Q763" i="29"/>
  <c r="O763" i="29"/>
  <c r="N763" i="29"/>
  <c r="M763" i="29"/>
  <c r="K763" i="29"/>
  <c r="J763" i="29"/>
  <c r="I763" i="29"/>
  <c r="L763" i="29" s="1"/>
  <c r="H763" i="29"/>
  <c r="G763" i="29"/>
  <c r="U762" i="29"/>
  <c r="U761" i="29" s="1"/>
  <c r="S762" i="29"/>
  <c r="S761" i="29" s="1"/>
  <c r="P762" i="29"/>
  <c r="P761" i="29" s="1"/>
  <c r="L762" i="29"/>
  <c r="T761" i="29"/>
  <c r="R761" i="29"/>
  <c r="Q761" i="29"/>
  <c r="O761" i="29"/>
  <c r="N761" i="29"/>
  <c r="M761" i="29"/>
  <c r="K761" i="29"/>
  <c r="J761" i="29"/>
  <c r="I761" i="29"/>
  <c r="H761" i="29"/>
  <c r="G761" i="29"/>
  <c r="L759" i="29"/>
  <c r="U758" i="29"/>
  <c r="T758" i="29"/>
  <c r="S758" i="29"/>
  <c r="R758" i="29"/>
  <c r="Q758" i="29"/>
  <c r="P758" i="29"/>
  <c r="O758" i="29"/>
  <c r="N758" i="29"/>
  <c r="M758" i="29"/>
  <c r="K758" i="29"/>
  <c r="J758" i="29"/>
  <c r="I758" i="29"/>
  <c r="L758" i="29" s="1"/>
  <c r="H758" i="29"/>
  <c r="G758" i="29"/>
  <c r="U757" i="29"/>
  <c r="U756" i="29" s="1"/>
  <c r="S757" i="29"/>
  <c r="S756" i="29" s="1"/>
  <c r="P757" i="29"/>
  <c r="P756" i="29" s="1"/>
  <c r="L757" i="29"/>
  <c r="T756" i="29"/>
  <c r="R756" i="29"/>
  <c r="Q756" i="29"/>
  <c r="O756" i="29"/>
  <c r="N756" i="29"/>
  <c r="M756" i="29"/>
  <c r="K756" i="29"/>
  <c r="J756" i="29"/>
  <c r="I756" i="29"/>
  <c r="H756" i="29"/>
  <c r="G756" i="29"/>
  <c r="U755" i="29"/>
  <c r="U754" i="29" s="1"/>
  <c r="S755" i="29"/>
  <c r="S754" i="29" s="1"/>
  <c r="P755" i="29"/>
  <c r="P754" i="29" s="1"/>
  <c r="L755" i="29"/>
  <c r="T754" i="29"/>
  <c r="R754" i="29"/>
  <c r="Q754" i="29"/>
  <c r="O754" i="29"/>
  <c r="N754" i="29"/>
  <c r="M754" i="29"/>
  <c r="K754" i="29"/>
  <c r="J754" i="29"/>
  <c r="I754" i="29"/>
  <c r="H754" i="29"/>
  <c r="G754" i="29"/>
  <c r="L752" i="29"/>
  <c r="U751" i="29"/>
  <c r="T751" i="29"/>
  <c r="S751" i="29"/>
  <c r="R751" i="29"/>
  <c r="Q751" i="29"/>
  <c r="P751" i="29"/>
  <c r="O751" i="29"/>
  <c r="N751" i="29"/>
  <c r="M751" i="29"/>
  <c r="K751" i="29"/>
  <c r="J751" i="29"/>
  <c r="I751" i="29"/>
  <c r="L751" i="29" s="1"/>
  <c r="L750" i="29"/>
  <c r="U749" i="29"/>
  <c r="T749" i="29"/>
  <c r="S749" i="29"/>
  <c r="R749" i="29"/>
  <c r="Q749" i="29"/>
  <c r="P749" i="29"/>
  <c r="O749" i="29"/>
  <c r="N749" i="29"/>
  <c r="M749" i="29"/>
  <c r="K749" i="29"/>
  <c r="J749" i="29"/>
  <c r="I749" i="29"/>
  <c r="H749" i="29"/>
  <c r="G749" i="29"/>
  <c r="U748" i="29"/>
  <c r="U747" i="29" s="1"/>
  <c r="S748" i="29"/>
  <c r="S747" i="29" s="1"/>
  <c r="P748" i="29"/>
  <c r="P747" i="29" s="1"/>
  <c r="L748" i="29"/>
  <c r="T747" i="29"/>
  <c r="R747" i="29"/>
  <c r="Q747" i="29"/>
  <c r="O747" i="29"/>
  <c r="N747" i="29"/>
  <c r="M747" i="29"/>
  <c r="K747" i="29"/>
  <c r="J747" i="29"/>
  <c r="I747" i="29"/>
  <c r="H747" i="29"/>
  <c r="G747" i="29"/>
  <c r="U746" i="29"/>
  <c r="U745" i="29" s="1"/>
  <c r="S746" i="29"/>
  <c r="S745" i="29" s="1"/>
  <c r="P746" i="29"/>
  <c r="P745" i="29" s="1"/>
  <c r="L746" i="29"/>
  <c r="T745" i="29"/>
  <c r="R745" i="29"/>
  <c r="Q745" i="29"/>
  <c r="O745" i="29"/>
  <c r="N745" i="29"/>
  <c r="M745" i="29"/>
  <c r="K745" i="29"/>
  <c r="J745" i="29"/>
  <c r="I745" i="29"/>
  <c r="L745" i="29" s="1"/>
  <c r="H745" i="29"/>
  <c r="G745" i="29"/>
  <c r="L743" i="29"/>
  <c r="U742" i="29"/>
  <c r="T742" i="29"/>
  <c r="S742" i="29"/>
  <c r="R742" i="29"/>
  <c r="Q742" i="29"/>
  <c r="P742" i="29"/>
  <c r="O742" i="29"/>
  <c r="N742" i="29"/>
  <c r="M742" i="29"/>
  <c r="K742" i="29"/>
  <c r="J742" i="29"/>
  <c r="I742" i="29"/>
  <c r="L742" i="29" s="1"/>
  <c r="L741" i="29"/>
  <c r="U740" i="29"/>
  <c r="T740" i="29"/>
  <c r="S740" i="29"/>
  <c r="R740" i="29"/>
  <c r="Q740" i="29"/>
  <c r="P740" i="29"/>
  <c r="O740" i="29"/>
  <c r="N740" i="29"/>
  <c r="M740" i="29"/>
  <c r="K740" i="29"/>
  <c r="J740" i="29"/>
  <c r="I740" i="29"/>
  <c r="L740" i="29" s="1"/>
  <c r="H740" i="29"/>
  <c r="G740" i="29"/>
  <c r="L739" i="29"/>
  <c r="U738" i="29"/>
  <c r="T738" i="29"/>
  <c r="S738" i="29"/>
  <c r="R738" i="29"/>
  <c r="Q738" i="29"/>
  <c r="P738" i="29"/>
  <c r="O738" i="29"/>
  <c r="N738" i="29"/>
  <c r="M738" i="29"/>
  <c r="K738" i="29"/>
  <c r="J738" i="29"/>
  <c r="I738" i="29"/>
  <c r="H738" i="29"/>
  <c r="G738" i="29"/>
  <c r="U737" i="29"/>
  <c r="U736" i="29" s="1"/>
  <c r="S737" i="29"/>
  <c r="S736" i="29" s="1"/>
  <c r="P737" i="29"/>
  <c r="P736" i="29" s="1"/>
  <c r="L737" i="29"/>
  <c r="T736" i="29"/>
  <c r="R736" i="29"/>
  <c r="Q736" i="29"/>
  <c r="O736" i="29"/>
  <c r="N736" i="29"/>
  <c r="M736" i="29"/>
  <c r="K736" i="29"/>
  <c r="J736" i="29"/>
  <c r="I736" i="29"/>
  <c r="L736" i="29" s="1"/>
  <c r="H736" i="29"/>
  <c r="G736" i="29"/>
  <c r="U735" i="29"/>
  <c r="U734" i="29" s="1"/>
  <c r="S735" i="29"/>
  <c r="S734" i="29" s="1"/>
  <c r="P735" i="29"/>
  <c r="P734" i="29" s="1"/>
  <c r="L735" i="29"/>
  <c r="T734" i="29"/>
  <c r="R734" i="29"/>
  <c r="Q734" i="29"/>
  <c r="O734" i="29"/>
  <c r="N734" i="29"/>
  <c r="M734" i="29"/>
  <c r="K734" i="29"/>
  <c r="J734" i="29"/>
  <c r="I734" i="29"/>
  <c r="H734" i="29"/>
  <c r="G734" i="29"/>
  <c r="L732" i="29"/>
  <c r="U731" i="29"/>
  <c r="T731" i="29"/>
  <c r="S731" i="29"/>
  <c r="R731" i="29"/>
  <c r="Q731" i="29"/>
  <c r="P731" i="29"/>
  <c r="O731" i="29"/>
  <c r="N731" i="29"/>
  <c r="M731" i="29"/>
  <c r="K731" i="29"/>
  <c r="J731" i="29"/>
  <c r="I731" i="29"/>
  <c r="L731" i="29" s="1"/>
  <c r="L730" i="29"/>
  <c r="U729" i="29"/>
  <c r="T729" i="29"/>
  <c r="S729" i="29"/>
  <c r="R729" i="29"/>
  <c r="Q729" i="29"/>
  <c r="P729" i="29"/>
  <c r="O729" i="29"/>
  <c r="N729" i="29"/>
  <c r="M729" i="29"/>
  <c r="K729" i="29"/>
  <c r="J729" i="29"/>
  <c r="I729" i="29"/>
  <c r="H729" i="29"/>
  <c r="G729" i="29"/>
  <c r="U728" i="29"/>
  <c r="U727" i="29" s="1"/>
  <c r="S728" i="29"/>
  <c r="S727" i="29" s="1"/>
  <c r="P728" i="29"/>
  <c r="P727" i="29" s="1"/>
  <c r="L728" i="29"/>
  <c r="T727" i="29"/>
  <c r="R727" i="29"/>
  <c r="Q727" i="29"/>
  <c r="O727" i="29"/>
  <c r="N727" i="29"/>
  <c r="M727" i="29"/>
  <c r="K727" i="29"/>
  <c r="J727" i="29"/>
  <c r="I727" i="29"/>
  <c r="H727" i="29"/>
  <c r="G727" i="29"/>
  <c r="L725" i="29"/>
  <c r="U724" i="29"/>
  <c r="T724" i="29"/>
  <c r="S724" i="29"/>
  <c r="R724" i="29"/>
  <c r="Q724" i="29"/>
  <c r="P724" i="29"/>
  <c r="O724" i="29"/>
  <c r="N724" i="29"/>
  <c r="M724" i="29"/>
  <c r="K724" i="29"/>
  <c r="J724" i="29"/>
  <c r="I724" i="29"/>
  <c r="L724" i="29" s="1"/>
  <c r="L723" i="29"/>
  <c r="U722" i="29"/>
  <c r="T722" i="29"/>
  <c r="S722" i="29"/>
  <c r="R722" i="29"/>
  <c r="Q722" i="29"/>
  <c r="P722" i="29"/>
  <c r="O722" i="29"/>
  <c r="N722" i="29"/>
  <c r="M722" i="29"/>
  <c r="K722" i="29"/>
  <c r="J722" i="29"/>
  <c r="I722" i="29"/>
  <c r="H722" i="29"/>
  <c r="G722" i="29"/>
  <c r="U721" i="29"/>
  <c r="U720" i="29" s="1"/>
  <c r="S721" i="29"/>
  <c r="S720" i="29" s="1"/>
  <c r="P721" i="29"/>
  <c r="P720" i="29" s="1"/>
  <c r="L721" i="29"/>
  <c r="T720" i="29"/>
  <c r="R720" i="29"/>
  <c r="Q720" i="29"/>
  <c r="O720" i="29"/>
  <c r="N720" i="29"/>
  <c r="M720" i="29"/>
  <c r="K720" i="29"/>
  <c r="J720" i="29"/>
  <c r="I720" i="29"/>
  <c r="H720" i="29"/>
  <c r="G720" i="29"/>
  <c r="U719" i="29"/>
  <c r="U718" i="29" s="1"/>
  <c r="S719" i="29"/>
  <c r="S718" i="29" s="1"/>
  <c r="P719" i="29"/>
  <c r="P718" i="29" s="1"/>
  <c r="L719" i="29"/>
  <c r="T718" i="29"/>
  <c r="R718" i="29"/>
  <c r="Q718" i="29"/>
  <c r="O718" i="29"/>
  <c r="N718" i="29"/>
  <c r="M718" i="29"/>
  <c r="K718" i="29"/>
  <c r="J718" i="29"/>
  <c r="I718" i="29"/>
  <c r="H718" i="29"/>
  <c r="G718" i="29"/>
  <c r="L716" i="29"/>
  <c r="U715" i="29"/>
  <c r="T715" i="29"/>
  <c r="S715" i="29"/>
  <c r="R715" i="29"/>
  <c r="Q715" i="29"/>
  <c r="P715" i="29"/>
  <c r="O715" i="29"/>
  <c r="N715" i="29"/>
  <c r="M715" i="29"/>
  <c r="K715" i="29"/>
  <c r="J715" i="29"/>
  <c r="I715" i="29"/>
  <c r="L715" i="29" s="1"/>
  <c r="H715" i="29"/>
  <c r="G715" i="29"/>
  <c r="U714" i="29"/>
  <c r="U713" i="29" s="1"/>
  <c r="S714" i="29"/>
  <c r="S713" i="29" s="1"/>
  <c r="P714" i="29"/>
  <c r="P713" i="29" s="1"/>
  <c r="L714" i="29"/>
  <c r="T713" i="29"/>
  <c r="R713" i="29"/>
  <c r="Q713" i="29"/>
  <c r="O713" i="29"/>
  <c r="N713" i="29"/>
  <c r="M713" i="29"/>
  <c r="K713" i="29"/>
  <c r="J713" i="29"/>
  <c r="I713" i="29"/>
  <c r="H713" i="29"/>
  <c r="G713" i="29"/>
  <c r="U712" i="29"/>
  <c r="U711" i="29" s="1"/>
  <c r="S712" i="29"/>
  <c r="S711" i="29" s="1"/>
  <c r="P712" i="29"/>
  <c r="P711" i="29" s="1"/>
  <c r="L712" i="29"/>
  <c r="T711" i="29"/>
  <c r="R711" i="29"/>
  <c r="Q711" i="29"/>
  <c r="O711" i="29"/>
  <c r="N711" i="29"/>
  <c r="M711" i="29"/>
  <c r="K711" i="29"/>
  <c r="J711" i="29"/>
  <c r="I711" i="29"/>
  <c r="H711" i="29"/>
  <c r="G711" i="29"/>
  <c r="L709" i="29"/>
  <c r="U708" i="29"/>
  <c r="T708" i="29"/>
  <c r="S708" i="29"/>
  <c r="R708" i="29"/>
  <c r="Q708" i="29"/>
  <c r="P708" i="29"/>
  <c r="O708" i="29"/>
  <c r="N708" i="29"/>
  <c r="M708" i="29"/>
  <c r="K708" i="29"/>
  <c r="J708" i="29"/>
  <c r="I708" i="29"/>
  <c r="L708" i="29" s="1"/>
  <c r="H708" i="29"/>
  <c r="G708" i="29"/>
  <c r="U707" i="29"/>
  <c r="U706" i="29" s="1"/>
  <c r="S707" i="29"/>
  <c r="S706" i="29" s="1"/>
  <c r="P707" i="29"/>
  <c r="P706" i="29" s="1"/>
  <c r="L707" i="29"/>
  <c r="T706" i="29"/>
  <c r="R706" i="29"/>
  <c r="Q706" i="29"/>
  <c r="O706" i="29"/>
  <c r="N706" i="29"/>
  <c r="M706" i="29"/>
  <c r="K706" i="29"/>
  <c r="J706" i="29"/>
  <c r="I706" i="29"/>
  <c r="L706" i="29" s="1"/>
  <c r="H706" i="29"/>
  <c r="G706" i="29"/>
  <c r="U705" i="29"/>
  <c r="U704" i="29" s="1"/>
  <c r="S705" i="29"/>
  <c r="S704" i="29" s="1"/>
  <c r="P705" i="29"/>
  <c r="P704" i="29" s="1"/>
  <c r="L705" i="29"/>
  <c r="T704" i="29"/>
  <c r="R704" i="29"/>
  <c r="Q704" i="29"/>
  <c r="O704" i="29"/>
  <c r="N704" i="29"/>
  <c r="M704" i="29"/>
  <c r="K704" i="29"/>
  <c r="J704" i="29"/>
  <c r="I704" i="29"/>
  <c r="H704" i="29"/>
  <c r="G704" i="29"/>
  <c r="L702" i="29"/>
  <c r="U701" i="29"/>
  <c r="T701" i="29"/>
  <c r="S701" i="29"/>
  <c r="R701" i="29"/>
  <c r="Q701" i="29"/>
  <c r="P701" i="29"/>
  <c r="O701" i="29"/>
  <c r="N701" i="29"/>
  <c r="M701" i="29"/>
  <c r="K701" i="29"/>
  <c r="J701" i="29"/>
  <c r="I701" i="29"/>
  <c r="L701" i="29" s="1"/>
  <c r="H701" i="29"/>
  <c r="G701" i="29"/>
  <c r="U700" i="29"/>
  <c r="U699" i="29" s="1"/>
  <c r="S700" i="29"/>
  <c r="S699" i="29" s="1"/>
  <c r="P700" i="29"/>
  <c r="P699" i="29" s="1"/>
  <c r="L700" i="29"/>
  <c r="T699" i="29"/>
  <c r="R699" i="29"/>
  <c r="Q699" i="29"/>
  <c r="O699" i="29"/>
  <c r="N699" i="29"/>
  <c r="M699" i="29"/>
  <c r="K699" i="29"/>
  <c r="J699" i="29"/>
  <c r="I699" i="29"/>
  <c r="L699" i="29" s="1"/>
  <c r="H699" i="29"/>
  <c r="G699" i="29"/>
  <c r="U698" i="29"/>
  <c r="U697" i="29" s="1"/>
  <c r="S698" i="29"/>
  <c r="S697" i="29" s="1"/>
  <c r="P698" i="29"/>
  <c r="P697" i="29" s="1"/>
  <c r="L698" i="29"/>
  <c r="T697" i="29"/>
  <c r="R697" i="29"/>
  <c r="Q697" i="29"/>
  <c r="O697" i="29"/>
  <c r="N697" i="29"/>
  <c r="M697" i="29"/>
  <c r="K697" i="29"/>
  <c r="J697" i="29"/>
  <c r="I697" i="29"/>
  <c r="H697" i="29"/>
  <c r="G697" i="29"/>
  <c r="L695" i="29"/>
  <c r="U694" i="29"/>
  <c r="T694" i="29"/>
  <c r="S694" i="29"/>
  <c r="R694" i="29"/>
  <c r="Q694" i="29"/>
  <c r="P694" i="29"/>
  <c r="O694" i="29"/>
  <c r="N694" i="29"/>
  <c r="M694" i="29"/>
  <c r="K694" i="29"/>
  <c r="J694" i="29"/>
  <c r="I694" i="29"/>
  <c r="L694" i="29" s="1"/>
  <c r="L693" i="29"/>
  <c r="U692" i="29"/>
  <c r="T692" i="29"/>
  <c r="S692" i="29"/>
  <c r="R692" i="29"/>
  <c r="Q692" i="29"/>
  <c r="P692" i="29"/>
  <c r="O692" i="29"/>
  <c r="N692" i="29"/>
  <c r="M692" i="29"/>
  <c r="K692" i="29"/>
  <c r="J692" i="29"/>
  <c r="I692" i="29"/>
  <c r="H692" i="29"/>
  <c r="G692" i="29"/>
  <c r="U691" i="29"/>
  <c r="U690" i="29" s="1"/>
  <c r="S691" i="29"/>
  <c r="S690" i="29" s="1"/>
  <c r="P691" i="29"/>
  <c r="P690" i="29" s="1"/>
  <c r="L691" i="29"/>
  <c r="T690" i="29"/>
  <c r="R690" i="29"/>
  <c r="Q690" i="29"/>
  <c r="O690" i="29"/>
  <c r="N690" i="29"/>
  <c r="M690" i="29"/>
  <c r="K690" i="29"/>
  <c r="J690" i="29"/>
  <c r="I690" i="29"/>
  <c r="H690" i="29"/>
  <c r="G690" i="29"/>
  <c r="U689" i="29"/>
  <c r="U688" i="29" s="1"/>
  <c r="S689" i="29"/>
  <c r="S688" i="29" s="1"/>
  <c r="P689" i="29"/>
  <c r="P688" i="29" s="1"/>
  <c r="L689" i="29"/>
  <c r="T688" i="29"/>
  <c r="R688" i="29"/>
  <c r="Q688" i="29"/>
  <c r="O688" i="29"/>
  <c r="N688" i="29"/>
  <c r="M688" i="29"/>
  <c r="K688" i="29"/>
  <c r="J688" i="29"/>
  <c r="I688" i="29"/>
  <c r="H688" i="29"/>
  <c r="G688" i="29"/>
  <c r="L686" i="29"/>
  <c r="U685" i="29"/>
  <c r="T685" i="29"/>
  <c r="S685" i="29"/>
  <c r="R685" i="29"/>
  <c r="Q685" i="29"/>
  <c r="P685" i="29"/>
  <c r="O685" i="29"/>
  <c r="N685" i="29"/>
  <c r="M685" i="29"/>
  <c r="K685" i="29"/>
  <c r="J685" i="29"/>
  <c r="I685" i="29"/>
  <c r="L685" i="29" s="1"/>
  <c r="L684" i="29"/>
  <c r="U683" i="29"/>
  <c r="T683" i="29"/>
  <c r="S683" i="29"/>
  <c r="R683" i="29"/>
  <c r="Q683" i="29"/>
  <c r="P683" i="29"/>
  <c r="O683" i="29"/>
  <c r="N683" i="29"/>
  <c r="M683" i="29"/>
  <c r="K683" i="29"/>
  <c r="J683" i="29"/>
  <c r="I683" i="29"/>
  <c r="H683" i="29"/>
  <c r="G683" i="29"/>
  <c r="U682" i="29"/>
  <c r="U681" i="29" s="1"/>
  <c r="S682" i="29"/>
  <c r="S681" i="29" s="1"/>
  <c r="P682" i="29"/>
  <c r="P681" i="29" s="1"/>
  <c r="L682" i="29"/>
  <c r="T681" i="29"/>
  <c r="R681" i="29"/>
  <c r="Q681" i="29"/>
  <c r="O681" i="29"/>
  <c r="N681" i="29"/>
  <c r="M681" i="29"/>
  <c r="K681" i="29"/>
  <c r="J681" i="29"/>
  <c r="I681" i="29"/>
  <c r="H681" i="29"/>
  <c r="G681" i="29"/>
  <c r="U680" i="29"/>
  <c r="U679" i="29" s="1"/>
  <c r="S680" i="29"/>
  <c r="S679" i="29" s="1"/>
  <c r="P680" i="29"/>
  <c r="P679" i="29" s="1"/>
  <c r="L680" i="29"/>
  <c r="T679" i="29"/>
  <c r="R679" i="29"/>
  <c r="Q679" i="29"/>
  <c r="O679" i="29"/>
  <c r="N679" i="29"/>
  <c r="M679" i="29"/>
  <c r="K679" i="29"/>
  <c r="J679" i="29"/>
  <c r="I679" i="29"/>
  <c r="H679" i="29"/>
  <c r="G679" i="29"/>
  <c r="L677" i="29"/>
  <c r="U676" i="29"/>
  <c r="T676" i="29"/>
  <c r="S676" i="29"/>
  <c r="R676" i="29"/>
  <c r="Q676" i="29"/>
  <c r="P676" i="29"/>
  <c r="O676" i="29"/>
  <c r="N676" i="29"/>
  <c r="M676" i="29"/>
  <c r="K676" i="29"/>
  <c r="J676" i="29"/>
  <c r="I676" i="29"/>
  <c r="L676" i="29" s="1"/>
  <c r="H676" i="29"/>
  <c r="G676" i="29"/>
  <c r="U675" i="29"/>
  <c r="U674" i="29" s="1"/>
  <c r="S675" i="29"/>
  <c r="S674" i="29" s="1"/>
  <c r="P675" i="29"/>
  <c r="P674" i="29" s="1"/>
  <c r="L675" i="29"/>
  <c r="T674" i="29"/>
  <c r="R674" i="29"/>
  <c r="Q674" i="29"/>
  <c r="O674" i="29"/>
  <c r="N674" i="29"/>
  <c r="M674" i="29"/>
  <c r="K674" i="29"/>
  <c r="J674" i="29"/>
  <c r="I674" i="29"/>
  <c r="L674" i="29" s="1"/>
  <c r="H674" i="29"/>
  <c r="G674" i="29"/>
  <c r="U673" i="29"/>
  <c r="U672" i="29" s="1"/>
  <c r="S673" i="29"/>
  <c r="S672" i="29" s="1"/>
  <c r="P673" i="29"/>
  <c r="P672" i="29" s="1"/>
  <c r="L673" i="29"/>
  <c r="T672" i="29"/>
  <c r="R672" i="29"/>
  <c r="Q672" i="29"/>
  <c r="O672" i="29"/>
  <c r="N672" i="29"/>
  <c r="M672" i="29"/>
  <c r="K672" i="29"/>
  <c r="J672" i="29"/>
  <c r="I672" i="29"/>
  <c r="H672" i="29"/>
  <c r="G672" i="29"/>
  <c r="U669" i="29"/>
  <c r="T669" i="29"/>
  <c r="S669" i="29"/>
  <c r="R669" i="29"/>
  <c r="Q669" i="29"/>
  <c r="P669" i="29"/>
  <c r="O669" i="29"/>
  <c r="N669" i="29"/>
  <c r="M669" i="29"/>
  <c r="L669" i="29"/>
  <c r="K669" i="29"/>
  <c r="J669" i="29"/>
  <c r="I669" i="29"/>
  <c r="L668" i="29"/>
  <c r="U667" i="29"/>
  <c r="T667" i="29"/>
  <c r="S667" i="29"/>
  <c r="R667" i="29"/>
  <c r="Q667" i="29"/>
  <c r="P667" i="29"/>
  <c r="O667" i="29"/>
  <c r="N667" i="29"/>
  <c r="M667" i="29"/>
  <c r="K667" i="29"/>
  <c r="J667" i="29"/>
  <c r="I667" i="29"/>
  <c r="H667" i="29"/>
  <c r="G667" i="29"/>
  <c r="U666" i="29"/>
  <c r="U665" i="29" s="1"/>
  <c r="S666" i="29"/>
  <c r="S665" i="29" s="1"/>
  <c r="P666" i="29"/>
  <c r="P665" i="29" s="1"/>
  <c r="L666" i="29"/>
  <c r="T665" i="29"/>
  <c r="R665" i="29"/>
  <c r="Q665" i="29"/>
  <c r="O665" i="29"/>
  <c r="N665" i="29"/>
  <c r="M665" i="29"/>
  <c r="K665" i="29"/>
  <c r="J665" i="29"/>
  <c r="I665" i="29"/>
  <c r="H665" i="29"/>
  <c r="G665" i="29"/>
  <c r="U664" i="29"/>
  <c r="U663" i="29" s="1"/>
  <c r="S664" i="29"/>
  <c r="S663" i="29" s="1"/>
  <c r="P664" i="29"/>
  <c r="P663" i="29" s="1"/>
  <c r="L664" i="29"/>
  <c r="T663" i="29"/>
  <c r="R663" i="29"/>
  <c r="Q663" i="29"/>
  <c r="O663" i="29"/>
  <c r="N663" i="29"/>
  <c r="M663" i="29"/>
  <c r="K663" i="29"/>
  <c r="J663" i="29"/>
  <c r="I663" i="29"/>
  <c r="H663" i="29"/>
  <c r="G663" i="29"/>
  <c r="L661" i="29"/>
  <c r="U660" i="29"/>
  <c r="T660" i="29"/>
  <c r="S660" i="29"/>
  <c r="R660" i="29"/>
  <c r="Q660" i="29"/>
  <c r="P660" i="29"/>
  <c r="O660" i="29"/>
  <c r="N660" i="29"/>
  <c r="M660" i="29"/>
  <c r="K660" i="29"/>
  <c r="J660" i="29"/>
  <c r="I660" i="29"/>
  <c r="L660" i="29" s="1"/>
  <c r="L659" i="29"/>
  <c r="U658" i="29"/>
  <c r="T658" i="29"/>
  <c r="S658" i="29"/>
  <c r="R658" i="29"/>
  <c r="Q658" i="29"/>
  <c r="P658" i="29"/>
  <c r="O658" i="29"/>
  <c r="N658" i="29"/>
  <c r="M658" i="29"/>
  <c r="K658" i="29"/>
  <c r="J658" i="29"/>
  <c r="I658" i="29"/>
  <c r="L658" i="29" s="1"/>
  <c r="L657" i="29"/>
  <c r="U656" i="29"/>
  <c r="T656" i="29"/>
  <c r="S656" i="29"/>
  <c r="R656" i="29"/>
  <c r="Q656" i="29"/>
  <c r="P656" i="29"/>
  <c r="O656" i="29"/>
  <c r="N656" i="29"/>
  <c r="M656" i="29"/>
  <c r="K656" i="29"/>
  <c r="J656" i="29"/>
  <c r="I656" i="29"/>
  <c r="H656" i="29"/>
  <c r="G656" i="29"/>
  <c r="L655" i="29"/>
  <c r="U654" i="29"/>
  <c r="T654" i="29"/>
  <c r="S654" i="29"/>
  <c r="R654" i="29"/>
  <c r="Q654" i="29"/>
  <c r="P654" i="29"/>
  <c r="O654" i="29"/>
  <c r="N654" i="29"/>
  <c r="M654" i="29"/>
  <c r="K654" i="29"/>
  <c r="J654" i="29"/>
  <c r="I654" i="29"/>
  <c r="H654" i="29"/>
  <c r="G654" i="29"/>
  <c r="U653" i="29"/>
  <c r="U652" i="29" s="1"/>
  <c r="S653" i="29"/>
  <c r="S652" i="29" s="1"/>
  <c r="P653" i="29"/>
  <c r="P652" i="29" s="1"/>
  <c r="L653" i="29"/>
  <c r="T652" i="29"/>
  <c r="R652" i="29"/>
  <c r="Q652" i="29"/>
  <c r="O652" i="29"/>
  <c r="N652" i="29"/>
  <c r="M652" i="29"/>
  <c r="K652" i="29"/>
  <c r="J652" i="29"/>
  <c r="I652" i="29"/>
  <c r="H652" i="29"/>
  <c r="G652" i="29"/>
  <c r="U651" i="29"/>
  <c r="U650" i="29" s="1"/>
  <c r="S651" i="29"/>
  <c r="S650" i="29" s="1"/>
  <c r="P651" i="29"/>
  <c r="P650" i="29" s="1"/>
  <c r="L651" i="29"/>
  <c r="T650" i="29"/>
  <c r="R650" i="29"/>
  <c r="Q650" i="29"/>
  <c r="O650" i="29"/>
  <c r="N650" i="29"/>
  <c r="M650" i="29"/>
  <c r="K650" i="29"/>
  <c r="J650" i="29"/>
  <c r="I650" i="29"/>
  <c r="H650" i="29"/>
  <c r="G650" i="29"/>
  <c r="L648" i="29"/>
  <c r="U647" i="29"/>
  <c r="T647" i="29"/>
  <c r="S647" i="29"/>
  <c r="R647" i="29"/>
  <c r="Q647" i="29"/>
  <c r="P647" i="29"/>
  <c r="O647" i="29"/>
  <c r="N647" i="29"/>
  <c r="M647" i="29"/>
  <c r="K647" i="29"/>
  <c r="J647" i="29"/>
  <c r="I647" i="29"/>
  <c r="L647" i="29" s="1"/>
  <c r="L646" i="29"/>
  <c r="U645" i="29"/>
  <c r="T645" i="29"/>
  <c r="S645" i="29"/>
  <c r="R645" i="29"/>
  <c r="Q645" i="29"/>
  <c r="P645" i="29"/>
  <c r="O645" i="29"/>
  <c r="N645" i="29"/>
  <c r="M645" i="29"/>
  <c r="K645" i="29"/>
  <c r="J645" i="29"/>
  <c r="I645" i="29"/>
  <c r="H645" i="29"/>
  <c r="G645" i="29"/>
  <c r="U644" i="29"/>
  <c r="U643" i="29" s="1"/>
  <c r="S644" i="29"/>
  <c r="S643" i="29" s="1"/>
  <c r="P644" i="29"/>
  <c r="P643" i="29" s="1"/>
  <c r="L644" i="29"/>
  <c r="T643" i="29"/>
  <c r="R643" i="29"/>
  <c r="Q643" i="29"/>
  <c r="O643" i="29"/>
  <c r="N643" i="29"/>
  <c r="M643" i="29"/>
  <c r="K643" i="29"/>
  <c r="J643" i="29"/>
  <c r="I643" i="29"/>
  <c r="H643" i="29"/>
  <c r="G643" i="29"/>
  <c r="U642" i="29"/>
  <c r="U641" i="29" s="1"/>
  <c r="S642" i="29"/>
  <c r="S641" i="29" s="1"/>
  <c r="P642" i="29"/>
  <c r="P641" i="29" s="1"/>
  <c r="L642" i="29"/>
  <c r="T641" i="29"/>
  <c r="R641" i="29"/>
  <c r="Q641" i="29"/>
  <c r="O641" i="29"/>
  <c r="N641" i="29"/>
  <c r="M641" i="29"/>
  <c r="K641" i="29"/>
  <c r="J641" i="29"/>
  <c r="I641" i="29"/>
  <c r="H641" i="29"/>
  <c r="G641" i="29"/>
  <c r="L639" i="29"/>
  <c r="U638" i="29"/>
  <c r="T638" i="29"/>
  <c r="S638" i="29"/>
  <c r="R638" i="29"/>
  <c r="Q638" i="29"/>
  <c r="P638" i="29"/>
  <c r="O638" i="29"/>
  <c r="N638" i="29"/>
  <c r="M638" i="29"/>
  <c r="K638" i="29"/>
  <c r="J638" i="29"/>
  <c r="I638" i="29"/>
  <c r="L638" i="29" s="1"/>
  <c r="L637" i="29"/>
  <c r="U636" i="29"/>
  <c r="T636" i="29"/>
  <c r="S636" i="29"/>
  <c r="R636" i="29"/>
  <c r="Q636" i="29"/>
  <c r="P636" i="29"/>
  <c r="O636" i="29"/>
  <c r="N636" i="29"/>
  <c r="M636" i="29"/>
  <c r="K636" i="29"/>
  <c r="J636" i="29"/>
  <c r="I636" i="29"/>
  <c r="H636" i="29"/>
  <c r="G636" i="29"/>
  <c r="U635" i="29"/>
  <c r="U634" i="29" s="1"/>
  <c r="S635" i="29"/>
  <c r="S634" i="29" s="1"/>
  <c r="P635" i="29"/>
  <c r="P634" i="29" s="1"/>
  <c r="L635" i="29"/>
  <c r="T634" i="29"/>
  <c r="R634" i="29"/>
  <c r="Q634" i="29"/>
  <c r="O634" i="29"/>
  <c r="N634" i="29"/>
  <c r="M634" i="29"/>
  <c r="K634" i="29"/>
  <c r="J634" i="29"/>
  <c r="I634" i="29"/>
  <c r="H634" i="29"/>
  <c r="G634" i="29"/>
  <c r="U633" i="29"/>
  <c r="U632" i="29" s="1"/>
  <c r="S633" i="29"/>
  <c r="S632" i="29" s="1"/>
  <c r="P633" i="29"/>
  <c r="P632" i="29" s="1"/>
  <c r="L633" i="29"/>
  <c r="T632" i="29"/>
  <c r="R632" i="29"/>
  <c r="Q632" i="29"/>
  <c r="O632" i="29"/>
  <c r="N632" i="29"/>
  <c r="M632" i="29"/>
  <c r="K632" i="29"/>
  <c r="J632" i="29"/>
  <c r="I632" i="29"/>
  <c r="H632" i="29"/>
  <c r="G632" i="29"/>
  <c r="L630" i="29"/>
  <c r="U629" i="29"/>
  <c r="T629" i="29"/>
  <c r="S629" i="29"/>
  <c r="R629" i="29"/>
  <c r="Q629" i="29"/>
  <c r="P629" i="29"/>
  <c r="O629" i="29"/>
  <c r="N629" i="29"/>
  <c r="M629" i="29"/>
  <c r="K629" i="29"/>
  <c r="J629" i="29"/>
  <c r="I629" i="29"/>
  <c r="L629" i="29" s="1"/>
  <c r="L628" i="29"/>
  <c r="U627" i="29"/>
  <c r="T627" i="29"/>
  <c r="S627" i="29"/>
  <c r="R627" i="29"/>
  <c r="Q627" i="29"/>
  <c r="P627" i="29"/>
  <c r="O627" i="29"/>
  <c r="N627" i="29"/>
  <c r="M627" i="29"/>
  <c r="K627" i="29"/>
  <c r="J627" i="29"/>
  <c r="I627" i="29"/>
  <c r="H627" i="29"/>
  <c r="G627" i="29"/>
  <c r="U626" i="29"/>
  <c r="U625" i="29" s="1"/>
  <c r="S626" i="29"/>
  <c r="S625" i="29" s="1"/>
  <c r="P626" i="29"/>
  <c r="P625" i="29" s="1"/>
  <c r="L626" i="29"/>
  <c r="T625" i="29"/>
  <c r="R625" i="29"/>
  <c r="Q625" i="29"/>
  <c r="O625" i="29"/>
  <c r="N625" i="29"/>
  <c r="M625" i="29"/>
  <c r="K625" i="29"/>
  <c r="J625" i="29"/>
  <c r="I625" i="29"/>
  <c r="H625" i="29"/>
  <c r="G625" i="29"/>
  <c r="U624" i="29"/>
  <c r="U623" i="29" s="1"/>
  <c r="S624" i="29"/>
  <c r="S623" i="29" s="1"/>
  <c r="P624" i="29"/>
  <c r="P623" i="29" s="1"/>
  <c r="L624" i="29"/>
  <c r="T623" i="29"/>
  <c r="R623" i="29"/>
  <c r="Q623" i="29"/>
  <c r="O623" i="29"/>
  <c r="N623" i="29"/>
  <c r="M623" i="29"/>
  <c r="K623" i="29"/>
  <c r="J623" i="29"/>
  <c r="I623" i="29"/>
  <c r="H623" i="29"/>
  <c r="G623" i="29"/>
  <c r="L621" i="29"/>
  <c r="U620" i="29"/>
  <c r="T620" i="29"/>
  <c r="S620" i="29"/>
  <c r="R620" i="29"/>
  <c r="Q620" i="29"/>
  <c r="P620" i="29"/>
  <c r="O620" i="29"/>
  <c r="N620" i="29"/>
  <c r="M620" i="29"/>
  <c r="K620" i="29"/>
  <c r="J620" i="29"/>
  <c r="I620" i="29"/>
  <c r="L620" i="29" s="1"/>
  <c r="L619" i="29"/>
  <c r="U618" i="29"/>
  <c r="T618" i="29"/>
  <c r="S618" i="29"/>
  <c r="R618" i="29"/>
  <c r="Q618" i="29"/>
  <c r="P618" i="29"/>
  <c r="O618" i="29"/>
  <c r="N618" i="29"/>
  <c r="M618" i="29"/>
  <c r="K618" i="29"/>
  <c r="J618" i="29"/>
  <c r="I618" i="29"/>
  <c r="H618" i="29"/>
  <c r="G618" i="29"/>
  <c r="U617" i="29"/>
  <c r="U616" i="29" s="1"/>
  <c r="S617" i="29"/>
  <c r="S616" i="29" s="1"/>
  <c r="P617" i="29"/>
  <c r="P616" i="29" s="1"/>
  <c r="L617" i="29"/>
  <c r="T616" i="29"/>
  <c r="R616" i="29"/>
  <c r="Q616" i="29"/>
  <c r="O616" i="29"/>
  <c r="N616" i="29"/>
  <c r="M616" i="29"/>
  <c r="K616" i="29"/>
  <c r="J616" i="29"/>
  <c r="I616" i="29"/>
  <c r="H616" i="29"/>
  <c r="G616" i="29"/>
  <c r="U615" i="29"/>
  <c r="U614" i="29" s="1"/>
  <c r="S615" i="29"/>
  <c r="S614" i="29" s="1"/>
  <c r="P615" i="29"/>
  <c r="P614" i="29" s="1"/>
  <c r="L615" i="29"/>
  <c r="T614" i="29"/>
  <c r="R614" i="29"/>
  <c r="Q614" i="29"/>
  <c r="O614" i="29"/>
  <c r="N614" i="29"/>
  <c r="M614" i="29"/>
  <c r="K614" i="29"/>
  <c r="J614" i="29"/>
  <c r="I614" i="29"/>
  <c r="H614" i="29"/>
  <c r="G614" i="29"/>
  <c r="L612" i="29"/>
  <c r="U611" i="29"/>
  <c r="T611" i="29"/>
  <c r="S611" i="29"/>
  <c r="R611" i="29"/>
  <c r="Q611" i="29"/>
  <c r="P611" i="29"/>
  <c r="O611" i="29"/>
  <c r="N611" i="29"/>
  <c r="M611" i="29"/>
  <c r="K611" i="29"/>
  <c r="J611" i="29"/>
  <c r="I611" i="29"/>
  <c r="L611" i="29" s="1"/>
  <c r="L610" i="29"/>
  <c r="U609" i="29"/>
  <c r="T609" i="29"/>
  <c r="S609" i="29"/>
  <c r="R609" i="29"/>
  <c r="Q609" i="29"/>
  <c r="P609" i="29"/>
  <c r="O609" i="29"/>
  <c r="N609" i="29"/>
  <c r="M609" i="29"/>
  <c r="K609" i="29"/>
  <c r="J609" i="29"/>
  <c r="I609" i="29"/>
  <c r="H609" i="29"/>
  <c r="G609" i="29"/>
  <c r="U608" i="29"/>
  <c r="U607" i="29" s="1"/>
  <c r="S608" i="29"/>
  <c r="S607" i="29" s="1"/>
  <c r="P608" i="29"/>
  <c r="P607" i="29" s="1"/>
  <c r="L608" i="29"/>
  <c r="T607" i="29"/>
  <c r="R607" i="29"/>
  <c r="Q607" i="29"/>
  <c r="O607" i="29"/>
  <c r="N607" i="29"/>
  <c r="M607" i="29"/>
  <c r="K607" i="29"/>
  <c r="J607" i="29"/>
  <c r="I607" i="29"/>
  <c r="H607" i="29"/>
  <c r="G607" i="29"/>
  <c r="U606" i="29"/>
  <c r="U605" i="29" s="1"/>
  <c r="S606" i="29"/>
  <c r="S605" i="29" s="1"/>
  <c r="P606" i="29"/>
  <c r="P605" i="29" s="1"/>
  <c r="L606" i="29"/>
  <c r="T605" i="29"/>
  <c r="R605" i="29"/>
  <c r="Q605" i="29"/>
  <c r="O605" i="29"/>
  <c r="N605" i="29"/>
  <c r="M605" i="29"/>
  <c r="K605" i="29"/>
  <c r="J605" i="29"/>
  <c r="I605" i="29"/>
  <c r="H605" i="29"/>
  <c r="G605" i="29"/>
  <c r="L603" i="29"/>
  <c r="L602" i="29"/>
  <c r="L601" i="29"/>
  <c r="L600" i="29"/>
  <c r="L599" i="29"/>
  <c r="L598" i="29"/>
  <c r="L597" i="29"/>
  <c r="L596" i="29"/>
  <c r="L595" i="29"/>
  <c r="U594" i="29"/>
  <c r="T594" i="29"/>
  <c r="S594" i="29"/>
  <c r="R594" i="29"/>
  <c r="Q594" i="29"/>
  <c r="P594" i="29"/>
  <c r="O594" i="29"/>
  <c r="N594" i="29"/>
  <c r="M594" i="29"/>
  <c r="K594" i="29"/>
  <c r="J594" i="29"/>
  <c r="I594" i="29"/>
  <c r="L594" i="29" s="1"/>
  <c r="L591" i="29"/>
  <c r="U590" i="29"/>
  <c r="T590" i="29"/>
  <c r="S590" i="29"/>
  <c r="R590" i="29"/>
  <c r="Q590" i="29"/>
  <c r="P590" i="29"/>
  <c r="O590" i="29"/>
  <c r="N590" i="29"/>
  <c r="M590" i="29"/>
  <c r="K590" i="29"/>
  <c r="J590" i="29"/>
  <c r="I590" i="29"/>
  <c r="H590" i="29"/>
  <c r="G590" i="29"/>
  <c r="L589" i="29"/>
  <c r="U588" i="29"/>
  <c r="T588" i="29"/>
  <c r="S588" i="29"/>
  <c r="R588" i="29"/>
  <c r="Q588" i="29"/>
  <c r="P588" i="29"/>
  <c r="O588" i="29"/>
  <c r="N588" i="29"/>
  <c r="M588" i="29"/>
  <c r="K588" i="29"/>
  <c r="J588" i="29"/>
  <c r="I588" i="29"/>
  <c r="H588" i="29"/>
  <c r="G588" i="29"/>
  <c r="U587" i="29"/>
  <c r="U586" i="29" s="1"/>
  <c r="S587" i="29"/>
  <c r="S586" i="29" s="1"/>
  <c r="P587" i="29"/>
  <c r="P586" i="29" s="1"/>
  <c r="L587" i="29"/>
  <c r="T586" i="29"/>
  <c r="R586" i="29"/>
  <c r="Q586" i="29"/>
  <c r="O586" i="29"/>
  <c r="N586" i="29"/>
  <c r="M586" i="29"/>
  <c r="K586" i="29"/>
  <c r="J586" i="29"/>
  <c r="I586" i="29"/>
  <c r="H586" i="29"/>
  <c r="G586" i="29"/>
  <c r="U585" i="29"/>
  <c r="U584" i="29" s="1"/>
  <c r="S585" i="29"/>
  <c r="S584" i="29" s="1"/>
  <c r="P585" i="29"/>
  <c r="P584" i="29" s="1"/>
  <c r="L585" i="29"/>
  <c r="T584" i="29"/>
  <c r="R584" i="29"/>
  <c r="Q584" i="29"/>
  <c r="O584" i="29"/>
  <c r="N584" i="29"/>
  <c r="M584" i="29"/>
  <c r="K584" i="29"/>
  <c r="J584" i="29"/>
  <c r="I584" i="29"/>
  <c r="H584" i="29"/>
  <c r="G584" i="29"/>
  <c r="U582" i="29"/>
  <c r="U581" i="29" s="1"/>
  <c r="S582" i="29"/>
  <c r="S581" i="29" s="1"/>
  <c r="P582" i="29"/>
  <c r="P581" i="29" s="1"/>
  <c r="L582" i="29"/>
  <c r="T581" i="29"/>
  <c r="R581" i="29"/>
  <c r="Q581" i="29"/>
  <c r="O581" i="29"/>
  <c r="N581" i="29"/>
  <c r="M581" i="29"/>
  <c r="K581" i="29"/>
  <c r="J581" i="29"/>
  <c r="I581" i="29"/>
  <c r="H581" i="29"/>
  <c r="G581" i="29"/>
  <c r="U580" i="29"/>
  <c r="S580" i="29"/>
  <c r="P580" i="29"/>
  <c r="L580" i="29"/>
  <c r="U579" i="29"/>
  <c r="S579" i="29"/>
  <c r="P579" i="29"/>
  <c r="U578" i="29"/>
  <c r="S578" i="29"/>
  <c r="P578" i="29"/>
  <c r="L578" i="29"/>
  <c r="U577" i="29"/>
  <c r="S577" i="29"/>
  <c r="P577" i="29"/>
  <c r="L577" i="29"/>
  <c r="T576" i="29"/>
  <c r="R576" i="29"/>
  <c r="Q576" i="29"/>
  <c r="O576" i="29"/>
  <c r="N576" i="29"/>
  <c r="M576" i="29"/>
  <c r="K576" i="29"/>
  <c r="J576" i="29"/>
  <c r="I576" i="29"/>
  <c r="H576" i="29"/>
  <c r="G576" i="29"/>
  <c r="U575" i="29"/>
  <c r="U574" i="29" s="1"/>
  <c r="S575" i="29"/>
  <c r="S574" i="29" s="1"/>
  <c r="P575" i="29"/>
  <c r="P574" i="29" s="1"/>
  <c r="L575" i="29"/>
  <c r="T574" i="29"/>
  <c r="R574" i="29"/>
  <c r="Q574" i="29"/>
  <c r="O574" i="29"/>
  <c r="N574" i="29"/>
  <c r="M574" i="29"/>
  <c r="K574" i="29"/>
  <c r="J574" i="29"/>
  <c r="I574" i="29"/>
  <c r="H574" i="29"/>
  <c r="G574" i="29"/>
  <c r="U571" i="29"/>
  <c r="U570" i="29" s="1"/>
  <c r="U569" i="29" s="1"/>
  <c r="S571" i="29"/>
  <c r="S570" i="29" s="1"/>
  <c r="S569" i="29" s="1"/>
  <c r="P571" i="29"/>
  <c r="P570" i="29" s="1"/>
  <c r="P569" i="29" s="1"/>
  <c r="L571" i="29"/>
  <c r="T570" i="29"/>
  <c r="T569" i="29" s="1"/>
  <c r="R570" i="29"/>
  <c r="R569" i="29" s="1"/>
  <c r="Q570" i="29"/>
  <c r="Q569" i="29" s="1"/>
  <c r="O570" i="29"/>
  <c r="O569" i="29" s="1"/>
  <c r="N570" i="29"/>
  <c r="N569" i="29" s="1"/>
  <c r="M570" i="29"/>
  <c r="M569" i="29" s="1"/>
  <c r="K570" i="29"/>
  <c r="K569" i="29" s="1"/>
  <c r="J570" i="29"/>
  <c r="J569" i="29" s="1"/>
  <c r="I570" i="29"/>
  <c r="L570" i="29" s="1"/>
  <c r="H570" i="29"/>
  <c r="H569" i="29" s="1"/>
  <c r="G570" i="29"/>
  <c r="G569" i="29" s="1"/>
  <c r="L568" i="29"/>
  <c r="U567" i="29"/>
  <c r="U566" i="29" s="1"/>
  <c r="T567" i="29"/>
  <c r="T566" i="29" s="1"/>
  <c r="S567" i="29"/>
  <c r="S566" i="29" s="1"/>
  <c r="R567" i="29"/>
  <c r="R566" i="29" s="1"/>
  <c r="Q567" i="29"/>
  <c r="Q566" i="29" s="1"/>
  <c r="P567" i="29"/>
  <c r="P566" i="29" s="1"/>
  <c r="O567" i="29"/>
  <c r="O566" i="29" s="1"/>
  <c r="N567" i="29"/>
  <c r="N566" i="29" s="1"/>
  <c r="M567" i="29"/>
  <c r="M566" i="29" s="1"/>
  <c r="K567" i="29"/>
  <c r="K566" i="29" s="1"/>
  <c r="J567" i="29"/>
  <c r="J566" i="29" s="1"/>
  <c r="I567" i="29"/>
  <c r="L567" i="29" s="1"/>
  <c r="H567" i="29"/>
  <c r="H566" i="29" s="1"/>
  <c r="G567" i="29"/>
  <c r="G566" i="29" s="1"/>
  <c r="L565" i="29"/>
  <c r="U564" i="29"/>
  <c r="U563" i="29" s="1"/>
  <c r="T564" i="29"/>
  <c r="T563" i="29" s="1"/>
  <c r="S564" i="29"/>
  <c r="S563" i="29" s="1"/>
  <c r="R564" i="29"/>
  <c r="R563" i="29" s="1"/>
  <c r="Q564" i="29"/>
  <c r="Q563" i="29" s="1"/>
  <c r="P564" i="29"/>
  <c r="P563" i="29" s="1"/>
  <c r="O564" i="29"/>
  <c r="O563" i="29" s="1"/>
  <c r="N564" i="29"/>
  <c r="N563" i="29" s="1"/>
  <c r="M564" i="29"/>
  <c r="M563" i="29" s="1"/>
  <c r="K564" i="29"/>
  <c r="K563" i="29" s="1"/>
  <c r="J564" i="29"/>
  <c r="J563" i="29" s="1"/>
  <c r="I564" i="29"/>
  <c r="H564" i="29"/>
  <c r="H563" i="29" s="1"/>
  <c r="G564" i="29"/>
  <c r="G563" i="29" s="1"/>
  <c r="U562" i="29"/>
  <c r="S562" i="29"/>
  <c r="S561" i="29" s="1"/>
  <c r="P562" i="29"/>
  <c r="P561" i="29" s="1"/>
  <c r="L562" i="29"/>
  <c r="U561" i="29"/>
  <c r="T561" i="29"/>
  <c r="R561" i="29"/>
  <c r="Q561" i="29"/>
  <c r="O561" i="29"/>
  <c r="N561" i="29"/>
  <c r="M561" i="29"/>
  <c r="K561" i="29"/>
  <c r="J561" i="29"/>
  <c r="I561" i="29"/>
  <c r="H561" i="29"/>
  <c r="G561" i="29"/>
  <c r="U560" i="29"/>
  <c r="U559" i="29" s="1"/>
  <c r="U558" i="29" s="1"/>
  <c r="S560" i="29"/>
  <c r="S559" i="29" s="1"/>
  <c r="S558" i="29" s="1"/>
  <c r="P560" i="29"/>
  <c r="P559" i="29" s="1"/>
  <c r="P558" i="29" s="1"/>
  <c r="L560" i="29"/>
  <c r="T559" i="29"/>
  <c r="R559" i="29"/>
  <c r="Q559" i="29"/>
  <c r="O559" i="29"/>
  <c r="N559" i="29"/>
  <c r="M559" i="29"/>
  <c r="K559" i="29"/>
  <c r="J559" i="29"/>
  <c r="I559" i="29"/>
  <c r="H559" i="29"/>
  <c r="G559" i="29"/>
  <c r="U557" i="29"/>
  <c r="U556" i="29" s="1"/>
  <c r="S557" i="29"/>
  <c r="S556" i="29" s="1"/>
  <c r="P557" i="29"/>
  <c r="P556" i="29" s="1"/>
  <c r="L557" i="29"/>
  <c r="T556" i="29"/>
  <c r="R556" i="29"/>
  <c r="Q556" i="29"/>
  <c r="O556" i="29"/>
  <c r="N556" i="29"/>
  <c r="M556" i="29"/>
  <c r="K556" i="29"/>
  <c r="J556" i="29"/>
  <c r="I556" i="29"/>
  <c r="H556" i="29"/>
  <c r="G556" i="29"/>
  <c r="U555" i="29"/>
  <c r="U554" i="29" s="1"/>
  <c r="S555" i="29"/>
  <c r="S554" i="29" s="1"/>
  <c r="P555" i="29"/>
  <c r="P554" i="29" s="1"/>
  <c r="L555" i="29"/>
  <c r="T554" i="29"/>
  <c r="R554" i="29"/>
  <c r="Q554" i="29"/>
  <c r="O554" i="29"/>
  <c r="N554" i="29"/>
  <c r="M554" i="29"/>
  <c r="K554" i="29"/>
  <c r="J554" i="29"/>
  <c r="I554" i="29"/>
  <c r="H554" i="29"/>
  <c r="G554" i="29"/>
  <c r="U553" i="29"/>
  <c r="U552" i="29" s="1"/>
  <c r="S553" i="29"/>
  <c r="S552" i="29" s="1"/>
  <c r="P553" i="29"/>
  <c r="P552" i="29" s="1"/>
  <c r="L553" i="29"/>
  <c r="T552" i="29"/>
  <c r="R552" i="29"/>
  <c r="Q552" i="29"/>
  <c r="O552" i="29"/>
  <c r="N552" i="29"/>
  <c r="M552" i="29"/>
  <c r="K552" i="29"/>
  <c r="J552" i="29"/>
  <c r="I552" i="29"/>
  <c r="H552" i="29"/>
  <c r="G552" i="29"/>
  <c r="U550" i="29"/>
  <c r="U549" i="29" s="1"/>
  <c r="U548" i="29" s="1"/>
  <c r="S550" i="29"/>
  <c r="S549" i="29" s="1"/>
  <c r="S548" i="29" s="1"/>
  <c r="P550" i="29"/>
  <c r="P549" i="29" s="1"/>
  <c r="P548" i="29" s="1"/>
  <c r="L550" i="29"/>
  <c r="T549" i="29"/>
  <c r="T548" i="29" s="1"/>
  <c r="R549" i="29"/>
  <c r="R548" i="29" s="1"/>
  <c r="Q549" i="29"/>
  <c r="Q548" i="29" s="1"/>
  <c r="O549" i="29"/>
  <c r="O548" i="29" s="1"/>
  <c r="N549" i="29"/>
  <c r="N548" i="29" s="1"/>
  <c r="M549" i="29"/>
  <c r="M548" i="29" s="1"/>
  <c r="K549" i="29"/>
  <c r="K548" i="29" s="1"/>
  <c r="J549" i="29"/>
  <c r="J548" i="29" s="1"/>
  <c r="I549" i="29"/>
  <c r="H549" i="29"/>
  <c r="H548" i="29" s="1"/>
  <c r="G549" i="29"/>
  <c r="G548" i="29" s="1"/>
  <c r="U547" i="29"/>
  <c r="U546" i="29" s="1"/>
  <c r="U545" i="29" s="1"/>
  <c r="S547" i="29"/>
  <c r="S546" i="29" s="1"/>
  <c r="S545" i="29" s="1"/>
  <c r="P547" i="29"/>
  <c r="P546" i="29" s="1"/>
  <c r="P545" i="29" s="1"/>
  <c r="L547" i="29"/>
  <c r="T546" i="29"/>
  <c r="T545" i="29" s="1"/>
  <c r="R546" i="29"/>
  <c r="R545" i="29" s="1"/>
  <c r="Q546" i="29"/>
  <c r="Q545" i="29" s="1"/>
  <c r="O546" i="29"/>
  <c r="O545" i="29" s="1"/>
  <c r="N546" i="29"/>
  <c r="N545" i="29" s="1"/>
  <c r="M546" i="29"/>
  <c r="M545" i="29" s="1"/>
  <c r="K546" i="29"/>
  <c r="K545" i="29" s="1"/>
  <c r="J546" i="29"/>
  <c r="J545" i="29" s="1"/>
  <c r="I546" i="29"/>
  <c r="L546" i="29" s="1"/>
  <c r="H546" i="29"/>
  <c r="H545" i="29" s="1"/>
  <c r="G546" i="29"/>
  <c r="G545" i="29" s="1"/>
  <c r="U544" i="29"/>
  <c r="U543" i="29" s="1"/>
  <c r="U542" i="29" s="1"/>
  <c r="S544" i="29"/>
  <c r="S543" i="29" s="1"/>
  <c r="S542" i="29" s="1"/>
  <c r="P544" i="29"/>
  <c r="P543" i="29" s="1"/>
  <c r="P542" i="29" s="1"/>
  <c r="L544" i="29"/>
  <c r="T543" i="29"/>
  <c r="T542" i="29" s="1"/>
  <c r="R543" i="29"/>
  <c r="R542" i="29" s="1"/>
  <c r="Q543" i="29"/>
  <c r="Q542" i="29" s="1"/>
  <c r="O543" i="29"/>
  <c r="O542" i="29" s="1"/>
  <c r="N543" i="29"/>
  <c r="N542" i="29" s="1"/>
  <c r="M543" i="29"/>
  <c r="M542" i="29" s="1"/>
  <c r="K543" i="29"/>
  <c r="K542" i="29" s="1"/>
  <c r="J543" i="29"/>
  <c r="J542" i="29" s="1"/>
  <c r="I543" i="29"/>
  <c r="H543" i="29"/>
  <c r="H542" i="29" s="1"/>
  <c r="G543" i="29"/>
  <c r="G542" i="29" s="1"/>
  <c r="U541" i="29"/>
  <c r="U540" i="29" s="1"/>
  <c r="U539" i="29" s="1"/>
  <c r="S541" i="29"/>
  <c r="S540" i="29" s="1"/>
  <c r="S539" i="29" s="1"/>
  <c r="P541" i="29"/>
  <c r="P540" i="29" s="1"/>
  <c r="P539" i="29" s="1"/>
  <c r="L541" i="29"/>
  <c r="T540" i="29"/>
  <c r="T539" i="29" s="1"/>
  <c r="R540" i="29"/>
  <c r="R539" i="29" s="1"/>
  <c r="Q540" i="29"/>
  <c r="Q539" i="29" s="1"/>
  <c r="O540" i="29"/>
  <c r="O539" i="29" s="1"/>
  <c r="N540" i="29"/>
  <c r="N539" i="29" s="1"/>
  <c r="M540" i="29"/>
  <c r="M539" i="29" s="1"/>
  <c r="K540" i="29"/>
  <c r="K539" i="29" s="1"/>
  <c r="J540" i="29"/>
  <c r="J539" i="29" s="1"/>
  <c r="I540" i="29"/>
  <c r="H540" i="29"/>
  <c r="H539" i="29" s="1"/>
  <c r="G540" i="29"/>
  <c r="G539" i="29" s="1"/>
  <c r="U538" i="29"/>
  <c r="U537" i="29" s="1"/>
  <c r="U536" i="29" s="1"/>
  <c r="S538" i="29"/>
  <c r="S537" i="29" s="1"/>
  <c r="S536" i="29" s="1"/>
  <c r="P538" i="29"/>
  <c r="P537" i="29" s="1"/>
  <c r="P536" i="29" s="1"/>
  <c r="L538" i="29"/>
  <c r="T537" i="29"/>
  <c r="T536" i="29" s="1"/>
  <c r="R537" i="29"/>
  <c r="R536" i="29" s="1"/>
  <c r="Q537" i="29"/>
  <c r="Q536" i="29" s="1"/>
  <c r="O537" i="29"/>
  <c r="O536" i="29" s="1"/>
  <c r="N537" i="29"/>
  <c r="N536" i="29" s="1"/>
  <c r="M537" i="29"/>
  <c r="M536" i="29" s="1"/>
  <c r="K537" i="29"/>
  <c r="K536" i="29" s="1"/>
  <c r="J537" i="29"/>
  <c r="J536" i="29" s="1"/>
  <c r="I537" i="29"/>
  <c r="H537" i="29"/>
  <c r="H536" i="29" s="1"/>
  <c r="G537" i="29"/>
  <c r="G536" i="29" s="1"/>
  <c r="U535" i="29"/>
  <c r="U534" i="29" s="1"/>
  <c r="U533" i="29" s="1"/>
  <c r="P535" i="29"/>
  <c r="P534" i="29" s="1"/>
  <c r="P533" i="29" s="1"/>
  <c r="L535" i="29"/>
  <c r="T534" i="29"/>
  <c r="T533" i="29" s="1"/>
  <c r="S534" i="29"/>
  <c r="S533" i="29" s="1"/>
  <c r="R534" i="29"/>
  <c r="R533" i="29" s="1"/>
  <c r="Q534" i="29"/>
  <c r="Q533" i="29" s="1"/>
  <c r="O534" i="29"/>
  <c r="O533" i="29" s="1"/>
  <c r="N534" i="29"/>
  <c r="N533" i="29" s="1"/>
  <c r="M534" i="29"/>
  <c r="M533" i="29" s="1"/>
  <c r="K534" i="29"/>
  <c r="K533" i="29" s="1"/>
  <c r="J534" i="29"/>
  <c r="J533" i="29" s="1"/>
  <c r="I534" i="29"/>
  <c r="L534" i="29" s="1"/>
  <c r="H534" i="29"/>
  <c r="H533" i="29" s="1"/>
  <c r="G534" i="29"/>
  <c r="G533" i="29" s="1"/>
  <c r="U532" i="29"/>
  <c r="U531" i="29" s="1"/>
  <c r="S532" i="29"/>
  <c r="S531" i="29" s="1"/>
  <c r="P532" i="29"/>
  <c r="P531" i="29" s="1"/>
  <c r="L532" i="29"/>
  <c r="T531" i="29"/>
  <c r="R531" i="29"/>
  <c r="Q531" i="29"/>
  <c r="O531" i="29"/>
  <c r="N531" i="29"/>
  <c r="M531" i="29"/>
  <c r="K531" i="29"/>
  <c r="J531" i="29"/>
  <c r="I531" i="29"/>
  <c r="H531" i="29"/>
  <c r="G531" i="29"/>
  <c r="U530" i="29"/>
  <c r="U529" i="29" s="1"/>
  <c r="S530" i="29"/>
  <c r="S529" i="29" s="1"/>
  <c r="P530" i="29"/>
  <c r="P529" i="29" s="1"/>
  <c r="L530" i="29"/>
  <c r="T529" i="29"/>
  <c r="R529" i="29"/>
  <c r="Q529" i="29"/>
  <c r="O529" i="29"/>
  <c r="N529" i="29"/>
  <c r="M529" i="29"/>
  <c r="K529" i="29"/>
  <c r="J529" i="29"/>
  <c r="I529" i="29"/>
  <c r="H529" i="29"/>
  <c r="G529" i="29"/>
  <c r="U527" i="29"/>
  <c r="U526" i="29" s="1"/>
  <c r="S527" i="29"/>
  <c r="S526" i="29" s="1"/>
  <c r="P527" i="29"/>
  <c r="P526" i="29" s="1"/>
  <c r="L527" i="29"/>
  <c r="T526" i="29"/>
  <c r="R526" i="29"/>
  <c r="Q526" i="29"/>
  <c r="O526" i="29"/>
  <c r="N526" i="29"/>
  <c r="M526" i="29"/>
  <c r="K526" i="29"/>
  <c r="J526" i="29"/>
  <c r="I526" i="29"/>
  <c r="H526" i="29"/>
  <c r="G526" i="29"/>
  <c r="U525" i="29"/>
  <c r="U524" i="29" s="1"/>
  <c r="S525" i="29"/>
  <c r="S524" i="29" s="1"/>
  <c r="P525" i="29"/>
  <c r="P524" i="29" s="1"/>
  <c r="L525" i="29"/>
  <c r="T524" i="29"/>
  <c r="R524" i="29"/>
  <c r="Q524" i="29"/>
  <c r="O524" i="29"/>
  <c r="N524" i="29"/>
  <c r="M524" i="29"/>
  <c r="K524" i="29"/>
  <c r="J524" i="29"/>
  <c r="I524" i="29"/>
  <c r="H524" i="29"/>
  <c r="G524" i="29"/>
  <c r="U522" i="29"/>
  <c r="U521" i="29" s="1"/>
  <c r="S522" i="29"/>
  <c r="S521" i="29" s="1"/>
  <c r="P522" i="29"/>
  <c r="P521" i="29" s="1"/>
  <c r="L522" i="29"/>
  <c r="T521" i="29"/>
  <c r="R521" i="29"/>
  <c r="Q521" i="29"/>
  <c r="O521" i="29"/>
  <c r="N521" i="29"/>
  <c r="M521" i="29"/>
  <c r="K521" i="29"/>
  <c r="J521" i="29"/>
  <c r="I521" i="29"/>
  <c r="H521" i="29"/>
  <c r="G521" i="29"/>
  <c r="U520" i="29"/>
  <c r="U519" i="29" s="1"/>
  <c r="S520" i="29"/>
  <c r="S519" i="29" s="1"/>
  <c r="P520" i="29"/>
  <c r="P519" i="29" s="1"/>
  <c r="L520" i="29"/>
  <c r="T519" i="29"/>
  <c r="R519" i="29"/>
  <c r="Q519" i="29"/>
  <c r="O519" i="29"/>
  <c r="N519" i="29"/>
  <c r="M519" i="29"/>
  <c r="K519" i="29"/>
  <c r="J519" i="29"/>
  <c r="I519" i="29"/>
  <c r="H519" i="29"/>
  <c r="G519" i="29"/>
  <c r="U517" i="29"/>
  <c r="S517" i="29"/>
  <c r="P517" i="29"/>
  <c r="L517" i="29"/>
  <c r="U516" i="29"/>
  <c r="S516" i="29"/>
  <c r="P516" i="29"/>
  <c r="L516" i="29"/>
  <c r="T515" i="29"/>
  <c r="R515" i="29"/>
  <c r="Q515" i="29"/>
  <c r="O515" i="29"/>
  <c r="N515" i="29"/>
  <c r="M515" i="29"/>
  <c r="K515" i="29"/>
  <c r="J515" i="29"/>
  <c r="I515" i="29"/>
  <c r="H515" i="29"/>
  <c r="G515" i="29"/>
  <c r="U514" i="29"/>
  <c r="S514" i="29"/>
  <c r="P514" i="29"/>
  <c r="L514" i="29"/>
  <c r="U513" i="29"/>
  <c r="S513" i="29"/>
  <c r="P513" i="29"/>
  <c r="L513" i="29"/>
  <c r="U512" i="29"/>
  <c r="S512" i="29"/>
  <c r="P512" i="29"/>
  <c r="L512" i="29"/>
  <c r="U511" i="29"/>
  <c r="S511" i="29"/>
  <c r="P511" i="29"/>
  <c r="L511" i="29"/>
  <c r="T510" i="29"/>
  <c r="R510" i="29"/>
  <c r="Q510" i="29"/>
  <c r="O510" i="29"/>
  <c r="N510" i="29"/>
  <c r="M510" i="29"/>
  <c r="K510" i="29"/>
  <c r="J510" i="29"/>
  <c r="I510" i="29"/>
  <c r="H510" i="29"/>
  <c r="G510" i="29"/>
  <c r="U509" i="29"/>
  <c r="U508" i="29" s="1"/>
  <c r="S509" i="29"/>
  <c r="S508" i="29" s="1"/>
  <c r="P509" i="29"/>
  <c r="P508" i="29" s="1"/>
  <c r="L509" i="29"/>
  <c r="T508" i="29"/>
  <c r="R508" i="29"/>
  <c r="Q508" i="29"/>
  <c r="O508" i="29"/>
  <c r="N508" i="29"/>
  <c r="M508" i="29"/>
  <c r="K508" i="29"/>
  <c r="J508" i="29"/>
  <c r="I508" i="29"/>
  <c r="H508" i="29"/>
  <c r="G508" i="29"/>
  <c r="U507" i="29"/>
  <c r="U506" i="29" s="1"/>
  <c r="S507" i="29"/>
  <c r="S506" i="29" s="1"/>
  <c r="P507" i="29"/>
  <c r="P506" i="29" s="1"/>
  <c r="L507" i="29"/>
  <c r="T506" i="29"/>
  <c r="R506" i="29"/>
  <c r="Q506" i="29"/>
  <c r="O506" i="29"/>
  <c r="N506" i="29"/>
  <c r="M506" i="29"/>
  <c r="K506" i="29"/>
  <c r="J506" i="29"/>
  <c r="I506" i="29"/>
  <c r="H506" i="29"/>
  <c r="G506" i="29"/>
  <c r="L503" i="29"/>
  <c r="U502" i="29"/>
  <c r="T502" i="29"/>
  <c r="S502" i="29"/>
  <c r="R502" i="29"/>
  <c r="Q502" i="29"/>
  <c r="P502" i="29"/>
  <c r="O502" i="29"/>
  <c r="N502" i="29"/>
  <c r="M502" i="29"/>
  <c r="K502" i="29"/>
  <c r="J502" i="29"/>
  <c r="I502" i="29"/>
  <c r="H502" i="29"/>
  <c r="G502" i="29"/>
  <c r="U501" i="29"/>
  <c r="U500" i="29" s="1"/>
  <c r="S501" i="29"/>
  <c r="S500" i="29" s="1"/>
  <c r="P501" i="29"/>
  <c r="P500" i="29" s="1"/>
  <c r="L501" i="29"/>
  <c r="T500" i="29"/>
  <c r="R500" i="29"/>
  <c r="Q500" i="29"/>
  <c r="O500" i="29"/>
  <c r="N500" i="29"/>
  <c r="M500" i="29"/>
  <c r="K500" i="29"/>
  <c r="J500" i="29"/>
  <c r="I500" i="29"/>
  <c r="H500" i="29"/>
  <c r="G500" i="29"/>
  <c r="U498" i="29"/>
  <c r="U497" i="29" s="1"/>
  <c r="U496" i="29" s="1"/>
  <c r="S498" i="29"/>
  <c r="S497" i="29" s="1"/>
  <c r="S496" i="29" s="1"/>
  <c r="P498" i="29"/>
  <c r="P497" i="29" s="1"/>
  <c r="P496" i="29" s="1"/>
  <c r="L498" i="29"/>
  <c r="T497" i="29"/>
  <c r="T496" i="29" s="1"/>
  <c r="R497" i="29"/>
  <c r="R496" i="29" s="1"/>
  <c r="Q497" i="29"/>
  <c r="Q496" i="29" s="1"/>
  <c r="O497" i="29"/>
  <c r="O496" i="29" s="1"/>
  <c r="N497" i="29"/>
  <c r="N496" i="29" s="1"/>
  <c r="M497" i="29"/>
  <c r="M496" i="29" s="1"/>
  <c r="K497" i="29"/>
  <c r="K496" i="29" s="1"/>
  <c r="J497" i="29"/>
  <c r="J496" i="29" s="1"/>
  <c r="I497" i="29"/>
  <c r="I496" i="29" s="1"/>
  <c r="H497" i="29"/>
  <c r="H496" i="29" s="1"/>
  <c r="G497" i="29"/>
  <c r="G496" i="29" s="1"/>
  <c r="U495" i="29"/>
  <c r="U494" i="29" s="1"/>
  <c r="U493" i="29" s="1"/>
  <c r="S495" i="29"/>
  <c r="S494" i="29" s="1"/>
  <c r="S493" i="29" s="1"/>
  <c r="P495" i="29"/>
  <c r="P494" i="29" s="1"/>
  <c r="P493" i="29" s="1"/>
  <c r="L495" i="29"/>
  <c r="T494" i="29"/>
  <c r="T493" i="29" s="1"/>
  <c r="R494" i="29"/>
  <c r="R493" i="29" s="1"/>
  <c r="Q494" i="29"/>
  <c r="Q493" i="29" s="1"/>
  <c r="O494" i="29"/>
  <c r="O493" i="29" s="1"/>
  <c r="N494" i="29"/>
  <c r="N493" i="29" s="1"/>
  <c r="M494" i="29"/>
  <c r="M493" i="29" s="1"/>
  <c r="K494" i="29"/>
  <c r="K493" i="29" s="1"/>
  <c r="J494" i="29"/>
  <c r="J493" i="29" s="1"/>
  <c r="I494" i="29"/>
  <c r="H494" i="29"/>
  <c r="H493" i="29" s="1"/>
  <c r="G494" i="29"/>
  <c r="G493" i="29" s="1"/>
  <c r="U492" i="29"/>
  <c r="U491" i="29" s="1"/>
  <c r="S492" i="29"/>
  <c r="S491" i="29" s="1"/>
  <c r="P492" i="29"/>
  <c r="P491" i="29" s="1"/>
  <c r="L492" i="29"/>
  <c r="T491" i="29"/>
  <c r="R491" i="29"/>
  <c r="Q491" i="29"/>
  <c r="O491" i="29"/>
  <c r="N491" i="29"/>
  <c r="M491" i="29"/>
  <c r="K491" i="29"/>
  <c r="J491" i="29"/>
  <c r="I491" i="29"/>
  <c r="H491" i="29"/>
  <c r="H488" i="29" s="1"/>
  <c r="G491" i="29"/>
  <c r="G488" i="29" s="1"/>
  <c r="U490" i="29"/>
  <c r="U489" i="29" s="1"/>
  <c r="S490" i="29"/>
  <c r="S489" i="29" s="1"/>
  <c r="P490" i="29"/>
  <c r="P489" i="29" s="1"/>
  <c r="L490" i="29"/>
  <c r="T489" i="29"/>
  <c r="R489" i="29"/>
  <c r="Q489" i="29"/>
  <c r="O489" i="29"/>
  <c r="N489" i="29"/>
  <c r="M489" i="29"/>
  <c r="K489" i="29"/>
  <c r="J489" i="29"/>
  <c r="I489" i="29"/>
  <c r="L489" i="29" s="1"/>
  <c r="U487" i="29"/>
  <c r="U486" i="29" s="1"/>
  <c r="U485" i="29" s="1"/>
  <c r="S487" i="29"/>
  <c r="S486" i="29" s="1"/>
  <c r="S485" i="29" s="1"/>
  <c r="P487" i="29"/>
  <c r="P486" i="29" s="1"/>
  <c r="P485" i="29" s="1"/>
  <c r="L487" i="29"/>
  <c r="T486" i="29"/>
  <c r="T485" i="29" s="1"/>
  <c r="R486" i="29"/>
  <c r="R485" i="29" s="1"/>
  <c r="Q486" i="29"/>
  <c r="Q485" i="29" s="1"/>
  <c r="O486" i="29"/>
  <c r="O485" i="29" s="1"/>
  <c r="N486" i="29"/>
  <c r="N485" i="29" s="1"/>
  <c r="M486" i="29"/>
  <c r="M485" i="29" s="1"/>
  <c r="K486" i="29"/>
  <c r="K485" i="29" s="1"/>
  <c r="J486" i="29"/>
  <c r="J485" i="29" s="1"/>
  <c r="I486" i="29"/>
  <c r="H486" i="29"/>
  <c r="H485" i="29" s="1"/>
  <c r="G486" i="29"/>
  <c r="G485" i="29" s="1"/>
  <c r="U484" i="29"/>
  <c r="U483" i="29" s="1"/>
  <c r="S484" i="29"/>
  <c r="S483" i="29" s="1"/>
  <c r="P484" i="29"/>
  <c r="P483" i="29" s="1"/>
  <c r="L484" i="29"/>
  <c r="T483" i="29"/>
  <c r="R483" i="29"/>
  <c r="Q483" i="29"/>
  <c r="O483" i="29"/>
  <c r="N483" i="29"/>
  <c r="M483" i="29"/>
  <c r="K483" i="29"/>
  <c r="J483" i="29"/>
  <c r="I483" i="29"/>
  <c r="H483" i="29"/>
  <c r="G483" i="29"/>
  <c r="U482" i="29"/>
  <c r="U481" i="29" s="1"/>
  <c r="S482" i="29"/>
  <c r="S481" i="29" s="1"/>
  <c r="P482" i="29"/>
  <c r="P481" i="29" s="1"/>
  <c r="L482" i="29"/>
  <c r="T481" i="29"/>
  <c r="R481" i="29"/>
  <c r="Q481" i="29"/>
  <c r="O481" i="29"/>
  <c r="N481" i="29"/>
  <c r="M481" i="29"/>
  <c r="K481" i="29"/>
  <c r="J481" i="29"/>
  <c r="I481" i="29"/>
  <c r="H481" i="29"/>
  <c r="G481" i="29"/>
  <c r="U479" i="29"/>
  <c r="U478" i="29" s="1"/>
  <c r="U477" i="29" s="1"/>
  <c r="S479" i="29"/>
  <c r="S478" i="29" s="1"/>
  <c r="S477" i="29" s="1"/>
  <c r="P479" i="29"/>
  <c r="P478" i="29" s="1"/>
  <c r="P477" i="29" s="1"/>
  <c r="L479" i="29"/>
  <c r="T478" i="29"/>
  <c r="T477" i="29" s="1"/>
  <c r="R478" i="29"/>
  <c r="R477" i="29" s="1"/>
  <c r="Q478" i="29"/>
  <c r="Q477" i="29" s="1"/>
  <c r="O478" i="29"/>
  <c r="O477" i="29" s="1"/>
  <c r="N478" i="29"/>
  <c r="N477" i="29" s="1"/>
  <c r="M478" i="29"/>
  <c r="M477" i="29" s="1"/>
  <c r="K478" i="29"/>
  <c r="K477" i="29" s="1"/>
  <c r="J478" i="29"/>
  <c r="J477" i="29" s="1"/>
  <c r="I478" i="29"/>
  <c r="I477" i="29" s="1"/>
  <c r="H478" i="29"/>
  <c r="H477" i="29" s="1"/>
  <c r="G478" i="29"/>
  <c r="G477" i="29" s="1"/>
  <c r="U476" i="29"/>
  <c r="U475" i="29" s="1"/>
  <c r="U474" i="29" s="1"/>
  <c r="S476" i="29"/>
  <c r="P476" i="29"/>
  <c r="P475" i="29" s="1"/>
  <c r="P474" i="29" s="1"/>
  <c r="L476" i="29"/>
  <c r="T475" i="29"/>
  <c r="T474" i="29" s="1"/>
  <c r="S475" i="29"/>
  <c r="S474" i="29" s="1"/>
  <c r="R475" i="29"/>
  <c r="R474" i="29" s="1"/>
  <c r="Q475" i="29"/>
  <c r="Q474" i="29" s="1"/>
  <c r="O475" i="29"/>
  <c r="O474" i="29" s="1"/>
  <c r="N475" i="29"/>
  <c r="N474" i="29" s="1"/>
  <c r="M475" i="29"/>
  <c r="M474" i="29" s="1"/>
  <c r="K475" i="29"/>
  <c r="K474" i="29" s="1"/>
  <c r="J475" i="29"/>
  <c r="J474" i="29" s="1"/>
  <c r="I475" i="29"/>
  <c r="I474" i="29" s="1"/>
  <c r="H475" i="29"/>
  <c r="H474" i="29" s="1"/>
  <c r="G475" i="29"/>
  <c r="G474" i="29" s="1"/>
  <c r="U473" i="29"/>
  <c r="U472" i="29" s="1"/>
  <c r="U471" i="29" s="1"/>
  <c r="S473" i="29"/>
  <c r="S472" i="29" s="1"/>
  <c r="S471" i="29" s="1"/>
  <c r="P473" i="29"/>
  <c r="P472" i="29" s="1"/>
  <c r="P471" i="29" s="1"/>
  <c r="L473" i="29"/>
  <c r="T472" i="29"/>
  <c r="T471" i="29" s="1"/>
  <c r="R472" i="29"/>
  <c r="R471" i="29" s="1"/>
  <c r="Q472" i="29"/>
  <c r="Q471" i="29" s="1"/>
  <c r="O472" i="29"/>
  <c r="O471" i="29" s="1"/>
  <c r="N472" i="29"/>
  <c r="N471" i="29" s="1"/>
  <c r="M472" i="29"/>
  <c r="M471" i="29" s="1"/>
  <c r="K472" i="29"/>
  <c r="K471" i="29" s="1"/>
  <c r="J472" i="29"/>
  <c r="J471" i="29" s="1"/>
  <c r="I472" i="29"/>
  <c r="I471" i="29" s="1"/>
  <c r="H472" i="29"/>
  <c r="H471" i="29" s="1"/>
  <c r="G472" i="29"/>
  <c r="G471" i="29" s="1"/>
  <c r="U470" i="29"/>
  <c r="U469" i="29" s="1"/>
  <c r="U468" i="29" s="1"/>
  <c r="S470" i="29"/>
  <c r="S469" i="29" s="1"/>
  <c r="S468" i="29" s="1"/>
  <c r="P470" i="29"/>
  <c r="P469" i="29" s="1"/>
  <c r="P468" i="29" s="1"/>
  <c r="L470" i="29"/>
  <c r="T469" i="29"/>
  <c r="T468" i="29" s="1"/>
  <c r="R469" i="29"/>
  <c r="R468" i="29" s="1"/>
  <c r="Q469" i="29"/>
  <c r="Q468" i="29" s="1"/>
  <c r="O469" i="29"/>
  <c r="O468" i="29" s="1"/>
  <c r="N469" i="29"/>
  <c r="N468" i="29" s="1"/>
  <c r="M469" i="29"/>
  <c r="M468" i="29" s="1"/>
  <c r="K469" i="29"/>
  <c r="K468" i="29" s="1"/>
  <c r="J469" i="29"/>
  <c r="J468" i="29" s="1"/>
  <c r="I469" i="29"/>
  <c r="I468" i="29" s="1"/>
  <c r="H469" i="29"/>
  <c r="H468" i="29" s="1"/>
  <c r="G469" i="29"/>
  <c r="G468" i="29" s="1"/>
  <c r="U465" i="29"/>
  <c r="U464" i="29" s="1"/>
  <c r="S465" i="29"/>
  <c r="S464" i="29" s="1"/>
  <c r="P465" i="29"/>
  <c r="P464" i="29" s="1"/>
  <c r="L465" i="29"/>
  <c r="T464" i="29"/>
  <c r="R464" i="29"/>
  <c r="Q464" i="29"/>
  <c r="O464" i="29"/>
  <c r="N464" i="29"/>
  <c r="M464" i="29"/>
  <c r="K464" i="29"/>
  <c r="J464" i="29"/>
  <c r="I464" i="29"/>
  <c r="H464" i="29"/>
  <c r="G464" i="29"/>
  <c r="U463" i="29"/>
  <c r="S463" i="29"/>
  <c r="P463" i="29"/>
  <c r="L463" i="29"/>
  <c r="U462" i="29"/>
  <c r="S462" i="29"/>
  <c r="P462" i="29"/>
  <c r="L462" i="29"/>
  <c r="T461" i="29"/>
  <c r="R461" i="29"/>
  <c r="Q461" i="29"/>
  <c r="O461" i="29"/>
  <c r="N461" i="29"/>
  <c r="M461" i="29"/>
  <c r="K461" i="29"/>
  <c r="J461" i="29"/>
  <c r="I461" i="29"/>
  <c r="H461" i="29"/>
  <c r="G461" i="29"/>
  <c r="U460" i="29"/>
  <c r="S460" i="29"/>
  <c r="P460" i="29"/>
  <c r="L460" i="29"/>
  <c r="U459" i="29"/>
  <c r="U458" i="29" s="1"/>
  <c r="S459" i="29"/>
  <c r="P459" i="29"/>
  <c r="L459" i="29"/>
  <c r="T458" i="29"/>
  <c r="R458" i="29"/>
  <c r="Q458" i="29"/>
  <c r="O458" i="29"/>
  <c r="N458" i="29"/>
  <c r="M458" i="29"/>
  <c r="K458" i="29"/>
  <c r="J458" i="29"/>
  <c r="I458" i="29"/>
  <c r="H458" i="29"/>
  <c r="G458" i="29"/>
  <c r="U457" i="29"/>
  <c r="U456" i="29" s="1"/>
  <c r="S457" i="29"/>
  <c r="S456" i="29" s="1"/>
  <c r="P457" i="29"/>
  <c r="P456" i="29" s="1"/>
  <c r="L457" i="29"/>
  <c r="T456" i="29"/>
  <c r="R456" i="29"/>
  <c r="Q456" i="29"/>
  <c r="O456" i="29"/>
  <c r="N456" i="29"/>
  <c r="M456" i="29"/>
  <c r="K456" i="29"/>
  <c r="J456" i="29"/>
  <c r="I456" i="29"/>
  <c r="H456" i="29"/>
  <c r="G456" i="29"/>
  <c r="U454" i="29"/>
  <c r="U453" i="29" s="1"/>
  <c r="S454" i="29"/>
  <c r="S453" i="29" s="1"/>
  <c r="P454" i="29"/>
  <c r="P453" i="29" s="1"/>
  <c r="L454" i="29"/>
  <c r="T453" i="29"/>
  <c r="R453" i="29"/>
  <c r="Q453" i="29"/>
  <c r="O453" i="29"/>
  <c r="N453" i="29"/>
  <c r="M453" i="29"/>
  <c r="K453" i="29"/>
  <c r="J453" i="29"/>
  <c r="I453" i="29"/>
  <c r="H453" i="29"/>
  <c r="G453" i="29"/>
  <c r="U452" i="29"/>
  <c r="U451" i="29" s="1"/>
  <c r="S452" i="29"/>
  <c r="S451" i="29" s="1"/>
  <c r="P452" i="29"/>
  <c r="P451" i="29" s="1"/>
  <c r="L452" i="29"/>
  <c r="T451" i="29"/>
  <c r="R451" i="29"/>
  <c r="Q451" i="29"/>
  <c r="O451" i="29"/>
  <c r="N451" i="29"/>
  <c r="M451" i="29"/>
  <c r="K451" i="29"/>
  <c r="J451" i="29"/>
  <c r="I451" i="29"/>
  <c r="H451" i="29"/>
  <c r="G451" i="29"/>
  <c r="U450" i="29"/>
  <c r="S450" i="29"/>
  <c r="P450" i="29"/>
  <c r="L450" i="29"/>
  <c r="U449" i="29"/>
  <c r="S449" i="29"/>
  <c r="P449" i="29"/>
  <c r="L449" i="29"/>
  <c r="U448" i="29"/>
  <c r="S448" i="29"/>
  <c r="P448" i="29"/>
  <c r="P447" i="29" s="1"/>
  <c r="L448" i="29"/>
  <c r="T447" i="29"/>
  <c r="R447" i="29"/>
  <c r="Q447" i="29"/>
  <c r="O447" i="29"/>
  <c r="N447" i="29"/>
  <c r="M447" i="29"/>
  <c r="K447" i="29"/>
  <c r="J447" i="29"/>
  <c r="I447" i="29"/>
  <c r="H447" i="29"/>
  <c r="G447" i="29"/>
  <c r="U445" i="29"/>
  <c r="U444" i="29" s="1"/>
  <c r="S445" i="29"/>
  <c r="S444" i="29" s="1"/>
  <c r="P445" i="29"/>
  <c r="P444" i="29" s="1"/>
  <c r="L445" i="29"/>
  <c r="T444" i="29"/>
  <c r="R444" i="29"/>
  <c r="Q444" i="29"/>
  <c r="O444" i="29"/>
  <c r="N444" i="29"/>
  <c r="M444" i="29"/>
  <c r="K444" i="29"/>
  <c r="J444" i="29"/>
  <c r="I444" i="29"/>
  <c r="L444" i="29" s="1"/>
  <c r="H444" i="29"/>
  <c r="G444" i="29"/>
  <c r="U443" i="29"/>
  <c r="U442" i="29" s="1"/>
  <c r="S443" i="29"/>
  <c r="S442" i="29" s="1"/>
  <c r="P443" i="29"/>
  <c r="P442" i="29" s="1"/>
  <c r="L443" i="29"/>
  <c r="T442" i="29"/>
  <c r="R442" i="29"/>
  <c r="Q442" i="29"/>
  <c r="O442" i="29"/>
  <c r="N442" i="29"/>
  <c r="M442" i="29"/>
  <c r="K442" i="29"/>
  <c r="J442" i="29"/>
  <c r="I442" i="29"/>
  <c r="H442" i="29"/>
  <c r="G442" i="29"/>
  <c r="U441" i="29"/>
  <c r="U440" i="29" s="1"/>
  <c r="S441" i="29"/>
  <c r="S440" i="29" s="1"/>
  <c r="P441" i="29"/>
  <c r="P440" i="29" s="1"/>
  <c r="L441" i="29"/>
  <c r="T440" i="29"/>
  <c r="R440" i="29"/>
  <c r="Q440" i="29"/>
  <c r="O440" i="29"/>
  <c r="N440" i="29"/>
  <c r="M440" i="29"/>
  <c r="K440" i="29"/>
  <c r="J440" i="29"/>
  <c r="I440" i="29"/>
  <c r="H440" i="29"/>
  <c r="G440" i="29"/>
  <c r="U439" i="29"/>
  <c r="U438" i="29" s="1"/>
  <c r="S439" i="29"/>
  <c r="S438" i="29" s="1"/>
  <c r="P439" i="29"/>
  <c r="P438" i="29" s="1"/>
  <c r="L439" i="29"/>
  <c r="T438" i="29"/>
  <c r="R438" i="29"/>
  <c r="Q438" i="29"/>
  <c r="O438" i="29"/>
  <c r="N438" i="29"/>
  <c r="M438" i="29"/>
  <c r="K438" i="29"/>
  <c r="J438" i="29"/>
  <c r="I438" i="29"/>
  <c r="L438" i="29" s="1"/>
  <c r="H438" i="29"/>
  <c r="G438" i="29"/>
  <c r="U437" i="29"/>
  <c r="S437" i="29"/>
  <c r="P437" i="29"/>
  <c r="L437" i="29"/>
  <c r="U436" i="29"/>
  <c r="S436" i="29"/>
  <c r="P436" i="29"/>
  <c r="L436" i="29"/>
  <c r="U435" i="29"/>
  <c r="S435" i="29"/>
  <c r="P435" i="29"/>
  <c r="P434" i="29" s="1"/>
  <c r="L435" i="29"/>
  <c r="T434" i="29"/>
  <c r="R434" i="29"/>
  <c r="Q434" i="29"/>
  <c r="O434" i="29"/>
  <c r="N434" i="29"/>
  <c r="M434" i="29"/>
  <c r="K434" i="29"/>
  <c r="J434" i="29"/>
  <c r="I434" i="29"/>
  <c r="H434" i="29"/>
  <c r="G434" i="29"/>
  <c r="U432" i="29"/>
  <c r="U431" i="29" s="1"/>
  <c r="S432" i="29"/>
  <c r="S431" i="29" s="1"/>
  <c r="P432" i="29"/>
  <c r="P431" i="29" s="1"/>
  <c r="L432" i="29"/>
  <c r="T431" i="29"/>
  <c r="R431" i="29"/>
  <c r="Q431" i="29"/>
  <c r="O431" i="29"/>
  <c r="N431" i="29"/>
  <c r="M431" i="29"/>
  <c r="K431" i="29"/>
  <c r="J431" i="29"/>
  <c r="I431" i="29"/>
  <c r="H431" i="29"/>
  <c r="G431" i="29"/>
  <c r="U430" i="29"/>
  <c r="U429" i="29" s="1"/>
  <c r="S430" i="29"/>
  <c r="S429" i="29" s="1"/>
  <c r="P430" i="29"/>
  <c r="P429" i="29" s="1"/>
  <c r="L430" i="29"/>
  <c r="T429" i="29"/>
  <c r="R429" i="29"/>
  <c r="Q429" i="29"/>
  <c r="O429" i="29"/>
  <c r="N429" i="29"/>
  <c r="M429" i="29"/>
  <c r="K429" i="29"/>
  <c r="J429" i="29"/>
  <c r="I429" i="29"/>
  <c r="H429" i="29"/>
  <c r="G429" i="29"/>
  <c r="U428" i="29"/>
  <c r="S428" i="29"/>
  <c r="P428" i="29"/>
  <c r="L428" i="29"/>
  <c r="U427" i="29"/>
  <c r="S427" i="29"/>
  <c r="P427" i="29"/>
  <c r="L427" i="29"/>
  <c r="T426" i="29"/>
  <c r="R426" i="29"/>
  <c r="Q426" i="29"/>
  <c r="O426" i="29"/>
  <c r="N426" i="29"/>
  <c r="M426" i="29"/>
  <c r="K426" i="29"/>
  <c r="J426" i="29"/>
  <c r="I426" i="29"/>
  <c r="H426" i="29"/>
  <c r="G426" i="29"/>
  <c r="U425" i="29"/>
  <c r="S425" i="29"/>
  <c r="P425" i="29"/>
  <c r="L425" i="29"/>
  <c r="U424" i="29"/>
  <c r="S424" i="29"/>
  <c r="P424" i="29"/>
  <c r="L424" i="29"/>
  <c r="U423" i="29"/>
  <c r="S423" i="29"/>
  <c r="P423" i="29"/>
  <c r="L423" i="29"/>
  <c r="U422" i="29"/>
  <c r="S422" i="29"/>
  <c r="P422" i="29"/>
  <c r="L422" i="29"/>
  <c r="T421" i="29"/>
  <c r="R421" i="29"/>
  <c r="Q421" i="29"/>
  <c r="O421" i="29"/>
  <c r="N421" i="29"/>
  <c r="M421" i="29"/>
  <c r="K421" i="29"/>
  <c r="J421" i="29"/>
  <c r="I421" i="29"/>
  <c r="H421" i="29"/>
  <c r="G421" i="29"/>
  <c r="U420" i="29"/>
  <c r="U419" i="29" s="1"/>
  <c r="S420" i="29"/>
  <c r="S419" i="29" s="1"/>
  <c r="P420" i="29"/>
  <c r="P419" i="29" s="1"/>
  <c r="L420" i="29"/>
  <c r="T419" i="29"/>
  <c r="R419" i="29"/>
  <c r="Q419" i="29"/>
  <c r="O419" i="29"/>
  <c r="N419" i="29"/>
  <c r="M419" i="29"/>
  <c r="K419" i="29"/>
  <c r="J419" i="29"/>
  <c r="I419" i="29"/>
  <c r="H419" i="29"/>
  <c r="G419" i="29"/>
  <c r="U417" i="29"/>
  <c r="U416" i="29" s="1"/>
  <c r="S417" i="29"/>
  <c r="S416" i="29" s="1"/>
  <c r="P417" i="29"/>
  <c r="P416" i="29" s="1"/>
  <c r="L417" i="29"/>
  <c r="T416" i="29"/>
  <c r="R416" i="29"/>
  <c r="Q416" i="29"/>
  <c r="O416" i="29"/>
  <c r="N416" i="29"/>
  <c r="M416" i="29"/>
  <c r="K416" i="29"/>
  <c r="J416" i="29"/>
  <c r="I416" i="29"/>
  <c r="H416" i="29"/>
  <c r="G416" i="29"/>
  <c r="U415" i="29"/>
  <c r="U414" i="29" s="1"/>
  <c r="S415" i="29"/>
  <c r="S414" i="29" s="1"/>
  <c r="P415" i="29"/>
  <c r="P414" i="29" s="1"/>
  <c r="L415" i="29"/>
  <c r="T414" i="29"/>
  <c r="R414" i="29"/>
  <c r="Q414" i="29"/>
  <c r="O414" i="29"/>
  <c r="N414" i="29"/>
  <c r="M414" i="29"/>
  <c r="K414" i="29"/>
  <c r="J414" i="29"/>
  <c r="I414" i="29"/>
  <c r="L414" i="29" s="1"/>
  <c r="U413" i="29"/>
  <c r="S413" i="29"/>
  <c r="P413" i="29"/>
  <c r="L413" i="29"/>
  <c r="U412" i="29"/>
  <c r="S412" i="29"/>
  <c r="P412" i="29"/>
  <c r="L412" i="29"/>
  <c r="T411" i="29"/>
  <c r="R411" i="29"/>
  <c r="Q411" i="29"/>
  <c r="O411" i="29"/>
  <c r="N411" i="29"/>
  <c r="M411" i="29"/>
  <c r="K411" i="29"/>
  <c r="J411" i="29"/>
  <c r="I411" i="29"/>
  <c r="H411" i="29"/>
  <c r="G411" i="29"/>
  <c r="U410" i="29"/>
  <c r="U409" i="29" s="1"/>
  <c r="S410" i="29"/>
  <c r="S409" i="29" s="1"/>
  <c r="P410" i="29"/>
  <c r="P409" i="29" s="1"/>
  <c r="L410" i="29"/>
  <c r="T409" i="29"/>
  <c r="R409" i="29"/>
  <c r="Q409" i="29"/>
  <c r="O409" i="29"/>
  <c r="N409" i="29"/>
  <c r="M409" i="29"/>
  <c r="K409" i="29"/>
  <c r="J409" i="29"/>
  <c r="I409" i="29"/>
  <c r="H409" i="29"/>
  <c r="G409" i="29"/>
  <c r="U408" i="29"/>
  <c r="U407" i="29" s="1"/>
  <c r="S408" i="29"/>
  <c r="S407" i="29" s="1"/>
  <c r="P408" i="29"/>
  <c r="P407" i="29" s="1"/>
  <c r="L408" i="29"/>
  <c r="T407" i="29"/>
  <c r="R407" i="29"/>
  <c r="Q407" i="29"/>
  <c r="O407" i="29"/>
  <c r="N407" i="29"/>
  <c r="M407" i="29"/>
  <c r="K407" i="29"/>
  <c r="J407" i="29"/>
  <c r="I407" i="29"/>
  <c r="H407" i="29"/>
  <c r="G407" i="29"/>
  <c r="U406" i="29"/>
  <c r="S406" i="29"/>
  <c r="P406" i="29"/>
  <c r="L406" i="29"/>
  <c r="U405" i="29"/>
  <c r="S405" i="29"/>
  <c r="P405" i="29"/>
  <c r="L405" i="29"/>
  <c r="T404" i="29"/>
  <c r="R404" i="29"/>
  <c r="Q404" i="29"/>
  <c r="O404" i="29"/>
  <c r="N404" i="29"/>
  <c r="M404" i="29"/>
  <c r="K404" i="29"/>
  <c r="J404" i="29"/>
  <c r="I404" i="29"/>
  <c r="H404" i="29"/>
  <c r="G404" i="29"/>
  <c r="U403" i="29"/>
  <c r="S403" i="29"/>
  <c r="P403" i="29"/>
  <c r="L403" i="29"/>
  <c r="U402" i="29"/>
  <c r="U401" i="29" s="1"/>
  <c r="S402" i="29"/>
  <c r="P402" i="29"/>
  <c r="P401" i="29" s="1"/>
  <c r="L402" i="29"/>
  <c r="T401" i="29"/>
  <c r="R401" i="29"/>
  <c r="Q401" i="29"/>
  <c r="O401" i="29"/>
  <c r="N401" i="29"/>
  <c r="M401" i="29"/>
  <c r="K401" i="29"/>
  <c r="J401" i="29"/>
  <c r="I401" i="29"/>
  <c r="H401" i="29"/>
  <c r="G401" i="29"/>
  <c r="L399" i="29"/>
  <c r="U398" i="29"/>
  <c r="T398" i="29"/>
  <c r="S398" i="29"/>
  <c r="R398" i="29"/>
  <c r="Q398" i="29"/>
  <c r="P398" i="29"/>
  <c r="O398" i="29"/>
  <c r="N398" i="29"/>
  <c r="M398" i="29"/>
  <c r="K398" i="29"/>
  <c r="J398" i="29"/>
  <c r="I398" i="29"/>
  <c r="H398" i="29"/>
  <c r="G398" i="29"/>
  <c r="U397" i="29"/>
  <c r="U396" i="29" s="1"/>
  <c r="S397" i="29"/>
  <c r="S396" i="29" s="1"/>
  <c r="P397" i="29"/>
  <c r="P396" i="29" s="1"/>
  <c r="L397" i="29"/>
  <c r="T396" i="29"/>
  <c r="R396" i="29"/>
  <c r="Q396" i="29"/>
  <c r="O396" i="29"/>
  <c r="N396" i="29"/>
  <c r="M396" i="29"/>
  <c r="K396" i="29"/>
  <c r="J396" i="29"/>
  <c r="I396" i="29"/>
  <c r="H396" i="29"/>
  <c r="G396" i="29"/>
  <c r="U395" i="29"/>
  <c r="S395" i="29"/>
  <c r="P395" i="29"/>
  <c r="L395" i="29"/>
  <c r="U394" i="29"/>
  <c r="U393" i="29" s="1"/>
  <c r="S394" i="29"/>
  <c r="P394" i="29"/>
  <c r="L394" i="29"/>
  <c r="T393" i="29"/>
  <c r="R393" i="29"/>
  <c r="Q393" i="29"/>
  <c r="O393" i="29"/>
  <c r="N393" i="29"/>
  <c r="M393" i="29"/>
  <c r="K393" i="29"/>
  <c r="J393" i="29"/>
  <c r="I393" i="29"/>
  <c r="H393" i="29"/>
  <c r="G393" i="29"/>
  <c r="U392" i="29"/>
  <c r="S392" i="29"/>
  <c r="P392" i="29"/>
  <c r="L392" i="29"/>
  <c r="U391" i="29"/>
  <c r="S391" i="29"/>
  <c r="P391" i="29"/>
  <c r="L391" i="29"/>
  <c r="U390" i="29"/>
  <c r="S390" i="29"/>
  <c r="P390" i="29"/>
  <c r="L390" i="29"/>
  <c r="U389" i="29"/>
  <c r="S389" i="29"/>
  <c r="P389" i="29"/>
  <c r="L389" i="29"/>
  <c r="U388" i="29"/>
  <c r="S388" i="29"/>
  <c r="P388" i="29"/>
  <c r="L388" i="29"/>
  <c r="T387" i="29"/>
  <c r="R387" i="29"/>
  <c r="Q387" i="29"/>
  <c r="O387" i="29"/>
  <c r="N387" i="29"/>
  <c r="M387" i="29"/>
  <c r="K387" i="29"/>
  <c r="J387" i="29"/>
  <c r="I387" i="29"/>
  <c r="H387" i="29"/>
  <c r="G387" i="29"/>
  <c r="U386" i="29"/>
  <c r="U385" i="29" s="1"/>
  <c r="S386" i="29"/>
  <c r="S385" i="29" s="1"/>
  <c r="P386" i="29"/>
  <c r="P385" i="29" s="1"/>
  <c r="L386" i="29"/>
  <c r="T385" i="29"/>
  <c r="R385" i="29"/>
  <c r="Q385" i="29"/>
  <c r="O385" i="29"/>
  <c r="N385" i="29"/>
  <c r="M385" i="29"/>
  <c r="K385" i="29"/>
  <c r="J385" i="29"/>
  <c r="I385" i="29"/>
  <c r="L385" i="29" s="1"/>
  <c r="H385" i="29"/>
  <c r="G385" i="29"/>
  <c r="U384" i="29"/>
  <c r="S384" i="29"/>
  <c r="P384" i="29"/>
  <c r="L384" i="29"/>
  <c r="U383" i="29"/>
  <c r="S383" i="29"/>
  <c r="P383" i="29"/>
  <c r="L383" i="29"/>
  <c r="U382" i="29"/>
  <c r="S382" i="29"/>
  <c r="P382" i="29"/>
  <c r="L382" i="29"/>
  <c r="U381" i="29"/>
  <c r="S381" i="29"/>
  <c r="P381" i="29"/>
  <c r="L381" i="29"/>
  <c r="U380" i="29"/>
  <c r="S380" i="29"/>
  <c r="P380" i="29"/>
  <c r="L380" i="29"/>
  <c r="U379" i="29"/>
  <c r="S379" i="29"/>
  <c r="P379" i="29"/>
  <c r="L379" i="29"/>
  <c r="U378" i="29"/>
  <c r="S378" i="29"/>
  <c r="P378" i="29"/>
  <c r="L378" i="29"/>
  <c r="U377" i="29"/>
  <c r="S377" i="29"/>
  <c r="P377" i="29"/>
  <c r="L377" i="29"/>
  <c r="T376" i="29"/>
  <c r="R376" i="29"/>
  <c r="Q376" i="29"/>
  <c r="O376" i="29"/>
  <c r="N376" i="29"/>
  <c r="M376" i="29"/>
  <c r="K376" i="29"/>
  <c r="J376" i="29"/>
  <c r="I376" i="29"/>
  <c r="H376" i="29"/>
  <c r="G376" i="29"/>
  <c r="U375" i="29"/>
  <c r="S375" i="29"/>
  <c r="P375" i="29"/>
  <c r="L375" i="29"/>
  <c r="U374" i="29"/>
  <c r="S374" i="29"/>
  <c r="P374" i="29"/>
  <c r="L374" i="29"/>
  <c r="U373" i="29"/>
  <c r="S373" i="29"/>
  <c r="P373" i="29"/>
  <c r="L373" i="29"/>
  <c r="T372" i="29"/>
  <c r="R372" i="29"/>
  <c r="Q372" i="29"/>
  <c r="O372" i="29"/>
  <c r="N372" i="29"/>
  <c r="M372" i="29"/>
  <c r="K372" i="29"/>
  <c r="J372" i="29"/>
  <c r="I372" i="29"/>
  <c r="H372" i="29"/>
  <c r="G372" i="29"/>
  <c r="U371" i="29"/>
  <c r="S371" i="29"/>
  <c r="P371" i="29"/>
  <c r="L371" i="29"/>
  <c r="J371" i="29"/>
  <c r="U370" i="29"/>
  <c r="S370" i="29"/>
  <c r="P370" i="29"/>
  <c r="L370" i="29"/>
  <c r="J370" i="29"/>
  <c r="U369" i="29"/>
  <c r="S369" i="29"/>
  <c r="P369" i="29"/>
  <c r="L369" i="29"/>
  <c r="J369" i="29"/>
  <c r="U368" i="29"/>
  <c r="S368" i="29"/>
  <c r="P368" i="29"/>
  <c r="L368" i="29"/>
  <c r="J368" i="29"/>
  <c r="T367" i="29"/>
  <c r="R367" i="29"/>
  <c r="Q367" i="29"/>
  <c r="O367" i="29"/>
  <c r="N367" i="29"/>
  <c r="M367" i="29"/>
  <c r="K367" i="29"/>
  <c r="I367" i="29"/>
  <c r="H367" i="29"/>
  <c r="G367" i="29"/>
  <c r="U366" i="29"/>
  <c r="S366" i="29"/>
  <c r="P366" i="29"/>
  <c r="L366" i="29"/>
  <c r="J366" i="29"/>
  <c r="U365" i="29"/>
  <c r="S365" i="29"/>
  <c r="P365" i="29"/>
  <c r="L365" i="29"/>
  <c r="J365" i="29"/>
  <c r="U364" i="29"/>
  <c r="S364" i="29"/>
  <c r="P364" i="29"/>
  <c r="L364" i="29"/>
  <c r="M364" i="29" s="1"/>
  <c r="J364" i="29"/>
  <c r="T363" i="29"/>
  <c r="R363" i="29"/>
  <c r="O363" i="29"/>
  <c r="K363" i="29"/>
  <c r="I363" i="29"/>
  <c r="H363" i="29"/>
  <c r="G363" i="29"/>
  <c r="U362" i="29"/>
  <c r="U361" i="29" s="1"/>
  <c r="S362" i="29"/>
  <c r="S361" i="29" s="1"/>
  <c r="P362" i="29"/>
  <c r="P361" i="29" s="1"/>
  <c r="L362" i="29"/>
  <c r="J362" i="29"/>
  <c r="J361" i="29" s="1"/>
  <c r="T361" i="29"/>
  <c r="R361" i="29"/>
  <c r="Q361" i="29"/>
  <c r="O361" i="29"/>
  <c r="N361" i="29"/>
  <c r="M361" i="29"/>
  <c r="K361" i="29"/>
  <c r="I361" i="29"/>
  <c r="H361" i="29"/>
  <c r="G361" i="29"/>
  <c r="U360" i="29"/>
  <c r="S360" i="29"/>
  <c r="P360" i="29"/>
  <c r="L360" i="29"/>
  <c r="J360" i="29"/>
  <c r="U359" i="29"/>
  <c r="S359" i="29"/>
  <c r="P359" i="29"/>
  <c r="L359" i="29"/>
  <c r="J359" i="29"/>
  <c r="U358" i="29"/>
  <c r="S358" i="29"/>
  <c r="P358" i="29"/>
  <c r="L358" i="29"/>
  <c r="J358" i="29"/>
  <c r="T357" i="29"/>
  <c r="R357" i="29"/>
  <c r="Q357" i="29"/>
  <c r="O357" i="29"/>
  <c r="N357" i="29"/>
  <c r="M357" i="29"/>
  <c r="K357" i="29"/>
  <c r="I357" i="29"/>
  <c r="H357" i="29"/>
  <c r="G357" i="29"/>
  <c r="U354" i="29"/>
  <c r="U353" i="29" s="1"/>
  <c r="U352" i="29" s="1"/>
  <c r="S354" i="29"/>
  <c r="S353" i="29" s="1"/>
  <c r="S352" i="29" s="1"/>
  <c r="P354" i="29"/>
  <c r="P353" i="29" s="1"/>
  <c r="P352" i="29" s="1"/>
  <c r="L354" i="29"/>
  <c r="T353" i="29"/>
  <c r="T352" i="29" s="1"/>
  <c r="R353" i="29"/>
  <c r="R352" i="29" s="1"/>
  <c r="Q353" i="29"/>
  <c r="Q352" i="29" s="1"/>
  <c r="O353" i="29"/>
  <c r="O352" i="29" s="1"/>
  <c r="N353" i="29"/>
  <c r="N352" i="29" s="1"/>
  <c r="M353" i="29"/>
  <c r="M352" i="29" s="1"/>
  <c r="K353" i="29"/>
  <c r="K352" i="29" s="1"/>
  <c r="J353" i="29"/>
  <c r="J352" i="29" s="1"/>
  <c r="I353" i="29"/>
  <c r="I352" i="29" s="1"/>
  <c r="H353" i="29"/>
  <c r="H352" i="29" s="1"/>
  <c r="G353" i="29"/>
  <c r="G352" i="29" s="1"/>
  <c r="U351" i="29"/>
  <c r="U350" i="29" s="1"/>
  <c r="U349" i="29" s="1"/>
  <c r="S351" i="29"/>
  <c r="S350" i="29" s="1"/>
  <c r="S349" i="29" s="1"/>
  <c r="P351" i="29"/>
  <c r="P350" i="29" s="1"/>
  <c r="P349" i="29" s="1"/>
  <c r="L351" i="29"/>
  <c r="T350" i="29"/>
  <c r="T349" i="29" s="1"/>
  <c r="R350" i="29"/>
  <c r="R349" i="29" s="1"/>
  <c r="Q350" i="29"/>
  <c r="Q349" i="29" s="1"/>
  <c r="O350" i="29"/>
  <c r="O349" i="29" s="1"/>
  <c r="N350" i="29"/>
  <c r="N349" i="29" s="1"/>
  <c r="M350" i="29"/>
  <c r="M349" i="29" s="1"/>
  <c r="K350" i="29"/>
  <c r="K349" i="29" s="1"/>
  <c r="J350" i="29"/>
  <c r="J349" i="29" s="1"/>
  <c r="I350" i="29"/>
  <c r="H350" i="29"/>
  <c r="H349" i="29" s="1"/>
  <c r="G350" i="29"/>
  <c r="G349" i="29" s="1"/>
  <c r="L348" i="29"/>
  <c r="U347" i="29"/>
  <c r="T347" i="29"/>
  <c r="S347" i="29"/>
  <c r="R347" i="29"/>
  <c r="Q347" i="29"/>
  <c r="P347" i="29"/>
  <c r="O347" i="29"/>
  <c r="N347" i="29"/>
  <c r="M347" i="29"/>
  <c r="K347" i="29"/>
  <c r="J347" i="29"/>
  <c r="I347" i="29"/>
  <c r="H347" i="29"/>
  <c r="G347" i="29"/>
  <c r="U346" i="29"/>
  <c r="U345" i="29" s="1"/>
  <c r="S346" i="29"/>
  <c r="S345" i="29" s="1"/>
  <c r="P346" i="29"/>
  <c r="P345" i="29" s="1"/>
  <c r="L346" i="29"/>
  <c r="T345" i="29"/>
  <c r="R345" i="29"/>
  <c r="Q345" i="29"/>
  <c r="O345" i="29"/>
  <c r="N345" i="29"/>
  <c r="M345" i="29"/>
  <c r="K345" i="29"/>
  <c r="J345" i="29"/>
  <c r="I345" i="29"/>
  <c r="H345" i="29"/>
  <c r="G345" i="29"/>
  <c r="U344" i="29"/>
  <c r="U343" i="29" s="1"/>
  <c r="S344" i="29"/>
  <c r="S343" i="29" s="1"/>
  <c r="P344" i="29"/>
  <c r="P343" i="29" s="1"/>
  <c r="L344" i="29"/>
  <c r="T343" i="29"/>
  <c r="R343" i="29"/>
  <c r="Q343" i="29"/>
  <c r="O343" i="29"/>
  <c r="N343" i="29"/>
  <c r="M343" i="29"/>
  <c r="K343" i="29"/>
  <c r="J343" i="29"/>
  <c r="I343" i="29"/>
  <c r="H343" i="29"/>
  <c r="G343" i="29"/>
  <c r="U341" i="29"/>
  <c r="U340" i="29" s="1"/>
  <c r="U339" i="29" s="1"/>
  <c r="S341" i="29"/>
  <c r="S340" i="29" s="1"/>
  <c r="S339" i="29" s="1"/>
  <c r="P341" i="29"/>
  <c r="P340" i="29" s="1"/>
  <c r="P339" i="29" s="1"/>
  <c r="L341" i="29"/>
  <c r="T340" i="29"/>
  <c r="T339" i="29" s="1"/>
  <c r="R340" i="29"/>
  <c r="R339" i="29" s="1"/>
  <c r="Q340" i="29"/>
  <c r="Q339" i="29" s="1"/>
  <c r="O340" i="29"/>
  <c r="O339" i="29" s="1"/>
  <c r="N340" i="29"/>
  <c r="N339" i="29" s="1"/>
  <c r="M340" i="29"/>
  <c r="M339" i="29" s="1"/>
  <c r="K340" i="29"/>
  <c r="K339" i="29" s="1"/>
  <c r="J340" i="29"/>
  <c r="J339" i="29" s="1"/>
  <c r="I340" i="29"/>
  <c r="H340" i="29"/>
  <c r="H339" i="29" s="1"/>
  <c r="G340" i="29"/>
  <c r="G339" i="29" s="1"/>
  <c r="U338" i="29"/>
  <c r="U337" i="29" s="1"/>
  <c r="S338" i="29"/>
  <c r="S337" i="29" s="1"/>
  <c r="P338" i="29"/>
  <c r="P337" i="29" s="1"/>
  <c r="L338" i="29"/>
  <c r="T337" i="29"/>
  <c r="R337" i="29"/>
  <c r="Q337" i="29"/>
  <c r="O337" i="29"/>
  <c r="N337" i="29"/>
  <c r="M337" i="29"/>
  <c r="K337" i="29"/>
  <c r="J337" i="29"/>
  <c r="I337" i="29"/>
  <c r="H337" i="29"/>
  <c r="G337" i="29"/>
  <c r="U336" i="29"/>
  <c r="U335" i="29" s="1"/>
  <c r="S336" i="29"/>
  <c r="S335" i="29" s="1"/>
  <c r="P336" i="29"/>
  <c r="P335" i="29" s="1"/>
  <c r="L336" i="29"/>
  <c r="T335" i="29"/>
  <c r="R335" i="29"/>
  <c r="Q335" i="29"/>
  <c r="O335" i="29"/>
  <c r="N335" i="29"/>
  <c r="M335" i="29"/>
  <c r="K335" i="29"/>
  <c r="J335" i="29"/>
  <c r="I335" i="29"/>
  <c r="H335" i="29"/>
  <c r="G335" i="29"/>
  <c r="U334" i="29"/>
  <c r="U333" i="29" s="1"/>
  <c r="S334" i="29"/>
  <c r="S333" i="29" s="1"/>
  <c r="P334" i="29"/>
  <c r="P333" i="29" s="1"/>
  <c r="L334" i="29"/>
  <c r="T333" i="29"/>
  <c r="R333" i="29"/>
  <c r="Q333" i="29"/>
  <c r="O333" i="29"/>
  <c r="N333" i="29"/>
  <c r="M333" i="29"/>
  <c r="K333" i="29"/>
  <c r="J333" i="29"/>
  <c r="I333" i="29"/>
  <c r="H333" i="29"/>
  <c r="G333" i="29"/>
  <c r="U331" i="29"/>
  <c r="U330" i="29" s="1"/>
  <c r="S331" i="29"/>
  <c r="S330" i="29" s="1"/>
  <c r="P331" i="29"/>
  <c r="P330" i="29" s="1"/>
  <c r="L331" i="29"/>
  <c r="T330" i="29"/>
  <c r="R330" i="29"/>
  <c r="Q330" i="29"/>
  <c r="O330" i="29"/>
  <c r="N330" i="29"/>
  <c r="M330" i="29"/>
  <c r="K330" i="29"/>
  <c r="J330" i="29"/>
  <c r="I330" i="29"/>
  <c r="H330" i="29"/>
  <c r="G330" i="29"/>
  <c r="U329" i="29"/>
  <c r="U328" i="29" s="1"/>
  <c r="S329" i="29"/>
  <c r="S328" i="29" s="1"/>
  <c r="P329" i="29"/>
  <c r="P328" i="29" s="1"/>
  <c r="L329" i="29"/>
  <c r="T328" i="29"/>
  <c r="R328" i="29"/>
  <c r="Q328" i="29"/>
  <c r="O328" i="29"/>
  <c r="N328" i="29"/>
  <c r="M328" i="29"/>
  <c r="K328" i="29"/>
  <c r="J328" i="29"/>
  <c r="I328" i="29"/>
  <c r="H328" i="29"/>
  <c r="G328" i="29"/>
  <c r="L327" i="29"/>
  <c r="U326" i="29"/>
  <c r="S326" i="29"/>
  <c r="P326" i="29"/>
  <c r="L326" i="29"/>
  <c r="U325" i="29"/>
  <c r="S325" i="29"/>
  <c r="P325" i="29"/>
  <c r="P324" i="29" s="1"/>
  <c r="L325" i="29"/>
  <c r="T324" i="29"/>
  <c r="R324" i="29"/>
  <c r="Q324" i="29"/>
  <c r="O324" i="29"/>
  <c r="N324" i="29"/>
  <c r="M324" i="29"/>
  <c r="K324" i="29"/>
  <c r="J324" i="29"/>
  <c r="I324" i="29"/>
  <c r="H324" i="29"/>
  <c r="G324" i="29"/>
  <c r="U323" i="29"/>
  <c r="U322" i="29" s="1"/>
  <c r="S323" i="29"/>
  <c r="S322" i="29" s="1"/>
  <c r="P323" i="29"/>
  <c r="P322" i="29" s="1"/>
  <c r="L323" i="29"/>
  <c r="T322" i="29"/>
  <c r="R322" i="29"/>
  <c r="Q322" i="29"/>
  <c r="O322" i="29"/>
  <c r="N322" i="29"/>
  <c r="M322" i="29"/>
  <c r="K322" i="29"/>
  <c r="J322" i="29"/>
  <c r="I322" i="29"/>
  <c r="H322" i="29"/>
  <c r="G322" i="29"/>
  <c r="U321" i="29"/>
  <c r="S321" i="29"/>
  <c r="P321" i="29"/>
  <c r="L321" i="29"/>
  <c r="U320" i="29"/>
  <c r="S320" i="29"/>
  <c r="P320" i="29"/>
  <c r="L320" i="29"/>
  <c r="U319" i="29"/>
  <c r="S319" i="29"/>
  <c r="P319" i="29"/>
  <c r="L319" i="29"/>
  <c r="T318" i="29"/>
  <c r="R318" i="29"/>
  <c r="Q318" i="29"/>
  <c r="O318" i="29"/>
  <c r="N318" i="29"/>
  <c r="M318" i="29"/>
  <c r="K318" i="29"/>
  <c r="J318" i="29"/>
  <c r="I318" i="29"/>
  <c r="H318" i="29"/>
  <c r="G318" i="29"/>
  <c r="U316" i="29"/>
  <c r="U315" i="29" s="1"/>
  <c r="S316" i="29"/>
  <c r="S315" i="29" s="1"/>
  <c r="P316" i="29"/>
  <c r="P315" i="29" s="1"/>
  <c r="L316" i="29"/>
  <c r="T315" i="29"/>
  <c r="R315" i="29"/>
  <c r="Q315" i="29"/>
  <c r="O315" i="29"/>
  <c r="N315" i="29"/>
  <c r="M315" i="29"/>
  <c r="K315" i="29"/>
  <c r="J315" i="29"/>
  <c r="I315" i="29"/>
  <c r="H315" i="29"/>
  <c r="G315" i="29"/>
  <c r="U314" i="29"/>
  <c r="U313" i="29" s="1"/>
  <c r="S314" i="29"/>
  <c r="S313" i="29" s="1"/>
  <c r="P314" i="29"/>
  <c r="P313" i="29" s="1"/>
  <c r="L314" i="29"/>
  <c r="T313" i="29"/>
  <c r="R313" i="29"/>
  <c r="Q313" i="29"/>
  <c r="O313" i="29"/>
  <c r="N313" i="29"/>
  <c r="M313" i="29"/>
  <c r="K313" i="29"/>
  <c r="J313" i="29"/>
  <c r="I313" i="29"/>
  <c r="H313" i="29"/>
  <c r="G313" i="29"/>
  <c r="U311" i="29"/>
  <c r="U310" i="29" s="1"/>
  <c r="U309" i="29" s="1"/>
  <c r="S311" i="29"/>
  <c r="S310" i="29" s="1"/>
  <c r="S309" i="29" s="1"/>
  <c r="P311" i="29"/>
  <c r="P310" i="29" s="1"/>
  <c r="P309" i="29" s="1"/>
  <c r="L311" i="29"/>
  <c r="T310" i="29"/>
  <c r="T309" i="29" s="1"/>
  <c r="R310" i="29"/>
  <c r="R309" i="29" s="1"/>
  <c r="Q310" i="29"/>
  <c r="Q309" i="29" s="1"/>
  <c r="O310" i="29"/>
  <c r="O309" i="29" s="1"/>
  <c r="N310" i="29"/>
  <c r="N309" i="29" s="1"/>
  <c r="M310" i="29"/>
  <c r="M309" i="29" s="1"/>
  <c r="K310" i="29"/>
  <c r="K309" i="29" s="1"/>
  <c r="J310" i="29"/>
  <c r="J309" i="29" s="1"/>
  <c r="I310" i="29"/>
  <c r="I309" i="29" s="1"/>
  <c r="H310" i="29"/>
  <c r="H309" i="29" s="1"/>
  <c r="G310" i="29"/>
  <c r="G309" i="29" s="1"/>
  <c r="U308" i="29"/>
  <c r="U307" i="29" s="1"/>
  <c r="S308" i="29"/>
  <c r="S307" i="29" s="1"/>
  <c r="P308" i="29"/>
  <c r="P307" i="29" s="1"/>
  <c r="L308" i="29"/>
  <c r="T307" i="29"/>
  <c r="R307" i="29"/>
  <c r="Q307" i="29"/>
  <c r="O307" i="29"/>
  <c r="N307" i="29"/>
  <c r="M307" i="29"/>
  <c r="K307" i="29"/>
  <c r="J307" i="29"/>
  <c r="I307" i="29"/>
  <c r="H307" i="29"/>
  <c r="G307" i="29"/>
  <c r="U306" i="29"/>
  <c r="S306" i="29"/>
  <c r="P306" i="29"/>
  <c r="L306" i="29"/>
  <c r="U305" i="29"/>
  <c r="S305" i="29"/>
  <c r="P305" i="29"/>
  <c r="L305" i="29"/>
  <c r="T304" i="29"/>
  <c r="R304" i="29"/>
  <c r="Q304" i="29"/>
  <c r="O304" i="29"/>
  <c r="N304" i="29"/>
  <c r="M304" i="29"/>
  <c r="K304" i="29"/>
  <c r="J304" i="29"/>
  <c r="I304" i="29"/>
  <c r="H304" i="29"/>
  <c r="G304" i="29"/>
  <c r="U303" i="29"/>
  <c r="U302" i="29" s="1"/>
  <c r="S303" i="29"/>
  <c r="S302" i="29" s="1"/>
  <c r="P303" i="29"/>
  <c r="P302" i="29" s="1"/>
  <c r="L303" i="29"/>
  <c r="T302" i="29"/>
  <c r="R302" i="29"/>
  <c r="Q302" i="29"/>
  <c r="O302" i="29"/>
  <c r="N302" i="29"/>
  <c r="M302" i="29"/>
  <c r="K302" i="29"/>
  <c r="J302" i="29"/>
  <c r="I302" i="29"/>
  <c r="H302" i="29"/>
  <c r="G302" i="29"/>
  <c r="U301" i="29"/>
  <c r="S301" i="29"/>
  <c r="P301" i="29"/>
  <c r="L301" i="29"/>
  <c r="U300" i="29"/>
  <c r="S300" i="29"/>
  <c r="P300" i="29"/>
  <c r="L300" i="29"/>
  <c r="T299" i="29"/>
  <c r="R299" i="29"/>
  <c r="Q299" i="29"/>
  <c r="O299" i="29"/>
  <c r="N299" i="29"/>
  <c r="M299" i="29"/>
  <c r="K299" i="29"/>
  <c r="J299" i="29"/>
  <c r="I299" i="29"/>
  <c r="H299" i="29"/>
  <c r="G299" i="29"/>
  <c r="U298" i="29"/>
  <c r="U297" i="29" s="1"/>
  <c r="S298" i="29"/>
  <c r="S297" i="29" s="1"/>
  <c r="P298" i="29"/>
  <c r="P297" i="29" s="1"/>
  <c r="L298" i="29"/>
  <c r="T297" i="29"/>
  <c r="R297" i="29"/>
  <c r="Q297" i="29"/>
  <c r="O297" i="29"/>
  <c r="N297" i="29"/>
  <c r="M297" i="29"/>
  <c r="K297" i="29"/>
  <c r="J297" i="29"/>
  <c r="I297" i="29"/>
  <c r="H297" i="29"/>
  <c r="G297" i="29"/>
  <c r="U295" i="29"/>
  <c r="U294" i="29" s="1"/>
  <c r="S295" i="29"/>
  <c r="S294" i="29" s="1"/>
  <c r="P295" i="29"/>
  <c r="P294" i="29" s="1"/>
  <c r="L295" i="29"/>
  <c r="T294" i="29"/>
  <c r="R294" i="29"/>
  <c r="Q294" i="29"/>
  <c r="O294" i="29"/>
  <c r="N294" i="29"/>
  <c r="M294" i="29"/>
  <c r="K294" i="29"/>
  <c r="J294" i="29"/>
  <c r="I294" i="29"/>
  <c r="H294" i="29"/>
  <c r="G294" i="29"/>
  <c r="U293" i="29"/>
  <c r="S293" i="29"/>
  <c r="P293" i="29"/>
  <c r="L293" i="29"/>
  <c r="U292" i="29"/>
  <c r="S292" i="29"/>
  <c r="P292" i="29"/>
  <c r="L292" i="29"/>
  <c r="T291" i="29"/>
  <c r="R291" i="29"/>
  <c r="Q291" i="29"/>
  <c r="O291" i="29"/>
  <c r="N291" i="29"/>
  <c r="M291" i="29"/>
  <c r="K291" i="29"/>
  <c r="J291" i="29"/>
  <c r="I291" i="29"/>
  <c r="H291" i="29"/>
  <c r="G291" i="29"/>
  <c r="U289" i="29"/>
  <c r="U288" i="29" s="1"/>
  <c r="S289" i="29"/>
  <c r="S288" i="29" s="1"/>
  <c r="P289" i="29"/>
  <c r="P288" i="29" s="1"/>
  <c r="L289" i="29"/>
  <c r="T288" i="29"/>
  <c r="R288" i="29"/>
  <c r="Q288" i="29"/>
  <c r="O288" i="29"/>
  <c r="N288" i="29"/>
  <c r="M288" i="29"/>
  <c r="K288" i="29"/>
  <c r="J288" i="29"/>
  <c r="I288" i="29"/>
  <c r="H288" i="29"/>
  <c r="G288" i="29"/>
  <c r="U287" i="29"/>
  <c r="U286" i="29" s="1"/>
  <c r="S287" i="29"/>
  <c r="S286" i="29" s="1"/>
  <c r="P287" i="29"/>
  <c r="P286" i="29" s="1"/>
  <c r="L287" i="29"/>
  <c r="T286" i="29"/>
  <c r="R286" i="29"/>
  <c r="Q286" i="29"/>
  <c r="O286" i="29"/>
  <c r="N286" i="29"/>
  <c r="M286" i="29"/>
  <c r="K286" i="29"/>
  <c r="J286" i="29"/>
  <c r="I286" i="29"/>
  <c r="H286" i="29"/>
  <c r="G286" i="29"/>
  <c r="U285" i="29"/>
  <c r="S285" i="29"/>
  <c r="P285" i="29"/>
  <c r="L285" i="29"/>
  <c r="U284" i="29"/>
  <c r="S284" i="29"/>
  <c r="P284" i="29"/>
  <c r="L284" i="29"/>
  <c r="T283" i="29"/>
  <c r="R283" i="29"/>
  <c r="Q283" i="29"/>
  <c r="O283" i="29"/>
  <c r="N283" i="29"/>
  <c r="M283" i="29"/>
  <c r="K283" i="29"/>
  <c r="J283" i="29"/>
  <c r="I283" i="29"/>
  <c r="H283" i="29"/>
  <c r="G283" i="29"/>
  <c r="U282" i="29"/>
  <c r="S282" i="29"/>
  <c r="P282" i="29"/>
  <c r="L282" i="29"/>
  <c r="U281" i="29"/>
  <c r="S281" i="29"/>
  <c r="P281" i="29"/>
  <c r="L281" i="29"/>
  <c r="U280" i="29"/>
  <c r="S280" i="29"/>
  <c r="P280" i="29"/>
  <c r="L280" i="29"/>
  <c r="T279" i="29"/>
  <c r="R279" i="29"/>
  <c r="Q279" i="29"/>
  <c r="O279" i="29"/>
  <c r="N279" i="29"/>
  <c r="M279" i="29"/>
  <c r="K279" i="29"/>
  <c r="J279" i="29"/>
  <c r="I279" i="29"/>
  <c r="H279" i="29"/>
  <c r="G279" i="29"/>
  <c r="U278" i="29"/>
  <c r="U277" i="29" s="1"/>
  <c r="S278" i="29"/>
  <c r="S277" i="29" s="1"/>
  <c r="P278" i="29"/>
  <c r="P277" i="29" s="1"/>
  <c r="L278" i="29"/>
  <c r="T277" i="29"/>
  <c r="R277" i="29"/>
  <c r="Q277" i="29"/>
  <c r="O277" i="29"/>
  <c r="N277" i="29"/>
  <c r="M277" i="29"/>
  <c r="K277" i="29"/>
  <c r="J277" i="29"/>
  <c r="I277" i="29"/>
  <c r="H277" i="29"/>
  <c r="G277" i="29"/>
  <c r="U275" i="29"/>
  <c r="U274" i="29" s="1"/>
  <c r="S275" i="29"/>
  <c r="S274" i="29" s="1"/>
  <c r="P275" i="29"/>
  <c r="P274" i="29" s="1"/>
  <c r="L275" i="29"/>
  <c r="T274" i="29"/>
  <c r="R274" i="29"/>
  <c r="Q274" i="29"/>
  <c r="O274" i="29"/>
  <c r="N274" i="29"/>
  <c r="M274" i="29"/>
  <c r="K274" i="29"/>
  <c r="J274" i="29"/>
  <c r="I274" i="29"/>
  <c r="H274" i="29"/>
  <c r="G274" i="29"/>
  <c r="U273" i="29"/>
  <c r="S273" i="29"/>
  <c r="P273" i="29"/>
  <c r="L273" i="29"/>
  <c r="U272" i="29"/>
  <c r="S272" i="29"/>
  <c r="P272" i="29"/>
  <c r="L272" i="29"/>
  <c r="T271" i="29"/>
  <c r="R271" i="29"/>
  <c r="Q271" i="29"/>
  <c r="O271" i="29"/>
  <c r="N271" i="29"/>
  <c r="M271" i="29"/>
  <c r="K271" i="29"/>
  <c r="J271" i="29"/>
  <c r="I271" i="29"/>
  <c r="H271" i="29"/>
  <c r="G271" i="29"/>
  <c r="U270" i="29"/>
  <c r="U269" i="29" s="1"/>
  <c r="S270" i="29"/>
  <c r="S269" i="29" s="1"/>
  <c r="P270" i="29"/>
  <c r="P269" i="29" s="1"/>
  <c r="L270" i="29"/>
  <c r="T269" i="29"/>
  <c r="R269" i="29"/>
  <c r="Q269" i="29"/>
  <c r="O269" i="29"/>
  <c r="N269" i="29"/>
  <c r="M269" i="29"/>
  <c r="K269" i="29"/>
  <c r="J269" i="29"/>
  <c r="I269" i="29"/>
  <c r="H269" i="29"/>
  <c r="G269" i="29"/>
  <c r="U268" i="29"/>
  <c r="U267" i="29" s="1"/>
  <c r="S268" i="29"/>
  <c r="S267" i="29" s="1"/>
  <c r="P268" i="29"/>
  <c r="P267" i="29" s="1"/>
  <c r="L268" i="29"/>
  <c r="T267" i="29"/>
  <c r="R267" i="29"/>
  <c r="Q267" i="29"/>
  <c r="O267" i="29"/>
  <c r="N267" i="29"/>
  <c r="M267" i="29"/>
  <c r="K267" i="29"/>
  <c r="J267" i="29"/>
  <c r="I267" i="29"/>
  <c r="H267" i="29"/>
  <c r="G267" i="29"/>
  <c r="U265" i="29"/>
  <c r="S265" i="29"/>
  <c r="P265" i="29"/>
  <c r="L265" i="29"/>
  <c r="U264" i="29"/>
  <c r="S264" i="29"/>
  <c r="P264" i="29"/>
  <c r="P263" i="29" s="1"/>
  <c r="L264" i="29"/>
  <c r="T263" i="29"/>
  <c r="R263" i="29"/>
  <c r="Q263" i="29"/>
  <c r="O263" i="29"/>
  <c r="N263" i="29"/>
  <c r="M263" i="29"/>
  <c r="K263" i="29"/>
  <c r="J263" i="29"/>
  <c r="I263" i="29"/>
  <c r="H263" i="29"/>
  <c r="G263" i="29"/>
  <c r="U262" i="29"/>
  <c r="S262" i="29"/>
  <c r="P262" i="29"/>
  <c r="L262" i="29"/>
  <c r="U261" i="29"/>
  <c r="S261" i="29"/>
  <c r="P261" i="29"/>
  <c r="L261" i="29"/>
  <c r="U260" i="29"/>
  <c r="S260" i="29"/>
  <c r="P260" i="29"/>
  <c r="L260" i="29"/>
  <c r="U259" i="29"/>
  <c r="S259" i="29"/>
  <c r="P259" i="29"/>
  <c r="L259" i="29"/>
  <c r="T258" i="29"/>
  <c r="R258" i="29"/>
  <c r="Q258" i="29"/>
  <c r="O258" i="29"/>
  <c r="N258" i="29"/>
  <c r="M258" i="29"/>
  <c r="K258" i="29"/>
  <c r="J258" i="29"/>
  <c r="I258" i="29"/>
  <c r="H258" i="29"/>
  <c r="G258" i="29"/>
  <c r="U257" i="29"/>
  <c r="S257" i="29"/>
  <c r="P257" i="29"/>
  <c r="L257" i="29"/>
  <c r="U256" i="29"/>
  <c r="S256" i="29"/>
  <c r="P256" i="29"/>
  <c r="L256" i="29"/>
  <c r="U255" i="29"/>
  <c r="S255" i="29"/>
  <c r="P255" i="29"/>
  <c r="L255" i="29"/>
  <c r="T254" i="29"/>
  <c r="R254" i="29"/>
  <c r="Q254" i="29"/>
  <c r="O254" i="29"/>
  <c r="N254" i="29"/>
  <c r="M254" i="29"/>
  <c r="K254" i="29"/>
  <c r="J254" i="29"/>
  <c r="I254" i="29"/>
  <c r="H254" i="29"/>
  <c r="G254" i="29"/>
  <c r="U253" i="29"/>
  <c r="U252" i="29" s="1"/>
  <c r="S253" i="29"/>
  <c r="S252" i="29" s="1"/>
  <c r="P253" i="29"/>
  <c r="P252" i="29" s="1"/>
  <c r="L253" i="29"/>
  <c r="T252" i="29"/>
  <c r="R252" i="29"/>
  <c r="Q252" i="29"/>
  <c r="O252" i="29"/>
  <c r="N252" i="29"/>
  <c r="M252" i="29"/>
  <c r="K252" i="29"/>
  <c r="J252" i="29"/>
  <c r="I252" i="29"/>
  <c r="H252" i="29"/>
  <c r="G252" i="29"/>
  <c r="U250" i="29"/>
  <c r="U249" i="29" s="1"/>
  <c r="U248" i="29" s="1"/>
  <c r="S250" i="29"/>
  <c r="S249" i="29" s="1"/>
  <c r="S248" i="29" s="1"/>
  <c r="P250" i="29"/>
  <c r="P249" i="29" s="1"/>
  <c r="P248" i="29" s="1"/>
  <c r="L250" i="29"/>
  <c r="T249" i="29"/>
  <c r="T248" i="29" s="1"/>
  <c r="R249" i="29"/>
  <c r="R248" i="29" s="1"/>
  <c r="Q249" i="29"/>
  <c r="Q248" i="29" s="1"/>
  <c r="O249" i="29"/>
  <c r="O248" i="29" s="1"/>
  <c r="N249" i="29"/>
  <c r="N248" i="29" s="1"/>
  <c r="M249" i="29"/>
  <c r="M248" i="29" s="1"/>
  <c r="K249" i="29"/>
  <c r="K248" i="29" s="1"/>
  <c r="J249" i="29"/>
  <c r="J248" i="29" s="1"/>
  <c r="I249" i="29"/>
  <c r="I248" i="29" s="1"/>
  <c r="H249" i="29"/>
  <c r="H248" i="29" s="1"/>
  <c r="G249" i="29"/>
  <c r="G248" i="29" s="1"/>
  <c r="U247" i="29"/>
  <c r="U246" i="29" s="1"/>
  <c r="U245" i="29" s="1"/>
  <c r="S247" i="29"/>
  <c r="S246" i="29" s="1"/>
  <c r="S245" i="29" s="1"/>
  <c r="P247" i="29"/>
  <c r="P246" i="29" s="1"/>
  <c r="P245" i="29" s="1"/>
  <c r="L247" i="29"/>
  <c r="T246" i="29"/>
  <c r="T245" i="29" s="1"/>
  <c r="R246" i="29"/>
  <c r="R245" i="29" s="1"/>
  <c r="Q246" i="29"/>
  <c r="Q245" i="29" s="1"/>
  <c r="O246" i="29"/>
  <c r="O245" i="29" s="1"/>
  <c r="N246" i="29"/>
  <c r="N245" i="29" s="1"/>
  <c r="M246" i="29"/>
  <c r="M245" i="29" s="1"/>
  <c r="K246" i="29"/>
  <c r="K245" i="29" s="1"/>
  <c r="J246" i="29"/>
  <c r="J245" i="29" s="1"/>
  <c r="I246" i="29"/>
  <c r="L246" i="29" s="1"/>
  <c r="U244" i="29"/>
  <c r="U243" i="29" s="1"/>
  <c r="S244" i="29"/>
  <c r="S243" i="29" s="1"/>
  <c r="P244" i="29"/>
  <c r="P243" i="29" s="1"/>
  <c r="L244" i="29"/>
  <c r="T243" i="29"/>
  <c r="R243" i="29"/>
  <c r="Q243" i="29"/>
  <c r="O243" i="29"/>
  <c r="N243" i="29"/>
  <c r="M243" i="29"/>
  <c r="K243" i="29"/>
  <c r="J243" i="29"/>
  <c r="I243" i="29"/>
  <c r="H243" i="29"/>
  <c r="G243" i="29"/>
  <c r="U242" i="29"/>
  <c r="U241" i="29" s="1"/>
  <c r="S242" i="29"/>
  <c r="S241" i="29" s="1"/>
  <c r="P242" i="29"/>
  <c r="P241" i="29" s="1"/>
  <c r="L242" i="29"/>
  <c r="T241" i="29"/>
  <c r="R241" i="29"/>
  <c r="Q241" i="29"/>
  <c r="O241" i="29"/>
  <c r="N241" i="29"/>
  <c r="M241" i="29"/>
  <c r="K241" i="29"/>
  <c r="J241" i="29"/>
  <c r="I241" i="29"/>
  <c r="H241" i="29"/>
  <c r="G241" i="29"/>
  <c r="U239" i="29"/>
  <c r="S239" i="29"/>
  <c r="P239" i="29"/>
  <c r="L239" i="29"/>
  <c r="U238" i="29"/>
  <c r="S238" i="29"/>
  <c r="P238" i="29"/>
  <c r="L238" i="29"/>
  <c r="T237" i="29"/>
  <c r="T236" i="29" s="1"/>
  <c r="R237" i="29"/>
  <c r="R236" i="29" s="1"/>
  <c r="Q237" i="29"/>
  <c r="Q236" i="29" s="1"/>
  <c r="O237" i="29"/>
  <c r="O236" i="29" s="1"/>
  <c r="N237" i="29"/>
  <c r="N236" i="29" s="1"/>
  <c r="M237" i="29"/>
  <c r="M236" i="29" s="1"/>
  <c r="K237" i="29"/>
  <c r="K236" i="29" s="1"/>
  <c r="J237" i="29"/>
  <c r="J236" i="29" s="1"/>
  <c r="I237" i="29"/>
  <c r="I236" i="29" s="1"/>
  <c r="H237" i="29"/>
  <c r="H236" i="29" s="1"/>
  <c r="G237" i="29"/>
  <c r="G236" i="29" s="1"/>
  <c r="U235" i="29"/>
  <c r="U234" i="29" s="1"/>
  <c r="U233" i="29" s="1"/>
  <c r="S235" i="29"/>
  <c r="S234" i="29" s="1"/>
  <c r="S233" i="29" s="1"/>
  <c r="P235" i="29"/>
  <c r="P234" i="29" s="1"/>
  <c r="P233" i="29" s="1"/>
  <c r="L235" i="29"/>
  <c r="T234" i="29"/>
  <c r="T233" i="29" s="1"/>
  <c r="R234" i="29"/>
  <c r="R233" i="29" s="1"/>
  <c r="Q234" i="29"/>
  <c r="Q233" i="29" s="1"/>
  <c r="O234" i="29"/>
  <c r="O233" i="29" s="1"/>
  <c r="N234" i="29"/>
  <c r="N233" i="29" s="1"/>
  <c r="M234" i="29"/>
  <c r="M233" i="29" s="1"/>
  <c r="K234" i="29"/>
  <c r="K233" i="29" s="1"/>
  <c r="J234" i="29"/>
  <c r="J233" i="29" s="1"/>
  <c r="I234" i="29"/>
  <c r="I233" i="29" s="1"/>
  <c r="L233" i="29" s="1"/>
  <c r="H234" i="29"/>
  <c r="H233" i="29" s="1"/>
  <c r="G234" i="29"/>
  <c r="G233" i="29" s="1"/>
  <c r="U232" i="29"/>
  <c r="S232" i="29"/>
  <c r="P232" i="29"/>
  <c r="U231" i="29"/>
  <c r="S231" i="29"/>
  <c r="P231" i="29"/>
  <c r="L231" i="29"/>
  <c r="T230" i="29"/>
  <c r="R230" i="29"/>
  <c r="Q230" i="29"/>
  <c r="O230" i="29"/>
  <c r="N230" i="29"/>
  <c r="M230" i="29"/>
  <c r="K230" i="29"/>
  <c r="J230" i="29"/>
  <c r="I230" i="29"/>
  <c r="L230" i="29" s="1"/>
  <c r="H230" i="29"/>
  <c r="G230" i="29"/>
  <c r="U229" i="29"/>
  <c r="S229" i="29"/>
  <c r="P229" i="29"/>
  <c r="U228" i="29"/>
  <c r="S228" i="29"/>
  <c r="P228" i="29"/>
  <c r="L228" i="29"/>
  <c r="U227" i="29"/>
  <c r="S227" i="29"/>
  <c r="P227" i="29"/>
  <c r="L227" i="29"/>
  <c r="T226" i="29"/>
  <c r="R226" i="29"/>
  <c r="Q226" i="29"/>
  <c r="O226" i="29"/>
  <c r="N226" i="29"/>
  <c r="M226" i="29"/>
  <c r="K226" i="29"/>
  <c r="J226" i="29"/>
  <c r="I226" i="29"/>
  <c r="L226" i="29" s="1"/>
  <c r="H226" i="29"/>
  <c r="G226" i="29"/>
  <c r="U225" i="29"/>
  <c r="S225" i="29"/>
  <c r="P225" i="29"/>
  <c r="U224" i="29"/>
  <c r="S224" i="29"/>
  <c r="P224" i="29"/>
  <c r="U223" i="29"/>
  <c r="S223" i="29"/>
  <c r="P223" i="29"/>
  <c r="U222" i="29"/>
  <c r="S222" i="29"/>
  <c r="P222" i="29"/>
  <c r="U221" i="29"/>
  <c r="S221" i="29"/>
  <c r="P221" i="29"/>
  <c r="L221" i="29"/>
  <c r="T220" i="29"/>
  <c r="R220" i="29"/>
  <c r="Q220" i="29"/>
  <c r="O220" i="29"/>
  <c r="N220" i="29"/>
  <c r="M220" i="29"/>
  <c r="K220" i="29"/>
  <c r="J220" i="29"/>
  <c r="I220" i="29"/>
  <c r="L220" i="29" s="1"/>
  <c r="H220" i="29"/>
  <c r="G220" i="29"/>
  <c r="U219" i="29"/>
  <c r="S219" i="29"/>
  <c r="P219" i="29"/>
  <c r="U218" i="29"/>
  <c r="S218" i="29"/>
  <c r="P218" i="29"/>
  <c r="U217" i="29"/>
  <c r="S217" i="29"/>
  <c r="P217" i="29"/>
  <c r="L217" i="29"/>
  <c r="T216" i="29"/>
  <c r="R216" i="29"/>
  <c r="Q216" i="29"/>
  <c r="O216" i="29"/>
  <c r="N216" i="29"/>
  <c r="M216" i="29"/>
  <c r="K216" i="29"/>
  <c r="J216" i="29"/>
  <c r="I216" i="29"/>
  <c r="L216" i="29" s="1"/>
  <c r="H216" i="29"/>
  <c r="G216" i="29"/>
  <c r="U215" i="29"/>
  <c r="S215" i="29"/>
  <c r="P215" i="29"/>
  <c r="U214" i="29"/>
  <c r="S214" i="29"/>
  <c r="P214" i="29"/>
  <c r="L214" i="29"/>
  <c r="T213" i="29"/>
  <c r="R213" i="29"/>
  <c r="Q213" i="29"/>
  <c r="O213" i="29"/>
  <c r="N213" i="29"/>
  <c r="M213" i="29"/>
  <c r="K213" i="29"/>
  <c r="J213" i="29"/>
  <c r="I213" i="29"/>
  <c r="L213" i="29" s="1"/>
  <c r="H213" i="29"/>
  <c r="G213" i="29"/>
  <c r="U212" i="29"/>
  <c r="U211" i="29" s="1"/>
  <c r="S212" i="29"/>
  <c r="S211" i="29" s="1"/>
  <c r="P212" i="29"/>
  <c r="P211" i="29" s="1"/>
  <c r="L212" i="29"/>
  <c r="T211" i="29"/>
  <c r="R211" i="29"/>
  <c r="Q211" i="29"/>
  <c r="O211" i="29"/>
  <c r="N211" i="29"/>
  <c r="M211" i="29"/>
  <c r="K211" i="29"/>
  <c r="J211" i="29"/>
  <c r="I211" i="29"/>
  <c r="H211" i="29"/>
  <c r="G211" i="29"/>
  <c r="U209" i="29"/>
  <c r="U208" i="29" s="1"/>
  <c r="U207" i="29" s="1"/>
  <c r="P209" i="29"/>
  <c r="P208" i="29" s="1"/>
  <c r="P207" i="29" s="1"/>
  <c r="L209" i="29"/>
  <c r="T208" i="29"/>
  <c r="T207" i="29" s="1"/>
  <c r="S208" i="29"/>
  <c r="S207" i="29" s="1"/>
  <c r="R208" i="29"/>
  <c r="R207" i="29" s="1"/>
  <c r="Q208" i="29"/>
  <c r="Q207" i="29" s="1"/>
  <c r="O208" i="29"/>
  <c r="O207" i="29" s="1"/>
  <c r="N208" i="29"/>
  <c r="N207" i="29" s="1"/>
  <c r="M208" i="29"/>
  <c r="M207" i="29" s="1"/>
  <c r="K208" i="29"/>
  <c r="K207" i="29" s="1"/>
  <c r="J208" i="29"/>
  <c r="J207" i="29" s="1"/>
  <c r="I208" i="29"/>
  <c r="I207" i="29" s="1"/>
  <c r="H208" i="29"/>
  <c r="H207" i="29" s="1"/>
  <c r="G208" i="29"/>
  <c r="G207" i="29" s="1"/>
  <c r="U206" i="29"/>
  <c r="U205" i="29" s="1"/>
  <c r="S206" i="29"/>
  <c r="S205" i="29" s="1"/>
  <c r="P206" i="29"/>
  <c r="P205" i="29" s="1"/>
  <c r="L206" i="29"/>
  <c r="T205" i="29"/>
  <c r="R205" i="29"/>
  <c r="Q205" i="29"/>
  <c r="O205" i="29"/>
  <c r="N205" i="29"/>
  <c r="M205" i="29"/>
  <c r="K205" i="29"/>
  <c r="J205" i="29"/>
  <c r="I205" i="29"/>
  <c r="H205" i="29"/>
  <c r="G205" i="29"/>
  <c r="U204" i="29"/>
  <c r="U203" i="29" s="1"/>
  <c r="S204" i="29"/>
  <c r="S203" i="29" s="1"/>
  <c r="P204" i="29"/>
  <c r="P203" i="29" s="1"/>
  <c r="L204" i="29"/>
  <c r="T203" i="29"/>
  <c r="R203" i="29"/>
  <c r="Q203" i="29"/>
  <c r="O203" i="29"/>
  <c r="N203" i="29"/>
  <c r="M203" i="29"/>
  <c r="K203" i="29"/>
  <c r="J203" i="29"/>
  <c r="I203" i="29"/>
  <c r="H203" i="29"/>
  <c r="G203" i="29"/>
  <c r="L201" i="29"/>
  <c r="U200" i="29"/>
  <c r="T200" i="29"/>
  <c r="S200" i="29"/>
  <c r="R200" i="29"/>
  <c r="Q200" i="29"/>
  <c r="P200" i="29"/>
  <c r="O200" i="29"/>
  <c r="N200" i="29"/>
  <c r="M200" i="29"/>
  <c r="K200" i="29"/>
  <c r="J200" i="29"/>
  <c r="I200" i="29"/>
  <c r="H200" i="29"/>
  <c r="G200" i="29"/>
  <c r="L199" i="29"/>
  <c r="L198" i="29"/>
  <c r="U197" i="29"/>
  <c r="T197" i="29"/>
  <c r="S197" i="29"/>
  <c r="R197" i="29"/>
  <c r="Q197" i="29"/>
  <c r="P197" i="29"/>
  <c r="O197" i="29"/>
  <c r="N197" i="29"/>
  <c r="M197" i="29"/>
  <c r="K197" i="29"/>
  <c r="J197" i="29"/>
  <c r="I197" i="29"/>
  <c r="H197" i="29"/>
  <c r="G197" i="29"/>
  <c r="L196" i="29"/>
  <c r="U195" i="29"/>
  <c r="T195" i="29"/>
  <c r="S195" i="29"/>
  <c r="R195" i="29"/>
  <c r="Q195" i="29"/>
  <c r="P195" i="29"/>
  <c r="O195" i="29"/>
  <c r="N195" i="29"/>
  <c r="M195" i="29"/>
  <c r="K195" i="29"/>
  <c r="J195" i="29"/>
  <c r="I195" i="29"/>
  <c r="H195" i="29"/>
  <c r="G195" i="29"/>
  <c r="L193" i="29"/>
  <c r="U192" i="29"/>
  <c r="T192" i="29"/>
  <c r="S192" i="29"/>
  <c r="R192" i="29"/>
  <c r="Q192" i="29"/>
  <c r="P192" i="29"/>
  <c r="O192" i="29"/>
  <c r="N192" i="29"/>
  <c r="M192" i="29"/>
  <c r="K192" i="29"/>
  <c r="J192" i="29"/>
  <c r="I192" i="29"/>
  <c r="H192" i="29"/>
  <c r="G192" i="29"/>
  <c r="U191" i="29"/>
  <c r="U190" i="29" s="1"/>
  <c r="S191" i="29"/>
  <c r="S190" i="29" s="1"/>
  <c r="P191" i="29"/>
  <c r="P190" i="29" s="1"/>
  <c r="L191" i="29"/>
  <c r="T190" i="29"/>
  <c r="R190" i="29"/>
  <c r="Q190" i="29"/>
  <c r="O190" i="29"/>
  <c r="N190" i="29"/>
  <c r="M190" i="29"/>
  <c r="K190" i="29"/>
  <c r="J190" i="29"/>
  <c r="I190" i="29"/>
  <c r="H190" i="29"/>
  <c r="G190" i="29"/>
  <c r="U188" i="29"/>
  <c r="U187" i="29" s="1"/>
  <c r="U186" i="29" s="1"/>
  <c r="S188" i="29"/>
  <c r="S187" i="29" s="1"/>
  <c r="S186" i="29" s="1"/>
  <c r="P188" i="29"/>
  <c r="P187" i="29" s="1"/>
  <c r="P186" i="29" s="1"/>
  <c r="L188" i="29"/>
  <c r="T187" i="29"/>
  <c r="T186" i="29" s="1"/>
  <c r="R187" i="29"/>
  <c r="R186" i="29" s="1"/>
  <c r="Q187" i="29"/>
  <c r="Q186" i="29" s="1"/>
  <c r="O187" i="29"/>
  <c r="O186" i="29" s="1"/>
  <c r="N187" i="29"/>
  <c r="N186" i="29" s="1"/>
  <c r="M187" i="29"/>
  <c r="M186" i="29" s="1"/>
  <c r="K187" i="29"/>
  <c r="K186" i="29" s="1"/>
  <c r="J187" i="29"/>
  <c r="J186" i="29" s="1"/>
  <c r="I187" i="29"/>
  <c r="I186" i="29" s="1"/>
  <c r="H187" i="29"/>
  <c r="H186" i="29" s="1"/>
  <c r="G187" i="29"/>
  <c r="G186" i="29" s="1"/>
  <c r="U185" i="29"/>
  <c r="U184" i="29" s="1"/>
  <c r="S185" i="29"/>
  <c r="S184" i="29" s="1"/>
  <c r="P185" i="29"/>
  <c r="P184" i="29" s="1"/>
  <c r="L185" i="29"/>
  <c r="T184" i="29"/>
  <c r="R184" i="29"/>
  <c r="Q184" i="29"/>
  <c r="O184" i="29"/>
  <c r="N184" i="29"/>
  <c r="M184" i="29"/>
  <c r="K184" i="29"/>
  <c r="J184" i="29"/>
  <c r="I184" i="29"/>
  <c r="H184" i="29"/>
  <c r="G184" i="29"/>
  <c r="U183" i="29"/>
  <c r="U182" i="29" s="1"/>
  <c r="S183" i="29"/>
  <c r="S182" i="29" s="1"/>
  <c r="P183" i="29"/>
  <c r="P182" i="29" s="1"/>
  <c r="L183" i="29"/>
  <c r="T182" i="29"/>
  <c r="R182" i="29"/>
  <c r="Q182" i="29"/>
  <c r="O182" i="29"/>
  <c r="N182" i="29"/>
  <c r="M182" i="29"/>
  <c r="K182" i="29"/>
  <c r="J182" i="29"/>
  <c r="I182" i="29"/>
  <c r="H182" i="29"/>
  <c r="G182" i="29"/>
  <c r="U180" i="29"/>
  <c r="S180" i="29"/>
  <c r="P180" i="29"/>
  <c r="L180" i="29"/>
  <c r="U179" i="29"/>
  <c r="S179" i="29"/>
  <c r="P179" i="29"/>
  <c r="L179" i="29"/>
  <c r="T178" i="29"/>
  <c r="R178" i="29"/>
  <c r="Q178" i="29"/>
  <c r="O178" i="29"/>
  <c r="N178" i="29"/>
  <c r="M178" i="29"/>
  <c r="K178" i="29"/>
  <c r="J178" i="29"/>
  <c r="I178" i="29"/>
  <c r="H178" i="29"/>
  <c r="G178" i="29"/>
  <c r="U177" i="29"/>
  <c r="U176" i="29" s="1"/>
  <c r="S177" i="29"/>
  <c r="S176" i="29" s="1"/>
  <c r="P177" i="29"/>
  <c r="P176" i="29" s="1"/>
  <c r="L177" i="29"/>
  <c r="T176" i="29"/>
  <c r="R176" i="29"/>
  <c r="Q176" i="29"/>
  <c r="O176" i="29"/>
  <c r="N176" i="29"/>
  <c r="M176" i="29"/>
  <c r="K176" i="29"/>
  <c r="J176" i="29"/>
  <c r="I176" i="29"/>
  <c r="H176" i="29"/>
  <c r="G176" i="29"/>
  <c r="S174" i="29"/>
  <c r="P174" i="29"/>
  <c r="L174" i="29"/>
  <c r="U173" i="29"/>
  <c r="U172" i="29" s="1"/>
  <c r="U171" i="29" s="1"/>
  <c r="S173" i="29"/>
  <c r="P173" i="29"/>
  <c r="L173" i="29"/>
  <c r="T172" i="29"/>
  <c r="T171" i="29" s="1"/>
  <c r="R172" i="29"/>
  <c r="R171" i="29" s="1"/>
  <c r="Q172" i="29"/>
  <c r="Q171" i="29" s="1"/>
  <c r="O172" i="29"/>
  <c r="O171" i="29" s="1"/>
  <c r="N172" i="29"/>
  <c r="N171" i="29" s="1"/>
  <c r="M172" i="29"/>
  <c r="M171" i="29" s="1"/>
  <c r="K172" i="29"/>
  <c r="K171" i="29" s="1"/>
  <c r="J172" i="29"/>
  <c r="J171" i="29" s="1"/>
  <c r="I172" i="29"/>
  <c r="H172" i="29"/>
  <c r="H171" i="29" s="1"/>
  <c r="G172" i="29"/>
  <c r="G171" i="29" s="1"/>
  <c r="P170" i="29"/>
  <c r="P169" i="29" s="1"/>
  <c r="P168" i="29" s="1"/>
  <c r="L170" i="29"/>
  <c r="U169" i="29"/>
  <c r="U168" i="29" s="1"/>
  <c r="T169" i="29"/>
  <c r="T168" i="29" s="1"/>
  <c r="S169" i="29"/>
  <c r="S168" i="29" s="1"/>
  <c r="R169" i="29"/>
  <c r="R168" i="29" s="1"/>
  <c r="Q169" i="29"/>
  <c r="Q168" i="29" s="1"/>
  <c r="O169" i="29"/>
  <c r="O168" i="29" s="1"/>
  <c r="N169" i="29"/>
  <c r="N168" i="29" s="1"/>
  <c r="M169" i="29"/>
  <c r="M168" i="29" s="1"/>
  <c r="K169" i="29"/>
  <c r="K168" i="29" s="1"/>
  <c r="J169" i="29"/>
  <c r="J168" i="29" s="1"/>
  <c r="I169" i="29"/>
  <c r="H169" i="29"/>
  <c r="H168" i="29" s="1"/>
  <c r="G169" i="29"/>
  <c r="G168" i="29" s="1"/>
  <c r="L167" i="29"/>
  <c r="U166" i="29"/>
  <c r="T166" i="29"/>
  <c r="S166" i="29"/>
  <c r="R166" i="29"/>
  <c r="Q166" i="29"/>
  <c r="P166" i="29"/>
  <c r="O166" i="29"/>
  <c r="N166" i="29"/>
  <c r="M166" i="29"/>
  <c r="K166" i="29"/>
  <c r="J166" i="29"/>
  <c r="I166" i="29"/>
  <c r="H166" i="29"/>
  <c r="G166" i="29"/>
  <c r="U165" i="29"/>
  <c r="U164" i="29" s="1"/>
  <c r="S165" i="29"/>
  <c r="S164" i="29" s="1"/>
  <c r="P165" i="29"/>
  <c r="P164" i="29" s="1"/>
  <c r="L165" i="29"/>
  <c r="T164" i="29"/>
  <c r="R164" i="29"/>
  <c r="Q164" i="29"/>
  <c r="O164" i="29"/>
  <c r="N164" i="29"/>
  <c r="M164" i="29"/>
  <c r="K164" i="29"/>
  <c r="J164" i="29"/>
  <c r="I164" i="29"/>
  <c r="H164" i="29"/>
  <c r="G164" i="29"/>
  <c r="U163" i="29"/>
  <c r="S163" i="29"/>
  <c r="P163" i="29"/>
  <c r="L163" i="29"/>
  <c r="U162" i="29"/>
  <c r="U161" i="29" s="1"/>
  <c r="S162" i="29"/>
  <c r="P162" i="29"/>
  <c r="P161" i="29" s="1"/>
  <c r="L162" i="29"/>
  <c r="T161" i="29"/>
  <c r="R161" i="29"/>
  <c r="Q161" i="29"/>
  <c r="O161" i="29"/>
  <c r="N161" i="29"/>
  <c r="M161" i="29"/>
  <c r="K161" i="29"/>
  <c r="J161" i="29"/>
  <c r="I161" i="29"/>
  <c r="H161" i="29"/>
  <c r="G161" i="29"/>
  <c r="U159" i="29"/>
  <c r="U158" i="29" s="1"/>
  <c r="U157" i="29" s="1"/>
  <c r="S159" i="29"/>
  <c r="S158" i="29" s="1"/>
  <c r="S157" i="29" s="1"/>
  <c r="P159" i="29"/>
  <c r="P158" i="29" s="1"/>
  <c r="P157" i="29" s="1"/>
  <c r="L159" i="29"/>
  <c r="T158" i="29"/>
  <c r="T157" i="29" s="1"/>
  <c r="R158" i="29"/>
  <c r="R157" i="29" s="1"/>
  <c r="Q158" i="29"/>
  <c r="Q157" i="29" s="1"/>
  <c r="O158" i="29"/>
  <c r="O157" i="29" s="1"/>
  <c r="N158" i="29"/>
  <c r="N157" i="29" s="1"/>
  <c r="M158" i="29"/>
  <c r="M157" i="29" s="1"/>
  <c r="K158" i="29"/>
  <c r="K157" i="29" s="1"/>
  <c r="J158" i="29"/>
  <c r="J157" i="29" s="1"/>
  <c r="I158" i="29"/>
  <c r="H158" i="29"/>
  <c r="H157" i="29" s="1"/>
  <c r="G158" i="29"/>
  <c r="G157" i="29" s="1"/>
  <c r="U156" i="29"/>
  <c r="U155" i="29" s="1"/>
  <c r="U154" i="29" s="1"/>
  <c r="S156" i="29"/>
  <c r="S155" i="29" s="1"/>
  <c r="S154" i="29" s="1"/>
  <c r="P156" i="29"/>
  <c r="P155" i="29" s="1"/>
  <c r="P154" i="29" s="1"/>
  <c r="L156" i="29"/>
  <c r="T155" i="29"/>
  <c r="T154" i="29" s="1"/>
  <c r="R155" i="29"/>
  <c r="R154" i="29" s="1"/>
  <c r="Q155" i="29"/>
  <c r="Q154" i="29" s="1"/>
  <c r="O155" i="29"/>
  <c r="O154" i="29" s="1"/>
  <c r="N155" i="29"/>
  <c r="N154" i="29" s="1"/>
  <c r="M155" i="29"/>
  <c r="M154" i="29" s="1"/>
  <c r="K155" i="29"/>
  <c r="K154" i="29" s="1"/>
  <c r="J155" i="29"/>
  <c r="J154" i="29" s="1"/>
  <c r="I155" i="29"/>
  <c r="H155" i="29"/>
  <c r="H154" i="29" s="1"/>
  <c r="G155" i="29"/>
  <c r="G154" i="29" s="1"/>
  <c r="U153" i="29"/>
  <c r="U152" i="29" s="1"/>
  <c r="S153" i="29"/>
  <c r="S152" i="29" s="1"/>
  <c r="P153" i="29"/>
  <c r="P152" i="29" s="1"/>
  <c r="L153" i="29"/>
  <c r="T152" i="29"/>
  <c r="R152" i="29"/>
  <c r="Q152" i="29"/>
  <c r="O152" i="29"/>
  <c r="N152" i="29"/>
  <c r="M152" i="29"/>
  <c r="K152" i="29"/>
  <c r="J152" i="29"/>
  <c r="I152" i="29"/>
  <c r="H152" i="29"/>
  <c r="G152" i="29"/>
  <c r="U151" i="29"/>
  <c r="U150" i="29" s="1"/>
  <c r="S151" i="29"/>
  <c r="S150" i="29" s="1"/>
  <c r="P151" i="29"/>
  <c r="P150" i="29" s="1"/>
  <c r="L151" i="29"/>
  <c r="T150" i="29"/>
  <c r="R150" i="29"/>
  <c r="Q150" i="29"/>
  <c r="O150" i="29"/>
  <c r="N150" i="29"/>
  <c r="M150" i="29"/>
  <c r="K150" i="29"/>
  <c r="J150" i="29"/>
  <c r="I150" i="29"/>
  <c r="H150" i="29"/>
  <c r="G150" i="29"/>
  <c r="U149" i="29"/>
  <c r="U148" i="29" s="1"/>
  <c r="S149" i="29"/>
  <c r="S148" i="29" s="1"/>
  <c r="P149" i="29"/>
  <c r="P148" i="29" s="1"/>
  <c r="L149" i="29"/>
  <c r="T148" i="29"/>
  <c r="R148" i="29"/>
  <c r="Q148" i="29"/>
  <c r="O148" i="29"/>
  <c r="N148" i="29"/>
  <c r="M148" i="29"/>
  <c r="K148" i="29"/>
  <c r="J148" i="29"/>
  <c r="I148" i="29"/>
  <c r="H148" i="29"/>
  <c r="G148" i="29"/>
  <c r="U147" i="29"/>
  <c r="U146" i="29" s="1"/>
  <c r="S147" i="29"/>
  <c r="S146" i="29" s="1"/>
  <c r="P147" i="29"/>
  <c r="P146" i="29" s="1"/>
  <c r="L147" i="29"/>
  <c r="T146" i="29"/>
  <c r="R146" i="29"/>
  <c r="Q146" i="29"/>
  <c r="O146" i="29"/>
  <c r="N146" i="29"/>
  <c r="M146" i="29"/>
  <c r="K146" i="29"/>
  <c r="J146" i="29"/>
  <c r="I146" i="29"/>
  <c r="H146" i="29"/>
  <c r="G146" i="29"/>
  <c r="U144" i="29"/>
  <c r="U143" i="29" s="1"/>
  <c r="U142" i="29" s="1"/>
  <c r="S144" i="29"/>
  <c r="S143" i="29" s="1"/>
  <c r="S142" i="29" s="1"/>
  <c r="P144" i="29"/>
  <c r="P143" i="29" s="1"/>
  <c r="P142" i="29" s="1"/>
  <c r="L144" i="29"/>
  <c r="T143" i="29"/>
  <c r="T142" i="29" s="1"/>
  <c r="R143" i="29"/>
  <c r="R142" i="29" s="1"/>
  <c r="Q143" i="29"/>
  <c r="Q142" i="29" s="1"/>
  <c r="O143" i="29"/>
  <c r="O142" i="29" s="1"/>
  <c r="N143" i="29"/>
  <c r="N142" i="29" s="1"/>
  <c r="M143" i="29"/>
  <c r="M142" i="29" s="1"/>
  <c r="K143" i="29"/>
  <c r="K142" i="29" s="1"/>
  <c r="J143" i="29"/>
  <c r="J142" i="29" s="1"/>
  <c r="I143" i="29"/>
  <c r="H143" i="29"/>
  <c r="H142" i="29" s="1"/>
  <c r="G143" i="29"/>
  <c r="G142" i="29" s="1"/>
  <c r="U141" i="29"/>
  <c r="U140" i="29" s="1"/>
  <c r="S141" i="29"/>
  <c r="S140" i="29" s="1"/>
  <c r="P141" i="29"/>
  <c r="P140" i="29" s="1"/>
  <c r="L141" i="29"/>
  <c r="T140" i="29"/>
  <c r="R140" i="29"/>
  <c r="Q140" i="29"/>
  <c r="O140" i="29"/>
  <c r="N140" i="29"/>
  <c r="M140" i="29"/>
  <c r="K140" i="29"/>
  <c r="J140" i="29"/>
  <c r="I140" i="29"/>
  <c r="H140" i="29"/>
  <c r="G140" i="29"/>
  <c r="U139" i="29"/>
  <c r="U138" i="29" s="1"/>
  <c r="S139" i="29"/>
  <c r="S138" i="29" s="1"/>
  <c r="P139" i="29"/>
  <c r="P138" i="29" s="1"/>
  <c r="L139" i="29"/>
  <c r="T138" i="29"/>
  <c r="R138" i="29"/>
  <c r="Q138" i="29"/>
  <c r="O138" i="29"/>
  <c r="N138" i="29"/>
  <c r="M138" i="29"/>
  <c r="K138" i="29"/>
  <c r="J138" i="29"/>
  <c r="I138" i="29"/>
  <c r="H138" i="29"/>
  <c r="G138" i="29"/>
  <c r="U136" i="29"/>
  <c r="U135" i="29" s="1"/>
  <c r="U134" i="29" s="1"/>
  <c r="S136" i="29"/>
  <c r="S135" i="29" s="1"/>
  <c r="S134" i="29" s="1"/>
  <c r="P136" i="29"/>
  <c r="P135" i="29" s="1"/>
  <c r="P134" i="29" s="1"/>
  <c r="L136" i="29"/>
  <c r="T135" i="29"/>
  <c r="T134" i="29" s="1"/>
  <c r="R135" i="29"/>
  <c r="R134" i="29" s="1"/>
  <c r="Q135" i="29"/>
  <c r="Q134" i="29" s="1"/>
  <c r="O135" i="29"/>
  <c r="O134" i="29" s="1"/>
  <c r="N135" i="29"/>
  <c r="N134" i="29" s="1"/>
  <c r="M135" i="29"/>
  <c r="M134" i="29" s="1"/>
  <c r="K135" i="29"/>
  <c r="K134" i="29" s="1"/>
  <c r="J135" i="29"/>
  <c r="J134" i="29" s="1"/>
  <c r="I135" i="29"/>
  <c r="I134" i="29" s="1"/>
  <c r="H135" i="29"/>
  <c r="H134" i="29" s="1"/>
  <c r="G135" i="29"/>
  <c r="G134" i="29" s="1"/>
  <c r="U133" i="29"/>
  <c r="U132" i="29" s="1"/>
  <c r="S133" i="29"/>
  <c r="S132" i="29" s="1"/>
  <c r="P133" i="29"/>
  <c r="P132" i="29" s="1"/>
  <c r="L133" i="29"/>
  <c r="T132" i="29"/>
  <c r="R132" i="29"/>
  <c r="Q132" i="29"/>
  <c r="O132" i="29"/>
  <c r="N132" i="29"/>
  <c r="M132" i="29"/>
  <c r="K132" i="29"/>
  <c r="J132" i="29"/>
  <c r="I132" i="29"/>
  <c r="H132" i="29"/>
  <c r="G132" i="29"/>
  <c r="U131" i="29"/>
  <c r="U130" i="29" s="1"/>
  <c r="S131" i="29"/>
  <c r="S130" i="29" s="1"/>
  <c r="P131" i="29"/>
  <c r="P130" i="29" s="1"/>
  <c r="L131" i="29"/>
  <c r="T130" i="29"/>
  <c r="R130" i="29"/>
  <c r="Q130" i="29"/>
  <c r="O130" i="29"/>
  <c r="N130" i="29"/>
  <c r="M130" i="29"/>
  <c r="K130" i="29"/>
  <c r="J130" i="29"/>
  <c r="I130" i="29"/>
  <c r="H130" i="29"/>
  <c r="G130" i="29"/>
  <c r="U128" i="29"/>
  <c r="U127" i="29" s="1"/>
  <c r="U126" i="29" s="1"/>
  <c r="S128" i="29"/>
  <c r="S127" i="29" s="1"/>
  <c r="S126" i="29" s="1"/>
  <c r="P128" i="29"/>
  <c r="P127" i="29" s="1"/>
  <c r="P126" i="29" s="1"/>
  <c r="L128" i="29"/>
  <c r="T127" i="29"/>
  <c r="T126" i="29" s="1"/>
  <c r="R127" i="29"/>
  <c r="R126" i="29" s="1"/>
  <c r="Q127" i="29"/>
  <c r="Q126" i="29" s="1"/>
  <c r="O127" i="29"/>
  <c r="O126" i="29" s="1"/>
  <c r="N127" i="29"/>
  <c r="N126" i="29" s="1"/>
  <c r="M127" i="29"/>
  <c r="M126" i="29" s="1"/>
  <c r="K127" i="29"/>
  <c r="K126" i="29" s="1"/>
  <c r="J127" i="29"/>
  <c r="J126" i="29" s="1"/>
  <c r="I127" i="29"/>
  <c r="H127" i="29"/>
  <c r="H126" i="29" s="1"/>
  <c r="G127" i="29"/>
  <c r="G126" i="29" s="1"/>
  <c r="U125" i="29"/>
  <c r="U124" i="29" s="1"/>
  <c r="S125" i="29"/>
  <c r="S124" i="29" s="1"/>
  <c r="P125" i="29"/>
  <c r="P124" i="29" s="1"/>
  <c r="L125" i="29"/>
  <c r="T124" i="29"/>
  <c r="R124" i="29"/>
  <c r="Q124" i="29"/>
  <c r="O124" i="29"/>
  <c r="N124" i="29"/>
  <c r="M124" i="29"/>
  <c r="K124" i="29"/>
  <c r="J124" i="29"/>
  <c r="I124" i="29"/>
  <c r="H124" i="29"/>
  <c r="G124" i="29"/>
  <c r="U123" i="29"/>
  <c r="U122" i="29" s="1"/>
  <c r="P123" i="29"/>
  <c r="P122" i="29" s="1"/>
  <c r="L123" i="29"/>
  <c r="T122" i="29"/>
  <c r="S122" i="29"/>
  <c r="R122" i="29"/>
  <c r="Q122" i="29"/>
  <c r="O122" i="29"/>
  <c r="N122" i="29"/>
  <c r="M122" i="29"/>
  <c r="K122" i="29"/>
  <c r="J122" i="29"/>
  <c r="I122" i="29"/>
  <c r="H122" i="29"/>
  <c r="G122" i="29"/>
  <c r="U120" i="29"/>
  <c r="U119" i="29" s="1"/>
  <c r="U118" i="29" s="1"/>
  <c r="S120" i="29"/>
  <c r="S119" i="29" s="1"/>
  <c r="S118" i="29" s="1"/>
  <c r="P120" i="29"/>
  <c r="P119" i="29" s="1"/>
  <c r="P118" i="29" s="1"/>
  <c r="L120" i="29"/>
  <c r="T119" i="29"/>
  <c r="T118" i="29" s="1"/>
  <c r="R119" i="29"/>
  <c r="R118" i="29" s="1"/>
  <c r="Q119" i="29"/>
  <c r="Q118" i="29" s="1"/>
  <c r="O119" i="29"/>
  <c r="O118" i="29" s="1"/>
  <c r="N119" i="29"/>
  <c r="N118" i="29" s="1"/>
  <c r="M119" i="29"/>
  <c r="M118" i="29" s="1"/>
  <c r="K119" i="29"/>
  <c r="K118" i="29" s="1"/>
  <c r="J119" i="29"/>
  <c r="J118" i="29" s="1"/>
  <c r="I119" i="29"/>
  <c r="H119" i="29"/>
  <c r="H118" i="29" s="1"/>
  <c r="G119" i="29"/>
  <c r="G118" i="29" s="1"/>
  <c r="U117" i="29"/>
  <c r="U116" i="29" s="1"/>
  <c r="U115" i="29" s="1"/>
  <c r="S117" i="29"/>
  <c r="S116" i="29" s="1"/>
  <c r="S115" i="29" s="1"/>
  <c r="P117" i="29"/>
  <c r="P116" i="29" s="1"/>
  <c r="P115" i="29" s="1"/>
  <c r="L117" i="29"/>
  <c r="T116" i="29"/>
  <c r="T115" i="29" s="1"/>
  <c r="R116" i="29"/>
  <c r="R115" i="29" s="1"/>
  <c r="Q116" i="29"/>
  <c r="Q115" i="29" s="1"/>
  <c r="O116" i="29"/>
  <c r="O115" i="29" s="1"/>
  <c r="N116" i="29"/>
  <c r="N115" i="29" s="1"/>
  <c r="M116" i="29"/>
  <c r="M115" i="29" s="1"/>
  <c r="K116" i="29"/>
  <c r="K115" i="29" s="1"/>
  <c r="J116" i="29"/>
  <c r="J115" i="29" s="1"/>
  <c r="I116" i="29"/>
  <c r="H116" i="29"/>
  <c r="H115" i="29" s="1"/>
  <c r="G116" i="29"/>
  <c r="G115" i="29" s="1"/>
  <c r="U114" i="29"/>
  <c r="U113" i="29" s="1"/>
  <c r="U112" i="29" s="1"/>
  <c r="S114" i="29"/>
  <c r="S113" i="29" s="1"/>
  <c r="S112" i="29" s="1"/>
  <c r="P114" i="29"/>
  <c r="P113" i="29" s="1"/>
  <c r="P112" i="29" s="1"/>
  <c r="L114" i="29"/>
  <c r="T113" i="29"/>
  <c r="T112" i="29" s="1"/>
  <c r="R113" i="29"/>
  <c r="R112" i="29" s="1"/>
  <c r="Q113" i="29"/>
  <c r="Q112" i="29" s="1"/>
  <c r="O113" i="29"/>
  <c r="O112" i="29" s="1"/>
  <c r="N113" i="29"/>
  <c r="N112" i="29" s="1"/>
  <c r="M113" i="29"/>
  <c r="M112" i="29" s="1"/>
  <c r="K113" i="29"/>
  <c r="K112" i="29" s="1"/>
  <c r="J113" i="29"/>
  <c r="J112" i="29" s="1"/>
  <c r="I113" i="29"/>
  <c r="H113" i="29"/>
  <c r="H112" i="29" s="1"/>
  <c r="G113" i="29"/>
  <c r="G112" i="29" s="1"/>
  <c r="U109" i="29"/>
  <c r="U108" i="29" s="1"/>
  <c r="S109" i="29"/>
  <c r="S108" i="29" s="1"/>
  <c r="P109" i="29"/>
  <c r="P108" i="29" s="1"/>
  <c r="L109" i="29"/>
  <c r="T108" i="29"/>
  <c r="R108" i="29"/>
  <c r="Q108" i="29"/>
  <c r="O108" i="29"/>
  <c r="N108" i="29"/>
  <c r="M108" i="29"/>
  <c r="K108" i="29"/>
  <c r="J108" i="29"/>
  <c r="I108" i="29"/>
  <c r="H108" i="29"/>
  <c r="H105" i="29" s="1"/>
  <c r="G108" i="29"/>
  <c r="G105" i="29" s="1"/>
  <c r="U107" i="29"/>
  <c r="U106" i="29" s="1"/>
  <c r="S107" i="29"/>
  <c r="S106" i="29" s="1"/>
  <c r="P107" i="29"/>
  <c r="P106" i="29" s="1"/>
  <c r="L107" i="29"/>
  <c r="T106" i="29"/>
  <c r="R106" i="29"/>
  <c r="Q106" i="29"/>
  <c r="O106" i="29"/>
  <c r="N106" i="29"/>
  <c r="M106" i="29"/>
  <c r="K106" i="29"/>
  <c r="J106" i="29"/>
  <c r="I106" i="29"/>
  <c r="L106" i="29" s="1"/>
  <c r="U104" i="29"/>
  <c r="U103" i="29" s="1"/>
  <c r="S104" i="29"/>
  <c r="S103" i="29" s="1"/>
  <c r="P104" i="29"/>
  <c r="P103" i="29" s="1"/>
  <c r="L104" i="29"/>
  <c r="T103" i="29"/>
  <c r="R103" i="29"/>
  <c r="Q103" i="29"/>
  <c r="O103" i="29"/>
  <c r="N103" i="29"/>
  <c r="M103" i="29"/>
  <c r="K103" i="29"/>
  <c r="J103" i="29"/>
  <c r="I103" i="29"/>
  <c r="H103" i="29"/>
  <c r="G103" i="29"/>
  <c r="U102" i="29"/>
  <c r="U101" i="29" s="1"/>
  <c r="S102" i="29"/>
  <c r="S101" i="29" s="1"/>
  <c r="P102" i="29"/>
  <c r="P101" i="29" s="1"/>
  <c r="L102" i="29"/>
  <c r="T101" i="29"/>
  <c r="R101" i="29"/>
  <c r="Q101" i="29"/>
  <c r="O101" i="29"/>
  <c r="N101" i="29"/>
  <c r="M101" i="29"/>
  <c r="K101" i="29"/>
  <c r="J101" i="29"/>
  <c r="I101" i="29"/>
  <c r="H101" i="29"/>
  <c r="G101" i="29"/>
  <c r="U100" i="29"/>
  <c r="U99" i="29" s="1"/>
  <c r="S100" i="29"/>
  <c r="S99" i="29" s="1"/>
  <c r="P100" i="29"/>
  <c r="P99" i="29" s="1"/>
  <c r="L100" i="29"/>
  <c r="T99" i="29"/>
  <c r="R99" i="29"/>
  <c r="Q99" i="29"/>
  <c r="O99" i="29"/>
  <c r="N99" i="29"/>
  <c r="M99" i="29"/>
  <c r="K99" i="29"/>
  <c r="J99" i="29"/>
  <c r="I99" i="29"/>
  <c r="H99" i="29"/>
  <c r="G99" i="29"/>
  <c r="U98" i="29"/>
  <c r="S98" i="29"/>
  <c r="P98" i="29"/>
  <c r="L98" i="29"/>
  <c r="U97" i="29"/>
  <c r="S97" i="29"/>
  <c r="P97" i="29"/>
  <c r="L97" i="29"/>
  <c r="T96" i="29"/>
  <c r="R96" i="29"/>
  <c r="Q96" i="29"/>
  <c r="O96" i="29"/>
  <c r="N96" i="29"/>
  <c r="M96" i="29"/>
  <c r="K96" i="29"/>
  <c r="J96" i="29"/>
  <c r="I96" i="29"/>
  <c r="H96" i="29"/>
  <c r="G96" i="29"/>
  <c r="U94" i="29"/>
  <c r="U93" i="29" s="1"/>
  <c r="S94" i="29"/>
  <c r="S93" i="29" s="1"/>
  <c r="P94" i="29"/>
  <c r="P93" i="29" s="1"/>
  <c r="L94" i="29"/>
  <c r="T93" i="29"/>
  <c r="R93" i="29"/>
  <c r="Q93" i="29"/>
  <c r="O93" i="29"/>
  <c r="N93" i="29"/>
  <c r="M93" i="29"/>
  <c r="K93" i="29"/>
  <c r="J93" i="29"/>
  <c r="I93" i="29"/>
  <c r="H93" i="29"/>
  <c r="G93" i="29"/>
  <c r="U92" i="29"/>
  <c r="U91" i="29" s="1"/>
  <c r="S92" i="29"/>
  <c r="S91" i="29" s="1"/>
  <c r="P92" i="29"/>
  <c r="P91" i="29" s="1"/>
  <c r="L92" i="29"/>
  <c r="T91" i="29"/>
  <c r="R91" i="29"/>
  <c r="Q91" i="29"/>
  <c r="O91" i="29"/>
  <c r="N91" i="29"/>
  <c r="M91" i="29"/>
  <c r="K91" i="29"/>
  <c r="J91" i="29"/>
  <c r="I91" i="29"/>
  <c r="H91" i="29"/>
  <c r="G91" i="29"/>
  <c r="U89" i="29"/>
  <c r="U88" i="29" s="1"/>
  <c r="S89" i="29"/>
  <c r="S88" i="29" s="1"/>
  <c r="P89" i="29"/>
  <c r="P88" i="29" s="1"/>
  <c r="L89" i="29"/>
  <c r="T88" i="29"/>
  <c r="R88" i="29"/>
  <c r="Q88" i="29"/>
  <c r="O88" i="29"/>
  <c r="N88" i="29"/>
  <c r="M88" i="29"/>
  <c r="K88" i="29"/>
  <c r="J88" i="29"/>
  <c r="I88" i="29"/>
  <c r="H88" i="29"/>
  <c r="G88" i="29"/>
  <c r="U87" i="29"/>
  <c r="S87" i="29"/>
  <c r="P87" i="29"/>
  <c r="L87" i="29"/>
  <c r="U86" i="29"/>
  <c r="S86" i="29"/>
  <c r="P86" i="29"/>
  <c r="L86" i="29"/>
  <c r="U85" i="29"/>
  <c r="S85" i="29"/>
  <c r="P85" i="29"/>
  <c r="L85" i="29"/>
  <c r="T84" i="29"/>
  <c r="R84" i="29"/>
  <c r="Q84" i="29"/>
  <c r="O84" i="29"/>
  <c r="N84" i="29"/>
  <c r="M84" i="29"/>
  <c r="K84" i="29"/>
  <c r="J84" i="29"/>
  <c r="I84" i="29"/>
  <c r="H84" i="29"/>
  <c r="G84" i="29"/>
  <c r="U83" i="29"/>
  <c r="S83" i="29"/>
  <c r="P83" i="29"/>
  <c r="L83" i="29"/>
  <c r="U82" i="29"/>
  <c r="S82" i="29"/>
  <c r="P82" i="29"/>
  <c r="L82" i="29"/>
  <c r="T81" i="29"/>
  <c r="R81" i="29"/>
  <c r="Q81" i="29"/>
  <c r="O81" i="29"/>
  <c r="N81" i="29"/>
  <c r="M81" i="29"/>
  <c r="K81" i="29"/>
  <c r="J81" i="29"/>
  <c r="I81" i="29"/>
  <c r="H81" i="29"/>
  <c r="G81" i="29"/>
  <c r="U80" i="29"/>
  <c r="S80" i="29"/>
  <c r="P80" i="29"/>
  <c r="L80" i="29"/>
  <c r="U79" i="29"/>
  <c r="S79" i="29"/>
  <c r="P79" i="29"/>
  <c r="L79" i="29"/>
  <c r="U78" i="29"/>
  <c r="S78" i="29"/>
  <c r="P78" i="29"/>
  <c r="L78" i="29"/>
  <c r="U77" i="29"/>
  <c r="S77" i="29"/>
  <c r="P77" i="29"/>
  <c r="L77" i="29"/>
  <c r="T76" i="29"/>
  <c r="R76" i="29"/>
  <c r="Q76" i="29"/>
  <c r="O76" i="29"/>
  <c r="N76" i="29"/>
  <c r="M76" i="29"/>
  <c r="K76" i="29"/>
  <c r="J76" i="29"/>
  <c r="I76" i="29"/>
  <c r="H76" i="29"/>
  <c r="G76" i="29"/>
  <c r="U75" i="29"/>
  <c r="U74" i="29" s="1"/>
  <c r="S75" i="29"/>
  <c r="S74" i="29" s="1"/>
  <c r="P75" i="29"/>
  <c r="P74" i="29" s="1"/>
  <c r="L75" i="29"/>
  <c r="T74" i="29"/>
  <c r="R74" i="29"/>
  <c r="Q74" i="29"/>
  <c r="O74" i="29"/>
  <c r="N74" i="29"/>
  <c r="M74" i="29"/>
  <c r="K74" i="29"/>
  <c r="J74" i="29"/>
  <c r="I74" i="29"/>
  <c r="H74" i="29"/>
  <c r="G74" i="29"/>
  <c r="U72" i="29"/>
  <c r="U71" i="29" s="1"/>
  <c r="S72" i="29"/>
  <c r="S71" i="29" s="1"/>
  <c r="P72" i="29"/>
  <c r="P71" i="29" s="1"/>
  <c r="L72" i="29"/>
  <c r="T71" i="29"/>
  <c r="R71" i="29"/>
  <c r="Q71" i="29"/>
  <c r="O71" i="29"/>
  <c r="N71" i="29"/>
  <c r="M71" i="29"/>
  <c r="K71" i="29"/>
  <c r="J71" i="29"/>
  <c r="I71" i="29"/>
  <c r="H71" i="29"/>
  <c r="G71" i="29"/>
  <c r="U70" i="29"/>
  <c r="S70" i="29"/>
  <c r="P70" i="29"/>
  <c r="L70" i="29"/>
  <c r="U69" i="29"/>
  <c r="S69" i="29"/>
  <c r="P69" i="29"/>
  <c r="L69" i="29"/>
  <c r="U68" i="29"/>
  <c r="S68" i="29"/>
  <c r="P68" i="29"/>
  <c r="L68" i="29"/>
  <c r="T67" i="29"/>
  <c r="R67" i="29"/>
  <c r="Q67" i="29"/>
  <c r="O67" i="29"/>
  <c r="N67" i="29"/>
  <c r="M67" i="29"/>
  <c r="K67" i="29"/>
  <c r="J67" i="29"/>
  <c r="I67" i="29"/>
  <c r="H67" i="29"/>
  <c r="G67" i="29"/>
  <c r="U66" i="29"/>
  <c r="U65" i="29" s="1"/>
  <c r="S66" i="29"/>
  <c r="S65" i="29" s="1"/>
  <c r="P66" i="29"/>
  <c r="P65" i="29" s="1"/>
  <c r="L66" i="29"/>
  <c r="T65" i="29"/>
  <c r="R65" i="29"/>
  <c r="Q65" i="29"/>
  <c r="O65" i="29"/>
  <c r="N65" i="29"/>
  <c r="M65" i="29"/>
  <c r="K65" i="29"/>
  <c r="J65" i="29"/>
  <c r="I65" i="29"/>
  <c r="H65" i="29"/>
  <c r="G65" i="29"/>
  <c r="L63" i="29"/>
  <c r="U62" i="29"/>
  <c r="T62" i="29"/>
  <c r="S62" i="29"/>
  <c r="R62" i="29"/>
  <c r="Q62" i="29"/>
  <c r="P62" i="29"/>
  <c r="O62" i="29"/>
  <c r="K62" i="29"/>
  <c r="J62" i="29"/>
  <c r="I62" i="29"/>
  <c r="L62" i="29" s="1"/>
  <c r="U61" i="29"/>
  <c r="S61" i="29"/>
  <c r="P61" i="29"/>
  <c r="L61" i="29"/>
  <c r="U60" i="29"/>
  <c r="S60" i="29"/>
  <c r="P60" i="29"/>
  <c r="L60" i="29"/>
  <c r="U59" i="29"/>
  <c r="S59" i="29"/>
  <c r="P59" i="29"/>
  <c r="L59" i="29"/>
  <c r="U58" i="29"/>
  <c r="S58" i="29"/>
  <c r="P58" i="29"/>
  <c r="L58" i="29"/>
  <c r="T57" i="29"/>
  <c r="R57" i="29"/>
  <c r="Q57" i="29"/>
  <c r="O57" i="29"/>
  <c r="N57" i="29"/>
  <c r="M57" i="29"/>
  <c r="K57" i="29"/>
  <c r="J57" i="29"/>
  <c r="I57" i="29"/>
  <c r="H57" i="29"/>
  <c r="G57" i="29"/>
  <c r="U56" i="29"/>
  <c r="U55" i="29" s="1"/>
  <c r="S56" i="29"/>
  <c r="S55" i="29" s="1"/>
  <c r="P56" i="29"/>
  <c r="P55" i="29" s="1"/>
  <c r="L56" i="29"/>
  <c r="T55" i="29"/>
  <c r="R55" i="29"/>
  <c r="Q55" i="29"/>
  <c r="O55" i="29"/>
  <c r="N55" i="29"/>
  <c r="M55" i="29"/>
  <c r="K55" i="29"/>
  <c r="J55" i="29"/>
  <c r="I55" i="29"/>
  <c r="H55" i="29"/>
  <c r="G55" i="29"/>
  <c r="U54" i="29"/>
  <c r="U53" i="29" s="1"/>
  <c r="S54" i="29"/>
  <c r="S53" i="29" s="1"/>
  <c r="P54" i="29"/>
  <c r="P53" i="29" s="1"/>
  <c r="L54" i="29"/>
  <c r="T53" i="29"/>
  <c r="R53" i="29"/>
  <c r="Q53" i="29"/>
  <c r="O53" i="29"/>
  <c r="N53" i="29"/>
  <c r="M53" i="29"/>
  <c r="K53" i="29"/>
  <c r="J53" i="29"/>
  <c r="I53" i="29"/>
  <c r="H53" i="29"/>
  <c r="G53" i="29"/>
  <c r="U52" i="29"/>
  <c r="U51" i="29" s="1"/>
  <c r="S52" i="29"/>
  <c r="S51" i="29" s="1"/>
  <c r="P52" i="29"/>
  <c r="P51" i="29" s="1"/>
  <c r="L52" i="29"/>
  <c r="T51" i="29"/>
  <c r="R51" i="29"/>
  <c r="Q51" i="29"/>
  <c r="O51" i="29"/>
  <c r="N51" i="29"/>
  <c r="M51" i="29"/>
  <c r="K51" i="29"/>
  <c r="J51" i="29"/>
  <c r="I51" i="29"/>
  <c r="H51" i="29"/>
  <c r="G51" i="29"/>
  <c r="U50" i="29"/>
  <c r="S50" i="29"/>
  <c r="P50" i="29"/>
  <c r="L50" i="29"/>
  <c r="U49" i="29"/>
  <c r="S49" i="29"/>
  <c r="P49" i="29"/>
  <c r="L49" i="29"/>
  <c r="U48" i="29"/>
  <c r="S48" i="29"/>
  <c r="P48" i="29"/>
  <c r="L48" i="29"/>
  <c r="T47" i="29"/>
  <c r="R47" i="29"/>
  <c r="Q47" i="29"/>
  <c r="O47" i="29"/>
  <c r="N47" i="29"/>
  <c r="M47" i="29"/>
  <c r="K47" i="29"/>
  <c r="J47" i="29"/>
  <c r="I47" i="29"/>
  <c r="H47" i="29"/>
  <c r="G47" i="29"/>
  <c r="U46" i="29"/>
  <c r="S46" i="29"/>
  <c r="P46" i="29"/>
  <c r="L46" i="29"/>
  <c r="U45" i="29"/>
  <c r="S45" i="29"/>
  <c r="P45" i="29"/>
  <c r="L45" i="29"/>
  <c r="U44" i="29"/>
  <c r="S44" i="29"/>
  <c r="P44" i="29"/>
  <c r="L44" i="29"/>
  <c r="U43" i="29"/>
  <c r="S43" i="29"/>
  <c r="P43" i="29"/>
  <c r="L43" i="29"/>
  <c r="U42" i="29"/>
  <c r="S42" i="29"/>
  <c r="P42" i="29"/>
  <c r="L42" i="29"/>
  <c r="U41" i="29"/>
  <c r="S41" i="29"/>
  <c r="P41" i="29"/>
  <c r="L41" i="29"/>
  <c r="T40" i="29"/>
  <c r="R40" i="29"/>
  <c r="Q40" i="29"/>
  <c r="O40" i="29"/>
  <c r="N40" i="29"/>
  <c r="M40" i="29"/>
  <c r="K40" i="29"/>
  <c r="J40" i="29"/>
  <c r="I40" i="29"/>
  <c r="H40" i="29"/>
  <c r="G40" i="29"/>
  <c r="U39" i="29"/>
  <c r="U38" i="29" s="1"/>
  <c r="S39" i="29"/>
  <c r="S38" i="29" s="1"/>
  <c r="P39" i="29"/>
  <c r="P38" i="29" s="1"/>
  <c r="L39" i="29"/>
  <c r="T38" i="29"/>
  <c r="R38" i="29"/>
  <c r="Q38" i="29"/>
  <c r="O38" i="29"/>
  <c r="N38" i="29"/>
  <c r="M38" i="29"/>
  <c r="K38" i="29"/>
  <c r="J38" i="29"/>
  <c r="I38" i="29"/>
  <c r="H38" i="29"/>
  <c r="G38" i="29"/>
  <c r="U37" i="29"/>
  <c r="S37" i="29"/>
  <c r="P37" i="29"/>
  <c r="L37" i="29"/>
  <c r="U36" i="29"/>
  <c r="S36" i="29"/>
  <c r="P36" i="29"/>
  <c r="L36" i="29"/>
  <c r="U35" i="29"/>
  <c r="S35" i="29"/>
  <c r="P35" i="29"/>
  <c r="L35" i="29"/>
  <c r="U34" i="29"/>
  <c r="S34" i="29"/>
  <c r="P34" i="29"/>
  <c r="L34" i="29"/>
  <c r="U33" i="29"/>
  <c r="S33" i="29"/>
  <c r="P33" i="29"/>
  <c r="L33" i="29"/>
  <c r="U32" i="29"/>
  <c r="S32" i="29"/>
  <c r="P32" i="29"/>
  <c r="L32" i="29"/>
  <c r="U31" i="29"/>
  <c r="S31" i="29"/>
  <c r="P31" i="29"/>
  <c r="L31" i="29"/>
  <c r="U30" i="29"/>
  <c r="S30" i="29"/>
  <c r="P30" i="29"/>
  <c r="L30" i="29"/>
  <c r="U29" i="29"/>
  <c r="S29" i="29"/>
  <c r="P29" i="29"/>
  <c r="L29" i="29"/>
  <c r="T28" i="29"/>
  <c r="R28" i="29"/>
  <c r="Q28" i="29"/>
  <c r="O28" i="29"/>
  <c r="N28" i="29"/>
  <c r="M28" i="29"/>
  <c r="K28" i="29"/>
  <c r="J28" i="29"/>
  <c r="I28" i="29"/>
  <c r="H28" i="29"/>
  <c r="G28" i="29"/>
  <c r="U27" i="29"/>
  <c r="S27" i="29"/>
  <c r="P27" i="29"/>
  <c r="L27" i="29"/>
  <c r="U26" i="29"/>
  <c r="S26" i="29"/>
  <c r="P26" i="29"/>
  <c r="L26" i="29"/>
  <c r="U25" i="29"/>
  <c r="S25" i="29"/>
  <c r="P25" i="29"/>
  <c r="L25" i="29"/>
  <c r="U24" i="29"/>
  <c r="S24" i="29"/>
  <c r="P24" i="29"/>
  <c r="L24" i="29"/>
  <c r="U23" i="29"/>
  <c r="S23" i="29"/>
  <c r="P23" i="29"/>
  <c r="L23" i="29"/>
  <c r="U22" i="29"/>
  <c r="S22" i="29"/>
  <c r="P22" i="29"/>
  <c r="L22" i="29"/>
  <c r="T21" i="29"/>
  <c r="R21" i="29"/>
  <c r="Q21" i="29"/>
  <c r="O21" i="29"/>
  <c r="N21" i="29"/>
  <c r="M21" i="29"/>
  <c r="K21" i="29"/>
  <c r="J21" i="29"/>
  <c r="I21" i="29"/>
  <c r="H21" i="29"/>
  <c r="G21" i="29"/>
  <c r="U20" i="29"/>
  <c r="S20" i="29"/>
  <c r="P20" i="29"/>
  <c r="L20" i="29"/>
  <c r="U19" i="29"/>
  <c r="S19" i="29"/>
  <c r="P19" i="29"/>
  <c r="L19" i="29"/>
  <c r="U18" i="29"/>
  <c r="S18" i="29"/>
  <c r="P18" i="29"/>
  <c r="L18" i="29"/>
  <c r="U17" i="29"/>
  <c r="S17" i="29"/>
  <c r="P17" i="29"/>
  <c r="L17" i="29"/>
  <c r="T16" i="29"/>
  <c r="R16" i="29"/>
  <c r="Q16" i="29"/>
  <c r="O16" i="29"/>
  <c r="N16" i="29"/>
  <c r="M16" i="29"/>
  <c r="K16" i="29"/>
  <c r="J16" i="29"/>
  <c r="I16" i="29"/>
  <c r="H16" i="29"/>
  <c r="G16" i="29"/>
  <c r="U15" i="29"/>
  <c r="S15" i="29"/>
  <c r="P15" i="29"/>
  <c r="L15" i="29"/>
  <c r="U14" i="29"/>
  <c r="S14" i="29"/>
  <c r="P14" i="29"/>
  <c r="L14" i="29"/>
  <c r="U13" i="29"/>
  <c r="S13" i="29"/>
  <c r="P13" i="29"/>
  <c r="L13" i="29"/>
  <c r="T12" i="29"/>
  <c r="R12" i="29"/>
  <c r="Q12" i="29"/>
  <c r="O12" i="29"/>
  <c r="N12" i="29"/>
  <c r="M12" i="29"/>
  <c r="K12" i="29"/>
  <c r="J12" i="29"/>
  <c r="I12" i="29"/>
  <c r="H12" i="29"/>
  <c r="G12" i="29"/>
  <c r="U11" i="29"/>
  <c r="U10" i="29" s="1"/>
  <c r="S11" i="29"/>
  <c r="S10" i="29" s="1"/>
  <c r="P11" i="29"/>
  <c r="P10" i="29" s="1"/>
  <c r="L11" i="29"/>
  <c r="T10" i="29"/>
  <c r="R10" i="29"/>
  <c r="Q10" i="29"/>
  <c r="O10" i="29"/>
  <c r="N10" i="29"/>
  <c r="M10" i="29"/>
  <c r="K10" i="29"/>
  <c r="J10" i="29"/>
  <c r="I10" i="29"/>
  <c r="H10" i="29"/>
  <c r="G10" i="29"/>
  <c r="U9" i="29"/>
  <c r="S9" i="29"/>
  <c r="P9" i="29"/>
  <c r="L9" i="29"/>
  <c r="U8" i="29"/>
  <c r="S8" i="29"/>
  <c r="P8" i="29"/>
  <c r="L8" i="29"/>
  <c r="U7" i="29"/>
  <c r="S7" i="29"/>
  <c r="P7" i="29"/>
  <c r="L7" i="29"/>
  <c r="T6" i="29"/>
  <c r="R6" i="29"/>
  <c r="Q6" i="29"/>
  <c r="O6" i="29"/>
  <c r="N6" i="29"/>
  <c r="M6" i="29"/>
  <c r="K6" i="29"/>
  <c r="J6" i="29"/>
  <c r="I6" i="29"/>
  <c r="H6" i="29"/>
  <c r="G6" i="29"/>
  <c r="W10" i="29"/>
  <c r="W11" i="29" s="1"/>
  <c r="X10" i="29"/>
  <c r="X11" i="29" s="1"/>
  <c r="V10" i="29"/>
  <c r="V11" i="29" s="1"/>
  <c r="P944" i="29" l="1"/>
  <c r="P991" i="29"/>
  <c r="S263" i="29"/>
  <c r="P458" i="29"/>
  <c r="Q779" i="29"/>
  <c r="Q868" i="29"/>
  <c r="S944" i="29"/>
  <c r="S977" i="29"/>
  <c r="U1002" i="29"/>
  <c r="U1088" i="29"/>
  <c r="S1147" i="29"/>
  <c r="U1233" i="29"/>
  <c r="S271" i="29"/>
  <c r="P291" i="29"/>
  <c r="P387" i="29"/>
  <c r="S458" i="29"/>
  <c r="R779" i="29"/>
  <c r="S1110" i="29"/>
  <c r="P1118" i="29"/>
  <c r="U1147" i="29"/>
  <c r="P258" i="29"/>
  <c r="U271" i="29"/>
  <c r="P393" i="29"/>
  <c r="P901" i="29"/>
  <c r="P911" i="29"/>
  <c r="P953" i="29"/>
  <c r="P1037" i="29"/>
  <c r="S1118" i="29"/>
  <c r="P1218" i="29"/>
  <c r="S1238" i="29"/>
  <c r="S911" i="29"/>
  <c r="U950" i="29"/>
  <c r="S953" i="29"/>
  <c r="S1037" i="29"/>
  <c r="U1130" i="29"/>
  <c r="U1129" i="29" s="1"/>
  <c r="S1218" i="29"/>
  <c r="S1245" i="29"/>
  <c r="P1245" i="29"/>
  <c r="U918" i="29"/>
  <c r="S1187" i="29"/>
  <c r="S1186" i="29" s="1"/>
  <c r="P178" i="29"/>
  <c r="P175" i="29" s="1"/>
  <c r="P1110" i="29"/>
  <c r="U461" i="29"/>
  <c r="U455" i="29" s="1"/>
  <c r="P426" i="29"/>
  <c r="S279" i="29"/>
  <c r="P271" i="29"/>
  <c r="P266" i="29" s="1"/>
  <c r="S510" i="29"/>
  <c r="U510" i="29"/>
  <c r="U1080" i="29"/>
  <c r="S291" i="29"/>
  <c r="S290" i="29" s="1"/>
  <c r="P1187" i="29"/>
  <c r="P1186" i="29" s="1"/>
  <c r="S1124" i="29"/>
  <c r="S1117" i="29" s="1"/>
  <c r="U283" i="29"/>
  <c r="P1177" i="29"/>
  <c r="S1002" i="29"/>
  <c r="S1001" i="29" s="1"/>
  <c r="P279" i="29"/>
  <c r="U318" i="29"/>
  <c r="S426" i="29"/>
  <c r="U888" i="29"/>
  <c r="S372" i="29"/>
  <c r="U958" i="29"/>
  <c r="S983" i="29"/>
  <c r="P254" i="29"/>
  <c r="P251" i="29" s="1"/>
  <c r="P376" i="29"/>
  <c r="U1118" i="29"/>
  <c r="P1214" i="29"/>
  <c r="U447" i="29"/>
  <c r="U446" i="29" s="1"/>
  <c r="P404" i="29"/>
  <c r="S434" i="29"/>
  <c r="S433" i="29" s="1"/>
  <c r="U291" i="29"/>
  <c r="U290" i="29" s="1"/>
  <c r="U1151" i="29"/>
  <c r="U324" i="29"/>
  <c r="U421" i="29"/>
  <c r="P172" i="29"/>
  <c r="P171" i="29" s="1"/>
  <c r="P1015" i="29"/>
  <c r="U258" i="29"/>
  <c r="U1218" i="29"/>
  <c r="S1018" i="29"/>
  <c r="U387" i="29"/>
  <c r="S393" i="29"/>
  <c r="U21" i="29"/>
  <c r="U1083" i="29"/>
  <c r="U1104" i="29"/>
  <c r="U1255" i="29"/>
  <c r="U1254" i="29" s="1"/>
  <c r="P1092" i="29"/>
  <c r="S283" i="29"/>
  <c r="S401" i="29"/>
  <c r="P461" i="29"/>
  <c r="P455" i="29" s="1"/>
  <c r="U12" i="29"/>
  <c r="S324" i="29"/>
  <c r="S461" i="29"/>
  <c r="S455" i="29" s="1"/>
  <c r="S515" i="29"/>
  <c r="P1157" i="29"/>
  <c r="U1124" i="29"/>
  <c r="S404" i="29"/>
  <c r="P1238" i="29"/>
  <c r="P1124" i="29"/>
  <c r="P1117" i="29" s="1"/>
  <c r="P977" i="29"/>
  <c r="Q558" i="29"/>
  <c r="G558" i="29"/>
  <c r="S237" i="29"/>
  <c r="S236" i="29" s="1"/>
  <c r="U1075" i="29"/>
  <c r="U181" i="29"/>
  <c r="H558" i="29"/>
  <c r="R558" i="29"/>
  <c r="I558" i="29"/>
  <c r="T181" i="29"/>
  <c r="O558" i="29"/>
  <c r="S81" i="29"/>
  <c r="P891" i="29"/>
  <c r="S918" i="29"/>
  <c r="P283" i="29"/>
  <c r="U47" i="29"/>
  <c r="P181" i="29"/>
  <c r="S181" i="29"/>
  <c r="U896" i="29"/>
  <c r="U16" i="29"/>
  <c r="S161" i="29"/>
  <c r="S160" i="29" s="1"/>
  <c r="U376" i="29"/>
  <c r="S387" i="29"/>
  <c r="P515" i="29"/>
  <c r="U263" i="29"/>
  <c r="U178" i="29"/>
  <c r="U175" i="29" s="1"/>
  <c r="U1018" i="29"/>
  <c r="S299" i="29"/>
  <c r="U411" i="29"/>
  <c r="P510" i="29"/>
  <c r="S891" i="29"/>
  <c r="S929" i="29"/>
  <c r="S928" i="29" s="1"/>
  <c r="U944" i="29"/>
  <c r="U1037" i="29"/>
  <c r="U1034" i="29" s="1"/>
  <c r="P1166" i="29"/>
  <c r="S1255" i="29"/>
  <c r="S1254" i="29" s="1"/>
  <c r="S178" i="29"/>
  <c r="S175" i="29" s="1"/>
  <c r="S258" i="29"/>
  <c r="S1166" i="29"/>
  <c r="S172" i="29"/>
  <c r="S171" i="29" s="1"/>
  <c r="S1104" i="29"/>
  <c r="U1238" i="29"/>
  <c r="S411" i="29"/>
  <c r="S304" i="29"/>
  <c r="U1157" i="29"/>
  <c r="U1177" i="29"/>
  <c r="S421" i="29"/>
  <c r="U426" i="29"/>
  <c r="P372" i="29"/>
  <c r="P1151" i="29"/>
  <c r="P958" i="29"/>
  <c r="U515" i="29"/>
  <c r="U1015" i="29"/>
  <c r="U81" i="29"/>
  <c r="P290" i="29"/>
  <c r="U237" i="29"/>
  <c r="U236" i="29" s="1"/>
  <c r="U404" i="29"/>
  <c r="P84" i="29"/>
  <c r="H1129" i="29"/>
  <c r="S1211" i="29"/>
  <c r="P1224" i="29"/>
  <c r="U929" i="29"/>
  <c r="U928" i="29" s="1"/>
  <c r="S1130" i="29"/>
  <c r="S1129" i="29" s="1"/>
  <c r="P1130" i="29"/>
  <c r="P1129" i="29" s="1"/>
  <c r="S1083" i="29"/>
  <c r="S991" i="29"/>
  <c r="P1147" i="29"/>
  <c r="S254" i="29"/>
  <c r="J774" i="29"/>
  <c r="O774" i="29"/>
  <c r="H774" i="29"/>
  <c r="O1129" i="29"/>
  <c r="U1245" i="29"/>
  <c r="N1129" i="29"/>
  <c r="T1129" i="29"/>
  <c r="G1129" i="29"/>
  <c r="Q1129" i="29"/>
  <c r="S1233" i="29"/>
  <c r="S84" i="29"/>
  <c r="P896" i="29"/>
  <c r="U1279" i="29"/>
  <c r="U1274" i="29" s="1"/>
  <c r="U1273" i="29" s="1"/>
  <c r="U84" i="29"/>
  <c r="J312" i="29"/>
  <c r="O312" i="29"/>
  <c r="M312" i="29"/>
  <c r="P1211" i="29"/>
  <c r="T312" i="29"/>
  <c r="H312" i="29"/>
  <c r="U983" i="29"/>
  <c r="P81" i="29"/>
  <c r="G499" i="29"/>
  <c r="K499" i="29"/>
  <c r="S1092" i="29"/>
  <c r="S318" i="29"/>
  <c r="U901" i="29"/>
  <c r="J928" i="29"/>
  <c r="O928" i="29"/>
  <c r="G928" i="29"/>
  <c r="U299" i="29"/>
  <c r="H928" i="29"/>
  <c r="M928" i="29"/>
  <c r="H499" i="29"/>
  <c r="J189" i="29"/>
  <c r="O189" i="29"/>
  <c r="N499" i="29"/>
  <c r="M499" i="29"/>
  <c r="J499" i="29"/>
  <c r="O499" i="29"/>
  <c r="G189" i="29"/>
  <c r="M189" i="29"/>
  <c r="K189" i="29"/>
  <c r="N189" i="29"/>
  <c r="P1284" i="29"/>
  <c r="J137" i="29"/>
  <c r="O137" i="29"/>
  <c r="U304" i="29"/>
  <c r="U372" i="29"/>
  <c r="S1015" i="29"/>
  <c r="S21" i="29"/>
  <c r="M137" i="29"/>
  <c r="K137" i="29"/>
  <c r="Q137" i="29"/>
  <c r="N137" i="29"/>
  <c r="U991" i="29"/>
  <c r="P411" i="29"/>
  <c r="P421" i="29"/>
  <c r="S12" i="29"/>
  <c r="S901" i="29"/>
  <c r="U1224" i="29"/>
  <c r="P1083" i="29"/>
  <c r="Q523" i="29"/>
  <c r="U279" i="29"/>
  <c r="P12" i="29"/>
  <c r="P40" i="29"/>
  <c r="S1157" i="29"/>
  <c r="P1075" i="29"/>
  <c r="L1184" i="29"/>
  <c r="U57" i="29"/>
  <c r="R1129" i="29"/>
  <c r="U254" i="29"/>
  <c r="G137" i="29"/>
  <c r="S28" i="29"/>
  <c r="U96" i="29"/>
  <c r="U95" i="29" s="1"/>
  <c r="P929" i="29"/>
  <c r="P928" i="29" s="1"/>
  <c r="P983" i="29"/>
  <c r="H90" i="29"/>
  <c r="M1129" i="29"/>
  <c r="P1088" i="29"/>
  <c r="T90" i="29"/>
  <c r="H744" i="29"/>
  <c r="K90" i="29"/>
  <c r="Q90" i="29"/>
  <c r="L983" i="29"/>
  <c r="L1005" i="29"/>
  <c r="L1011" i="29"/>
  <c r="L1198" i="29"/>
  <c r="L1275" i="29"/>
  <c r="L1284" i="29"/>
  <c r="U434" i="29"/>
  <c r="U433" i="29" s="1"/>
  <c r="S40" i="29"/>
  <c r="N90" i="29"/>
  <c r="M1186" i="29"/>
  <c r="O1254" i="29"/>
  <c r="P774" i="29"/>
  <c r="N604" i="29"/>
  <c r="I488" i="29"/>
  <c r="U488" i="29"/>
  <c r="M1261" i="29"/>
  <c r="L1277" i="29"/>
  <c r="L1287" i="29"/>
  <c r="P1104" i="29"/>
  <c r="S896" i="29"/>
  <c r="P28" i="29"/>
  <c r="P129" i="29"/>
  <c r="L404" i="29"/>
  <c r="L407" i="29"/>
  <c r="L416" i="29"/>
  <c r="L434" i="29"/>
  <c r="L461" i="29"/>
  <c r="P21" i="29"/>
  <c r="N105" i="29"/>
  <c r="I290" i="29"/>
  <c r="U523" i="29"/>
  <c r="J105" i="29"/>
  <c r="O105" i="29"/>
  <c r="U67" i="29"/>
  <c r="U64" i="29" s="1"/>
  <c r="S240" i="29"/>
  <c r="M105" i="29"/>
  <c r="S376" i="29"/>
  <c r="S958" i="29"/>
  <c r="I859" i="29"/>
  <c r="L859" i="29" s="1"/>
  <c r="I1069" i="29"/>
  <c r="L1069" i="29" s="1"/>
  <c r="S1284" i="29"/>
  <c r="I240" i="29"/>
  <c r="U1166" i="29"/>
  <c r="I545" i="29"/>
  <c r="L545" i="29" s="1"/>
  <c r="L207" i="29"/>
  <c r="N240" i="29"/>
  <c r="P935" i="29"/>
  <c r="P230" i="29"/>
  <c r="Q760" i="29"/>
  <c r="N779" i="29"/>
  <c r="M175" i="29"/>
  <c r="R175" i="29"/>
  <c r="I202" i="29"/>
  <c r="O240" i="29"/>
  <c r="N175" i="29"/>
  <c r="T175" i="29"/>
  <c r="K240" i="29"/>
  <c r="Q240" i="29"/>
  <c r="I480" i="29"/>
  <c r="L524" i="29"/>
  <c r="L526" i="29"/>
  <c r="U576" i="29"/>
  <c r="U573" i="29" s="1"/>
  <c r="N583" i="29"/>
  <c r="P717" i="29"/>
  <c r="L727" i="29"/>
  <c r="P753" i="29"/>
  <c r="R774" i="29"/>
  <c r="L790" i="29"/>
  <c r="L792" i="29"/>
  <c r="L810" i="29"/>
  <c r="K809" i="29"/>
  <c r="S816" i="29"/>
  <c r="L819" i="29"/>
  <c r="L821" i="29"/>
  <c r="U823" i="29"/>
  <c r="G840" i="29"/>
  <c r="H175" i="29"/>
  <c r="J240" i="29"/>
  <c r="S16" i="29"/>
  <c r="U28" i="29"/>
  <c r="S67" i="29"/>
  <c r="S64" i="29" s="1"/>
  <c r="L84" i="29"/>
  <c r="L99" i="29"/>
  <c r="I779" i="29"/>
  <c r="L779" i="29" s="1"/>
  <c r="L234" i="29"/>
  <c r="J175" i="29"/>
  <c r="O175" i="29"/>
  <c r="H240" i="29"/>
  <c r="M240" i="29"/>
  <c r="R240" i="29"/>
  <c r="K290" i="29"/>
  <c r="Q290" i="29"/>
  <c r="L494" i="29"/>
  <c r="N518" i="29"/>
  <c r="H528" i="29"/>
  <c r="P671" i="29"/>
  <c r="R696" i="29"/>
  <c r="L720" i="29"/>
  <c r="L738" i="29"/>
  <c r="O744" i="29"/>
  <c r="L761" i="29"/>
  <c r="L785" i="29"/>
  <c r="L788" i="29"/>
  <c r="L817" i="29"/>
  <c r="J816" i="29"/>
  <c r="S1088" i="29"/>
  <c r="U1092" i="29"/>
  <c r="O1193" i="29"/>
  <c r="L12" i="29"/>
  <c r="L16" i="29"/>
  <c r="N290" i="29"/>
  <c r="J363" i="29"/>
  <c r="L387" i="29"/>
  <c r="L401" i="29"/>
  <c r="L429" i="29"/>
  <c r="L431" i="29"/>
  <c r="L442" i="29"/>
  <c r="L506" i="29"/>
  <c r="L510" i="29"/>
  <c r="N622" i="29"/>
  <c r="N703" i="29"/>
  <c r="L869" i="29"/>
  <c r="U868" i="29"/>
  <c r="L909" i="29"/>
  <c r="L911" i="29"/>
  <c r="T935" i="29"/>
  <c r="L953" i="29"/>
  <c r="L1177" i="29"/>
  <c r="U6" i="29"/>
  <c r="I1066" i="29"/>
  <c r="L1066" i="29" s="1"/>
  <c r="H290" i="29"/>
  <c r="R455" i="29"/>
  <c r="K551" i="29"/>
  <c r="H733" i="29"/>
  <c r="L51" i="29"/>
  <c r="P57" i="29"/>
  <c r="L67" i="29"/>
  <c r="S76" i="29"/>
  <c r="I802" i="29"/>
  <c r="L124" i="29"/>
  <c r="L164" i="29"/>
  <c r="L166" i="29"/>
  <c r="L182" i="29"/>
  <c r="L352" i="29"/>
  <c r="L357" i="29"/>
  <c r="L363" i="29"/>
  <c r="L372" i="29"/>
  <c r="L376" i="29"/>
  <c r="N640" i="29"/>
  <c r="L877" i="29"/>
  <c r="L896" i="29"/>
  <c r="L901" i="29"/>
  <c r="L948" i="29"/>
  <c r="L556" i="29"/>
  <c r="I551" i="29"/>
  <c r="T662" i="29"/>
  <c r="P687" i="29"/>
  <c r="S696" i="29"/>
  <c r="I1193" i="29"/>
  <c r="I1274" i="29"/>
  <c r="I1273" i="29" s="1"/>
  <c r="R296" i="29"/>
  <c r="I1139" i="29"/>
  <c r="O965" i="29"/>
  <c r="O943" i="29" s="1"/>
  <c r="P970" i="29"/>
  <c r="P965" i="29" s="1"/>
  <c r="I245" i="29"/>
  <c r="L245" i="29" s="1"/>
  <c r="T455" i="29"/>
  <c r="T290" i="29"/>
  <c r="L564" i="29"/>
  <c r="I563" i="29"/>
  <c r="L563" i="29" s="1"/>
  <c r="P1062" i="29"/>
  <c r="P1061" i="29"/>
  <c r="N717" i="29"/>
  <c r="J753" i="29"/>
  <c r="G767" i="29"/>
  <c r="P767" i="29"/>
  <c r="P779" i="29"/>
  <c r="G1254" i="29"/>
  <c r="K1254" i="29"/>
  <c r="Q1254" i="29"/>
  <c r="O1261" i="29"/>
  <c r="I876" i="29"/>
  <c r="L876" i="29" s="1"/>
  <c r="L10" i="29"/>
  <c r="L197" i="29"/>
  <c r="J202" i="29"/>
  <c r="O202" i="29"/>
  <c r="N210" i="29"/>
  <c r="T210" i="29"/>
  <c r="H251" i="29"/>
  <c r="M251" i="29"/>
  <c r="R251" i="29"/>
  <c r="L258" i="29"/>
  <c r="H276" i="29"/>
  <c r="M276" i="29"/>
  <c r="R276" i="29"/>
  <c r="L279" i="29"/>
  <c r="L283" i="29"/>
  <c r="L307" i="29"/>
  <c r="H317" i="29"/>
  <c r="M317" i="29"/>
  <c r="L322" i="29"/>
  <c r="H332" i="29"/>
  <c r="M332" i="29"/>
  <c r="L337" i="29"/>
  <c r="L340" i="29"/>
  <c r="L343" i="29"/>
  <c r="L483" i="29"/>
  <c r="L554" i="29"/>
  <c r="I573" i="29"/>
  <c r="L584" i="29"/>
  <c r="L586" i="29"/>
  <c r="K604" i="29"/>
  <c r="L618" i="29"/>
  <c r="L623" i="29"/>
  <c r="Q631" i="29"/>
  <c r="L636" i="29"/>
  <c r="I640" i="29"/>
  <c r="T640" i="29"/>
  <c r="R640" i="29"/>
  <c r="G662" i="29"/>
  <c r="L690" i="29"/>
  <c r="L692" i="29"/>
  <c r="Q710" i="29"/>
  <c r="L1023" i="29"/>
  <c r="L1032" i="29"/>
  <c r="T1034" i="29"/>
  <c r="L1037" i="29"/>
  <c r="L1043" i="29"/>
  <c r="O1074" i="29"/>
  <c r="L1088" i="29"/>
  <c r="L1092" i="29"/>
  <c r="L1122" i="29"/>
  <c r="L1142" i="29"/>
  <c r="L1151" i="29"/>
  <c r="L1157" i="29"/>
  <c r="H1254" i="29"/>
  <c r="N760" i="29"/>
  <c r="K767" i="29"/>
  <c r="Q767" i="29"/>
  <c r="P1056" i="29"/>
  <c r="L47" i="29"/>
  <c r="I828" i="29"/>
  <c r="L828" i="29" s="1"/>
  <c r="L172" i="29"/>
  <c r="H181" i="29"/>
  <c r="L184" i="29"/>
  <c r="L187" i="29"/>
  <c r="L252" i="29"/>
  <c r="L254" i="29"/>
  <c r="G251" i="29"/>
  <c r="K251" i="29"/>
  <c r="L277" i="29"/>
  <c r="T276" i="29"/>
  <c r="L304" i="29"/>
  <c r="L318" i="29"/>
  <c r="L333" i="29"/>
  <c r="Q455" i="29"/>
  <c r="L469" i="29"/>
  <c r="K488" i="29"/>
  <c r="U499" i="29"/>
  <c r="P523" i="29"/>
  <c r="L581" i="29"/>
  <c r="L609" i="29"/>
  <c r="L614" i="29"/>
  <c r="L616" i="29"/>
  <c r="U631" i="29"/>
  <c r="Q649" i="29"/>
  <c r="P662" i="29"/>
  <c r="L667" i="29"/>
  <c r="L672" i="29"/>
  <c r="U671" i="29"/>
  <c r="L683" i="29"/>
  <c r="L688" i="29"/>
  <c r="K696" i="29"/>
  <c r="L704" i="29"/>
  <c r="L854" i="29"/>
  <c r="L1008" i="29"/>
  <c r="L1018" i="29"/>
  <c r="L1021" i="29"/>
  <c r="L1029" i="29"/>
  <c r="L1083" i="29"/>
  <c r="L1115" i="29"/>
  <c r="L1118" i="29"/>
  <c r="L1140" i="29"/>
  <c r="R1139" i="29"/>
  <c r="I1186" i="29"/>
  <c r="N1186" i="29"/>
  <c r="L1194" i="29"/>
  <c r="Q1193" i="29"/>
  <c r="L1200" i="29"/>
  <c r="J1206" i="29"/>
  <c r="S1224" i="29"/>
  <c r="I251" i="29"/>
  <c r="L497" i="29"/>
  <c r="S1151" i="29"/>
  <c r="M1254" i="29"/>
  <c r="R1254" i="29"/>
  <c r="N1261" i="29"/>
  <c r="T1261" i="29"/>
  <c r="I569" i="29"/>
  <c r="L569" i="29" s="1"/>
  <c r="I1001" i="29"/>
  <c r="L122" i="29"/>
  <c r="L127" i="29"/>
  <c r="L132" i="29"/>
  <c r="L135" i="29"/>
  <c r="L138" i="29"/>
  <c r="L143" i="29"/>
  <c r="L148" i="29"/>
  <c r="L150" i="29"/>
  <c r="L178" i="29"/>
  <c r="T189" i="29"/>
  <c r="L192" i="29"/>
  <c r="H202" i="29"/>
  <c r="M202" i="29"/>
  <c r="R202" i="29"/>
  <c r="L205" i="29"/>
  <c r="L241" i="29"/>
  <c r="L243" i="29"/>
  <c r="J251" i="29"/>
  <c r="O251" i="29"/>
  <c r="L271" i="29"/>
  <c r="L274" i="29"/>
  <c r="J276" i="29"/>
  <c r="O276" i="29"/>
  <c r="L291" i="29"/>
  <c r="L294" i="29"/>
  <c r="L302" i="29"/>
  <c r="L313" i="29"/>
  <c r="J317" i="29"/>
  <c r="L330" i="29"/>
  <c r="J332" i="29"/>
  <c r="O332" i="29"/>
  <c r="L350" i="29"/>
  <c r="L398" i="29"/>
  <c r="L421" i="29"/>
  <c r="L426" i="29"/>
  <c r="L458" i="29"/>
  <c r="L464" i="29"/>
  <c r="L472" i="29"/>
  <c r="L475" i="29"/>
  <c r="L478" i="29"/>
  <c r="L481" i="29"/>
  <c r="L521" i="29"/>
  <c r="L552" i="29"/>
  <c r="G583" i="29"/>
  <c r="Q583" i="29"/>
  <c r="L590" i="29"/>
  <c r="L605" i="29"/>
  <c r="L656" i="29"/>
  <c r="L665" i="29"/>
  <c r="L711" i="29"/>
  <c r="R744" i="29"/>
  <c r="U767" i="29"/>
  <c r="U779" i="29"/>
  <c r="L796" i="29"/>
  <c r="L805" i="29"/>
  <c r="U835" i="29"/>
  <c r="L874" i="29"/>
  <c r="L891" i="29"/>
  <c r="L926" i="29"/>
  <c r="L929" i="29"/>
  <c r="L944" i="29"/>
  <c r="L965" i="29"/>
  <c r="L975" i="29"/>
  <c r="L977" i="29"/>
  <c r="L997" i="29"/>
  <c r="L1015" i="29"/>
  <c r="L1027" i="29"/>
  <c r="L1080" i="29"/>
  <c r="L1110" i="29"/>
  <c r="L1113" i="29"/>
  <c r="L1134" i="29"/>
  <c r="L1136" i="29"/>
  <c r="L1166" i="29"/>
  <c r="L1175" i="29"/>
  <c r="L1182" i="29"/>
  <c r="G1186" i="29"/>
  <c r="K1186" i="29"/>
  <c r="N1193" i="29"/>
  <c r="L1196" i="29"/>
  <c r="H1206" i="29"/>
  <c r="M1206" i="29"/>
  <c r="R1206" i="29"/>
  <c r="N1254" i="29"/>
  <c r="T1254" i="29"/>
  <c r="J1261" i="29"/>
  <c r="L1187" i="29"/>
  <c r="I935" i="29"/>
  <c r="L935" i="29" s="1"/>
  <c r="I703" i="29"/>
  <c r="I868" i="29"/>
  <c r="L491" i="29"/>
  <c r="I1206" i="29"/>
  <c r="L1206" i="29" s="1"/>
  <c r="I339" i="29"/>
  <c r="L339" i="29" s="1"/>
  <c r="I816" i="29"/>
  <c r="I583" i="29"/>
  <c r="L1289" i="29"/>
  <c r="L862" i="29"/>
  <c r="I1074" i="29"/>
  <c r="I1053" i="29"/>
  <c r="L1053" i="29" s="1"/>
  <c r="I566" i="29"/>
  <c r="L566" i="29" s="1"/>
  <c r="L309" i="29"/>
  <c r="L237" i="29"/>
  <c r="L6" i="29"/>
  <c r="L38" i="29"/>
  <c r="L40" i="29"/>
  <c r="U40" i="29"/>
  <c r="L57" i="29"/>
  <c r="L76" i="29"/>
  <c r="L93" i="29"/>
  <c r="I787" i="29"/>
  <c r="I784" i="29"/>
  <c r="L784" i="29" s="1"/>
  <c r="I523" i="29"/>
  <c r="I1007" i="29"/>
  <c r="L1007" i="29" s="1"/>
  <c r="I853" i="29"/>
  <c r="L853" i="29" s="1"/>
  <c r="I687" i="29"/>
  <c r="I317" i="29"/>
  <c r="L925" i="29"/>
  <c r="I493" i="29"/>
  <c r="L493" i="29" s="1"/>
  <c r="L21" i="29"/>
  <c r="L28" i="29"/>
  <c r="L53" i="29"/>
  <c r="L55" i="29"/>
  <c r="L71" i="29"/>
  <c r="L74" i="29"/>
  <c r="L88" i="29"/>
  <c r="L103" i="29"/>
  <c r="L116" i="29"/>
  <c r="T121" i="29"/>
  <c r="L152" i="29"/>
  <c r="U189" i="29"/>
  <c r="L203" i="29"/>
  <c r="L263" i="29"/>
  <c r="L286" i="29"/>
  <c r="L288" i="29"/>
  <c r="L299" i="29"/>
  <c r="L310" i="29"/>
  <c r="L324" i="29"/>
  <c r="L328" i="29"/>
  <c r="L345" i="29"/>
  <c r="L353" i="29"/>
  <c r="S367" i="29"/>
  <c r="L393" i="29"/>
  <c r="L396" i="29"/>
  <c r="L409" i="29"/>
  <c r="L411" i="29"/>
  <c r="L451" i="29"/>
  <c r="L453" i="29"/>
  <c r="T499" i="29"/>
  <c r="L502" i="29"/>
  <c r="L515" i="29"/>
  <c r="L531" i="29"/>
  <c r="L559" i="29"/>
  <c r="L561" i="29"/>
  <c r="L576" i="29"/>
  <c r="L588" i="29"/>
  <c r="L625" i="29"/>
  <c r="L643" i="29"/>
  <c r="L645" i="29"/>
  <c r="L650" i="29"/>
  <c r="L654" i="29"/>
  <c r="L663" i="29"/>
  <c r="L679" i="29"/>
  <c r="L722" i="29"/>
  <c r="L747" i="29"/>
  <c r="L749" i="29"/>
  <c r="L754" i="29"/>
  <c r="L794" i="29"/>
  <c r="L803" i="29"/>
  <c r="L824" i="29"/>
  <c r="L826" i="29"/>
  <c r="L863" i="29"/>
  <c r="L866" i="29"/>
  <c r="L871" i="29"/>
  <c r="L886" i="29"/>
  <c r="L888" i="29"/>
  <c r="L918" i="29"/>
  <c r="L921" i="29"/>
  <c r="L958" i="29"/>
  <c r="L991" i="29"/>
  <c r="L1025" i="29"/>
  <c r="L1041" i="29"/>
  <c r="L1078" i="29"/>
  <c r="L1102" i="29"/>
  <c r="L1104" i="29"/>
  <c r="L1124" i="29"/>
  <c r="L1127" i="29"/>
  <c r="L1144" i="29"/>
  <c r="L1147" i="29"/>
  <c r="L1170" i="29"/>
  <c r="L1173" i="29"/>
  <c r="L1191" i="29"/>
  <c r="L1202" i="29"/>
  <c r="G1261" i="29"/>
  <c r="K1261" i="29"/>
  <c r="Q1261" i="29"/>
  <c r="P1261" i="29"/>
  <c r="L1279" i="29"/>
  <c r="L1290" i="29"/>
  <c r="G480" i="29"/>
  <c r="K480" i="29"/>
  <c r="I276" i="29"/>
  <c r="J64" i="29"/>
  <c r="M64" i="29"/>
  <c r="O64" i="29"/>
  <c r="R64" i="29"/>
  <c r="K95" i="29"/>
  <c r="N95" i="29"/>
  <c r="Q95" i="29"/>
  <c r="N276" i="29"/>
  <c r="O613" i="29"/>
  <c r="O1274" i="29"/>
  <c r="O1273" i="29" s="1"/>
  <c r="P1279" i="29"/>
  <c r="S1279" i="29"/>
  <c r="T137" i="29"/>
  <c r="U76" i="29"/>
  <c r="Q105" i="29"/>
  <c r="T105" i="29"/>
  <c r="S105" i="29"/>
  <c r="H145" i="29"/>
  <c r="J145" i="29"/>
  <c r="M145" i="29"/>
  <c r="O145" i="29"/>
  <c r="G202" i="29"/>
  <c r="K202" i="29"/>
  <c r="N202" i="29"/>
  <c r="Q202" i="29"/>
  <c r="T202" i="29"/>
  <c r="G210" i="29"/>
  <c r="I210" i="29"/>
  <c r="L210" i="29" s="1"/>
  <c r="R1261" i="29"/>
  <c r="S1261" i="29"/>
  <c r="P1255" i="29"/>
  <c r="P1254" i="29" s="1"/>
  <c r="U1186" i="29"/>
  <c r="M1139" i="29"/>
  <c r="O1139" i="29"/>
  <c r="H802" i="29"/>
  <c r="J802" i="29"/>
  <c r="M802" i="29"/>
  <c r="N480" i="29"/>
  <c r="Q480" i="29"/>
  <c r="T480" i="29"/>
  <c r="O446" i="29"/>
  <c r="S230" i="29"/>
  <c r="N194" i="29"/>
  <c r="M121" i="29"/>
  <c r="P96" i="29"/>
  <c r="P95" i="29" s="1"/>
  <c r="P90" i="29"/>
  <c r="J121" i="29"/>
  <c r="G160" i="29"/>
  <c r="Q160" i="29"/>
  <c r="T160" i="29"/>
  <c r="J181" i="29"/>
  <c r="M181" i="29"/>
  <c r="O181" i="29"/>
  <c r="R181" i="29"/>
  <c r="G332" i="29"/>
  <c r="K332" i="29"/>
  <c r="N332" i="29"/>
  <c r="H446" i="29"/>
  <c r="J446" i="29"/>
  <c r="S499" i="29"/>
  <c r="Q518" i="29"/>
  <c r="T518" i="29"/>
  <c r="P518" i="29"/>
  <c r="U518" i="29"/>
  <c r="Q802" i="29"/>
  <c r="T802" i="29"/>
  <c r="Q823" i="29"/>
  <c r="M868" i="29"/>
  <c r="O868" i="29"/>
  <c r="I744" i="29"/>
  <c r="O455" i="29"/>
  <c r="G5" i="29"/>
  <c r="K5" i="29"/>
  <c r="P6" i="29"/>
  <c r="G64" i="29"/>
  <c r="O121" i="29"/>
  <c r="R121" i="29"/>
  <c r="J129" i="29"/>
  <c r="M129" i="29"/>
  <c r="S137" i="29"/>
  <c r="N145" i="29"/>
  <c r="Q145" i="29"/>
  <c r="T145" i="29"/>
  <c r="G181" i="29"/>
  <c r="R189" i="29"/>
  <c r="P189" i="29"/>
  <c r="K317" i="29"/>
  <c r="Q332" i="29"/>
  <c r="G418" i="29"/>
  <c r="K418" i="29"/>
  <c r="N418" i="29"/>
  <c r="Q418" i="29"/>
  <c r="T418" i="29"/>
  <c r="K446" i="29"/>
  <c r="N446" i="29"/>
  <c r="Q446" i="29"/>
  <c r="T446" i="29"/>
  <c r="H455" i="29"/>
  <c r="J455" i="29"/>
  <c r="M455" i="29"/>
  <c r="O488" i="29"/>
  <c r="R499" i="29"/>
  <c r="P499" i="29"/>
  <c r="G505" i="29"/>
  <c r="N505" i="29"/>
  <c r="Q505" i="29"/>
  <c r="O518" i="29"/>
  <c r="R518" i="29"/>
  <c r="G528" i="29"/>
  <c r="I533" i="29"/>
  <c r="L533" i="29" s="1"/>
  <c r="H573" i="29"/>
  <c r="H583" i="29"/>
  <c r="J583" i="29"/>
  <c r="U583" i="29"/>
  <c r="P583" i="29"/>
  <c r="M696" i="29"/>
  <c r="O696" i="29"/>
  <c r="G703" i="29"/>
  <c r="K703" i="29"/>
  <c r="U703" i="29"/>
  <c r="G726" i="29"/>
  <c r="K726" i="29"/>
  <c r="N726" i="29"/>
  <c r="Q726" i="29"/>
  <c r="T726" i="29"/>
  <c r="P726" i="29"/>
  <c r="H760" i="29"/>
  <c r="O760" i="29"/>
  <c r="R760" i="29"/>
  <c r="H767" i="29"/>
  <c r="S767" i="29"/>
  <c r="R802" i="29"/>
  <c r="S802" i="29"/>
  <c r="T883" i="29"/>
  <c r="Q928" i="29"/>
  <c r="T928" i="29"/>
  <c r="G935" i="29"/>
  <c r="K935" i="29"/>
  <c r="N935" i="29"/>
  <c r="Q935" i="29"/>
  <c r="V945" i="29"/>
  <c r="V946" i="29" s="1"/>
  <c r="S90" i="29"/>
  <c r="T573" i="29"/>
  <c r="O671" i="29"/>
  <c r="H678" i="29"/>
  <c r="T760" i="29"/>
  <c r="M767" i="29"/>
  <c r="G779" i="29"/>
  <c r="K779" i="29"/>
  <c r="T779" i="29"/>
  <c r="H787" i="29"/>
  <c r="J787" i="29"/>
  <c r="M787" i="29"/>
  <c r="O787" i="29"/>
  <c r="R787" i="29"/>
  <c r="O802" i="29"/>
  <c r="U802" i="29"/>
  <c r="H809" i="29"/>
  <c r="H816" i="29"/>
  <c r="G868" i="29"/>
  <c r="K868" i="29"/>
  <c r="N868" i="29"/>
  <c r="T868" i="29"/>
  <c r="P868" i="29"/>
  <c r="G1001" i="29"/>
  <c r="N1001" i="29"/>
  <c r="Q1001" i="29"/>
  <c r="T1001" i="29"/>
  <c r="P1001" i="29"/>
  <c r="U230" i="29"/>
  <c r="Q1139" i="29"/>
  <c r="Q943" i="29"/>
  <c r="V885" i="29"/>
  <c r="V886" i="29" s="1"/>
  <c r="S760" i="29"/>
  <c r="S576" i="29"/>
  <c r="S573" i="29" s="1"/>
  <c r="O418" i="29"/>
  <c r="S357" i="29"/>
  <c r="J367" i="29"/>
  <c r="U367" i="29"/>
  <c r="O317" i="29"/>
  <c r="N317" i="29"/>
  <c r="K194" i="29"/>
  <c r="P194" i="29"/>
  <c r="R194" i="29"/>
  <c r="T194" i="29"/>
  <c r="R160" i="29"/>
  <c r="L186" i="29"/>
  <c r="T64" i="29"/>
  <c r="I121" i="29"/>
  <c r="G121" i="29"/>
  <c r="N121" i="29"/>
  <c r="I126" i="29"/>
  <c r="L126" i="29" s="1"/>
  <c r="K129" i="29"/>
  <c r="N129" i="29"/>
  <c r="R137" i="29"/>
  <c r="P137" i="29"/>
  <c r="R145" i="29"/>
  <c r="U145" i="29"/>
  <c r="H160" i="29"/>
  <c r="M160" i="29"/>
  <c r="O160" i="29"/>
  <c r="P160" i="29"/>
  <c r="G175" i="29"/>
  <c r="K175" i="29"/>
  <c r="Q175" i="29"/>
  <c r="K181" i="29"/>
  <c r="N181" i="29"/>
  <c r="Q181" i="29"/>
  <c r="Q189" i="29"/>
  <c r="S189" i="29"/>
  <c r="L195" i="29"/>
  <c r="O194" i="29"/>
  <c r="Q194" i="29"/>
  <c r="S194" i="29"/>
  <c r="U194" i="29"/>
  <c r="P216" i="29"/>
  <c r="U216" i="29"/>
  <c r="S220" i="29"/>
  <c r="P226" i="29"/>
  <c r="U226" i="29"/>
  <c r="P240" i="29"/>
  <c r="N251" i="29"/>
  <c r="Q251" i="29"/>
  <c r="G296" i="29"/>
  <c r="K296" i="29"/>
  <c r="N296" i="29"/>
  <c r="Q296" i="29"/>
  <c r="T296" i="29"/>
  <c r="G312" i="29"/>
  <c r="Q312" i="29"/>
  <c r="U312" i="29"/>
  <c r="R317" i="29"/>
  <c r="T332" i="29"/>
  <c r="H342" i="29"/>
  <c r="O342" i="29"/>
  <c r="R342" i="29"/>
  <c r="R356" i="29"/>
  <c r="P480" i="29"/>
  <c r="U480" i="29"/>
  <c r="R480" i="29"/>
  <c r="T488" i="29"/>
  <c r="J528" i="29"/>
  <c r="M528" i="29"/>
  <c r="O528" i="29"/>
  <c r="H551" i="29"/>
  <c r="M551" i="29"/>
  <c r="R551" i="29"/>
  <c r="S551" i="29"/>
  <c r="K573" i="29"/>
  <c r="N573" i="29"/>
  <c r="Q573" i="29"/>
  <c r="P576" i="29"/>
  <c r="P573" i="29" s="1"/>
  <c r="K583" i="29"/>
  <c r="S583" i="29"/>
  <c r="J604" i="29"/>
  <c r="M604" i="29"/>
  <c r="P604" i="29"/>
  <c r="N613" i="29"/>
  <c r="S613" i="29"/>
  <c r="H622" i="29"/>
  <c r="J622" i="29"/>
  <c r="M622" i="29"/>
  <c r="R622" i="29"/>
  <c r="S622" i="29"/>
  <c r="J631" i="29"/>
  <c r="T649" i="29"/>
  <c r="P649" i="29"/>
  <c r="J649" i="29"/>
  <c r="K662" i="29"/>
  <c r="N662" i="29"/>
  <c r="U662" i="29"/>
  <c r="I671" i="29"/>
  <c r="H671" i="29"/>
  <c r="J671" i="29"/>
  <c r="M671" i="29"/>
  <c r="R671" i="29"/>
  <c r="S671" i="29"/>
  <c r="N671" i="29"/>
  <c r="S678" i="29"/>
  <c r="H687" i="29"/>
  <c r="J687" i="29"/>
  <c r="M687" i="29"/>
  <c r="O687" i="29"/>
  <c r="R687" i="29"/>
  <c r="S687" i="29"/>
  <c r="N696" i="29"/>
  <c r="G710" i="29"/>
  <c r="T710" i="29"/>
  <c r="H717" i="29"/>
  <c r="Q717" i="29"/>
  <c r="T717" i="29"/>
  <c r="T733" i="29"/>
  <c r="P733" i="29"/>
  <c r="U733" i="29"/>
  <c r="J779" i="29"/>
  <c r="M779" i="29"/>
  <c r="P809" i="29"/>
  <c r="G816" i="29"/>
  <c r="G823" i="29"/>
  <c r="P823" i="29"/>
  <c r="G828" i="29"/>
  <c r="K828" i="29"/>
  <c r="N828" i="29"/>
  <c r="P828" i="29"/>
  <c r="R828" i="29"/>
  <c r="T828" i="29"/>
  <c r="S868" i="29"/>
  <c r="M883" i="29"/>
  <c r="Q883" i="29"/>
  <c r="K883" i="29"/>
  <c r="N883" i="29"/>
  <c r="R935" i="29"/>
  <c r="Q1034" i="29"/>
  <c r="G1074" i="29"/>
  <c r="K1074" i="29"/>
  <c r="N1074" i="29"/>
  <c r="Q1074" i="29"/>
  <c r="Q129" i="29"/>
  <c r="I181" i="29"/>
  <c r="P202" i="29"/>
  <c r="S6" i="29"/>
  <c r="T240" i="29"/>
  <c r="G266" i="29"/>
  <c r="K266" i="29"/>
  <c r="G276" i="29"/>
  <c r="Q276" i="29"/>
  <c r="M446" i="29"/>
  <c r="H480" i="29"/>
  <c r="J480" i="29"/>
  <c r="M480" i="29"/>
  <c r="O480" i="29"/>
  <c r="G523" i="29"/>
  <c r="Q528" i="29"/>
  <c r="T528" i="29"/>
  <c r="S528" i="29"/>
  <c r="T604" i="29"/>
  <c r="S604" i="29"/>
  <c r="H613" i="29"/>
  <c r="G622" i="29"/>
  <c r="K622" i="29"/>
  <c r="Q622" i="29"/>
  <c r="T622" i="29"/>
  <c r="U622" i="29"/>
  <c r="T631" i="29"/>
  <c r="P631" i="29"/>
  <c r="H649" i="29"/>
  <c r="T1139" i="29"/>
  <c r="K1139" i="29"/>
  <c r="R1186" i="29"/>
  <c r="R1193" i="29"/>
  <c r="U1193" i="29"/>
  <c r="P357" i="29"/>
  <c r="N687" i="29"/>
  <c r="S717" i="29"/>
  <c r="H726" i="29"/>
  <c r="G760" i="29"/>
  <c r="S774" i="29"/>
  <c r="O779" i="29"/>
  <c r="S779" i="29"/>
  <c r="G787" i="29"/>
  <c r="K787" i="29"/>
  <c r="N787" i="29"/>
  <c r="Q787" i="29"/>
  <c r="T787" i="29"/>
  <c r="P787" i="29"/>
  <c r="G802" i="29"/>
  <c r="K802" i="29"/>
  <c r="N802" i="29"/>
  <c r="T809" i="29"/>
  <c r="U809" i="29"/>
  <c r="M816" i="29"/>
  <c r="O816" i="29"/>
  <c r="R816" i="29"/>
  <c r="O835" i="29"/>
  <c r="Q835" i="29"/>
  <c r="S835" i="29"/>
  <c r="H840" i="29"/>
  <c r="S840" i="29"/>
  <c r="V1276" i="29"/>
  <c r="V1277" i="29" s="1"/>
  <c r="J1074" i="29"/>
  <c r="I1031" i="29"/>
  <c r="L1031" i="29" s="1"/>
  <c r="I865" i="29"/>
  <c r="L865" i="29" s="1"/>
  <c r="K835" i="29"/>
  <c r="P835" i="29"/>
  <c r="R835" i="29"/>
  <c r="O823" i="29"/>
  <c r="S809" i="29"/>
  <c r="P802" i="29"/>
  <c r="S787" i="29"/>
  <c r="O767" i="29"/>
  <c r="O753" i="29"/>
  <c r="R753" i="29"/>
  <c r="S753" i="29"/>
  <c r="S726" i="29"/>
  <c r="G687" i="29"/>
  <c r="K687" i="29"/>
  <c r="Q687" i="29"/>
  <c r="T687" i="29"/>
  <c r="U640" i="29"/>
  <c r="H640" i="29"/>
  <c r="P640" i="29"/>
  <c r="O622" i="29"/>
  <c r="O583" i="29"/>
  <c r="R573" i="29"/>
  <c r="T505" i="29"/>
  <c r="J488" i="29"/>
  <c r="P488" i="29"/>
  <c r="L477" i="29"/>
  <c r="L474" i="29"/>
  <c r="G356" i="29"/>
  <c r="J357" i="29"/>
  <c r="U357" i="29"/>
  <c r="P299" i="29"/>
  <c r="H266" i="29"/>
  <c r="L211" i="29"/>
  <c r="H210" i="29"/>
  <c r="O210" i="29"/>
  <c r="R210" i="29"/>
  <c r="S202" i="29"/>
  <c r="I142" i="29"/>
  <c r="L142" i="29" s="1"/>
  <c r="H129" i="29"/>
  <c r="S129" i="29"/>
  <c r="S121" i="29"/>
  <c r="U121" i="29"/>
  <c r="P47" i="29"/>
  <c r="S47" i="29"/>
  <c r="H64" i="29"/>
  <c r="O73" i="29"/>
  <c r="R73" i="29"/>
  <c r="M90" i="29"/>
  <c r="O90" i="29"/>
  <c r="L96" i="29"/>
  <c r="U129" i="29"/>
  <c r="P145" i="29"/>
  <c r="S213" i="29"/>
  <c r="P220" i="29"/>
  <c r="U220" i="29"/>
  <c r="L248" i="29"/>
  <c r="L249" i="29"/>
  <c r="O266" i="29"/>
  <c r="R266" i="29"/>
  <c r="R312" i="29"/>
  <c r="R332" i="29"/>
  <c r="U332" i="29"/>
  <c r="Q342" i="29"/>
  <c r="P342" i="29"/>
  <c r="U342" i="29"/>
  <c r="P678" i="29"/>
  <c r="U678" i="29"/>
  <c r="P121" i="29"/>
  <c r="U137" i="29"/>
  <c r="L236" i="29"/>
  <c r="P312" i="29"/>
  <c r="L361" i="29"/>
  <c r="U363" i="29"/>
  <c r="M400" i="29"/>
  <c r="O400" i="29"/>
  <c r="R400" i="29"/>
  <c r="H418" i="29"/>
  <c r="J418" i="29"/>
  <c r="M418" i="29"/>
  <c r="R418" i="29"/>
  <c r="N433" i="29"/>
  <c r="Q433" i="29"/>
  <c r="T433" i="29"/>
  <c r="P433" i="29"/>
  <c r="G455" i="29"/>
  <c r="K455" i="29"/>
  <c r="N455" i="29"/>
  <c r="S480" i="29"/>
  <c r="H518" i="29"/>
  <c r="J518" i="29"/>
  <c r="M518" i="29"/>
  <c r="S518" i="29"/>
  <c r="H523" i="29"/>
  <c r="J523" i="29"/>
  <c r="G551" i="29"/>
  <c r="P551" i="29"/>
  <c r="U551" i="29"/>
  <c r="G604" i="29"/>
  <c r="Q604" i="29"/>
  <c r="U604" i="29"/>
  <c r="H604" i="29"/>
  <c r="O604" i="29"/>
  <c r="I613" i="29"/>
  <c r="K613" i="29"/>
  <c r="R613" i="29"/>
  <c r="U613" i="29"/>
  <c r="P613" i="29"/>
  <c r="H631" i="29"/>
  <c r="K631" i="29"/>
  <c r="N631" i="29"/>
  <c r="N649" i="29"/>
  <c r="S649" i="29"/>
  <c r="K649" i="29"/>
  <c r="H662" i="29"/>
  <c r="J662" i="29"/>
  <c r="M662" i="29"/>
  <c r="O662" i="29"/>
  <c r="T678" i="29"/>
  <c r="K678" i="29"/>
  <c r="N678" i="29"/>
  <c r="Q678" i="29"/>
  <c r="U687" i="29"/>
  <c r="J696" i="29"/>
  <c r="H703" i="29"/>
  <c r="J703" i="29"/>
  <c r="M703" i="29"/>
  <c r="O703" i="29"/>
  <c r="S703" i="29"/>
  <c r="R710" i="29"/>
  <c r="S710" i="29"/>
  <c r="P710" i="29"/>
  <c r="G717" i="29"/>
  <c r="M726" i="29"/>
  <c r="O726" i="29"/>
  <c r="U726" i="29"/>
  <c r="G573" i="29"/>
  <c r="G613" i="29"/>
  <c r="M613" i="29"/>
  <c r="P703" i="29"/>
  <c r="J726" i="29"/>
  <c r="Q753" i="29"/>
  <c r="H753" i="29"/>
  <c r="J760" i="29"/>
  <c r="M760" i="29"/>
  <c r="P760" i="29"/>
  <c r="K774" i="29"/>
  <c r="N774" i="29"/>
  <c r="T774" i="29"/>
  <c r="N816" i="29"/>
  <c r="Q816" i="29"/>
  <c r="T816" i="29"/>
  <c r="H823" i="29"/>
  <c r="J823" i="29"/>
  <c r="M823" i="29"/>
  <c r="S823" i="29"/>
  <c r="T823" i="29"/>
  <c r="H828" i="29"/>
  <c r="J828" i="29"/>
  <c r="M828" i="29"/>
  <c r="O828" i="29"/>
  <c r="Q828" i="29"/>
  <c r="S828" i="29"/>
  <c r="U828" i="29"/>
  <c r="T835" i="29"/>
  <c r="I873" i="29"/>
  <c r="L873" i="29" s="1"/>
  <c r="R928" i="29"/>
  <c r="P1193" i="29"/>
  <c r="P744" i="29"/>
  <c r="Q809" i="29"/>
  <c r="U935" i="29"/>
  <c r="U965" i="29"/>
  <c r="S1011" i="29"/>
  <c r="S1034" i="29"/>
  <c r="U1056" i="29"/>
  <c r="V1076" i="29"/>
  <c r="V1077" i="29" s="1"/>
  <c r="R1074" i="29"/>
  <c r="K1129" i="29"/>
  <c r="G1139" i="29"/>
  <c r="Q1186" i="29"/>
  <c r="T1186" i="29"/>
  <c r="G1193" i="29"/>
  <c r="T1193" i="29"/>
  <c r="P16" i="29"/>
  <c r="S57" i="29"/>
  <c r="Q64" i="29"/>
  <c r="K64" i="29"/>
  <c r="N64" i="29"/>
  <c r="G73" i="29"/>
  <c r="J73" i="29"/>
  <c r="M73" i="29"/>
  <c r="P76" i="29"/>
  <c r="H73" i="29"/>
  <c r="G90" i="29"/>
  <c r="R90" i="29"/>
  <c r="U90" i="29"/>
  <c r="K105" i="29"/>
  <c r="R105" i="29"/>
  <c r="U105" i="29"/>
  <c r="K145" i="29"/>
  <c r="J160" i="29"/>
  <c r="J194" i="29"/>
  <c r="M194" i="29"/>
  <c r="H194" i="29"/>
  <c r="K210" i="29"/>
  <c r="Q210" i="29"/>
  <c r="P213" i="29"/>
  <c r="U213" i="29"/>
  <c r="P237" i="29"/>
  <c r="P236" i="29" s="1"/>
  <c r="T251" i="29"/>
  <c r="J266" i="29"/>
  <c r="M266" i="29"/>
  <c r="Q266" i="29"/>
  <c r="T266" i="29"/>
  <c r="L471" i="29"/>
  <c r="T5" i="29"/>
  <c r="H5" i="29"/>
  <c r="R5" i="29"/>
  <c r="P67" i="29"/>
  <c r="P64" i="29" s="1"/>
  <c r="K73" i="29"/>
  <c r="J90" i="29"/>
  <c r="G95" i="29"/>
  <c r="J95" i="29"/>
  <c r="M95" i="29"/>
  <c r="R95" i="29"/>
  <c r="T95" i="29"/>
  <c r="H95" i="29"/>
  <c r="K121" i="29"/>
  <c r="Q121" i="29"/>
  <c r="O129" i="29"/>
  <c r="R129" i="29"/>
  <c r="T129" i="29"/>
  <c r="L134" i="29"/>
  <c r="H137" i="29"/>
  <c r="K160" i="29"/>
  <c r="N160" i="29"/>
  <c r="M210" i="29"/>
  <c r="G240" i="29"/>
  <c r="U266" i="29"/>
  <c r="S266" i="29"/>
  <c r="N266" i="29"/>
  <c r="K276" i="29"/>
  <c r="L496" i="29"/>
  <c r="P318" i="29"/>
  <c r="P317" i="29" s="1"/>
  <c r="P332" i="29"/>
  <c r="K356" i="29"/>
  <c r="L367" i="29"/>
  <c r="P367" i="29"/>
  <c r="G400" i="29"/>
  <c r="J400" i="29"/>
  <c r="H400" i="29"/>
  <c r="P446" i="29"/>
  <c r="R446" i="29"/>
  <c r="S488" i="29"/>
  <c r="K505" i="29"/>
  <c r="J505" i="29"/>
  <c r="R528" i="29"/>
  <c r="J573" i="29"/>
  <c r="M573" i="29"/>
  <c r="R604" i="29"/>
  <c r="U710" i="29"/>
  <c r="U753" i="29"/>
  <c r="P840" i="29"/>
  <c r="U840" i="29"/>
  <c r="G290" i="29"/>
  <c r="J290" i="29"/>
  <c r="M290" i="29"/>
  <c r="P304" i="29"/>
  <c r="G317" i="29"/>
  <c r="G342" i="29"/>
  <c r="J342" i="29"/>
  <c r="M342" i="29"/>
  <c r="K342" i="29"/>
  <c r="O356" i="29"/>
  <c r="G433" i="29"/>
  <c r="J433" i="29"/>
  <c r="H433" i="29"/>
  <c r="K433" i="29"/>
  <c r="M488" i="29"/>
  <c r="R488" i="29"/>
  <c r="Q499" i="29"/>
  <c r="H505" i="29"/>
  <c r="K518" i="29"/>
  <c r="K523" i="29"/>
  <c r="N523" i="29"/>
  <c r="T523" i="29"/>
  <c r="S523" i="29"/>
  <c r="R523" i="29"/>
  <c r="K528" i="29"/>
  <c r="N528" i="29"/>
  <c r="J551" i="29"/>
  <c r="N551" i="29"/>
  <c r="Q551" i="29"/>
  <c r="T551" i="29"/>
  <c r="J558" i="29"/>
  <c r="M558" i="29"/>
  <c r="N558" i="29"/>
  <c r="T583" i="29"/>
  <c r="G631" i="29"/>
  <c r="M631" i="29"/>
  <c r="O631" i="29"/>
  <c r="R631" i="29"/>
  <c r="S631" i="29"/>
  <c r="R649" i="29"/>
  <c r="M649" i="29"/>
  <c r="O649" i="29"/>
  <c r="U649" i="29"/>
  <c r="I662" i="29"/>
  <c r="R662" i="29"/>
  <c r="G671" i="29"/>
  <c r="T671" i="29"/>
  <c r="G696" i="29"/>
  <c r="Q696" i="29"/>
  <c r="T696" i="29"/>
  <c r="P696" i="29"/>
  <c r="U696" i="29"/>
  <c r="Q703" i="29"/>
  <c r="T703" i="29"/>
  <c r="H710" i="29"/>
  <c r="J710" i="29"/>
  <c r="M710" i="29"/>
  <c r="O710" i="29"/>
  <c r="K710" i="29"/>
  <c r="I717" i="29"/>
  <c r="K717" i="29"/>
  <c r="U717" i="29"/>
  <c r="K733" i="29"/>
  <c r="N733" i="29"/>
  <c r="Q733" i="29"/>
  <c r="S733" i="29"/>
  <c r="G733" i="29"/>
  <c r="R733" i="29"/>
  <c r="T744" i="29"/>
  <c r="N744" i="29"/>
  <c r="Q744" i="29"/>
  <c r="S744" i="29"/>
  <c r="G744" i="29"/>
  <c r="M744" i="29"/>
  <c r="M753" i="29"/>
  <c r="T753" i="29"/>
  <c r="K753" i="29"/>
  <c r="N753" i="29"/>
  <c r="G753" i="29"/>
  <c r="K760" i="29"/>
  <c r="U760" i="29"/>
  <c r="G774" i="29"/>
  <c r="Q774" i="29"/>
  <c r="U774" i="29"/>
  <c r="U816" i="29"/>
  <c r="P816" i="29"/>
  <c r="J835" i="29"/>
  <c r="N840" i="29"/>
  <c r="R840" i="29"/>
  <c r="K840" i="29"/>
  <c r="T840" i="29"/>
  <c r="L857" i="29"/>
  <c r="I856" i="29"/>
  <c r="L856" i="29" s="1"/>
  <c r="J640" i="29"/>
  <c r="O640" i="29"/>
  <c r="Q640" i="29"/>
  <c r="R678" i="29"/>
  <c r="G678" i="29"/>
  <c r="J678" i="29"/>
  <c r="M678" i="29"/>
  <c r="O678" i="29"/>
  <c r="O717" i="29"/>
  <c r="N767" i="29"/>
  <c r="R767" i="29"/>
  <c r="T767" i="29"/>
  <c r="M774" i="29"/>
  <c r="R809" i="29"/>
  <c r="G809" i="29"/>
  <c r="M809" i="29"/>
  <c r="R823" i="29"/>
  <c r="G883" i="29"/>
  <c r="J883" i="29"/>
  <c r="O883" i="29"/>
  <c r="R883" i="29"/>
  <c r="S935" i="29"/>
  <c r="H943" i="29"/>
  <c r="G943" i="29"/>
  <c r="J943" i="29"/>
  <c r="M943" i="29"/>
  <c r="R943" i="29"/>
  <c r="T943" i="29"/>
  <c r="U1001" i="29"/>
  <c r="H1001" i="29"/>
  <c r="R1001" i="29"/>
  <c r="H868" i="29"/>
  <c r="J868" i="29"/>
  <c r="P918" i="29"/>
  <c r="P1011" i="29"/>
  <c r="U1011" i="29"/>
  <c r="N1010" i="29"/>
  <c r="Q1010" i="29"/>
  <c r="T1010" i="29"/>
  <c r="G1010" i="29"/>
  <c r="M1010" i="29"/>
  <c r="O1010" i="29"/>
  <c r="R1010" i="29"/>
  <c r="H1010" i="29"/>
  <c r="G1034" i="29"/>
  <c r="N1034" i="29"/>
  <c r="K1034" i="29"/>
  <c r="M1034" i="29"/>
  <c r="O1034" i="29"/>
  <c r="G1056" i="29"/>
  <c r="H1074" i="29"/>
  <c r="P1080" i="29"/>
  <c r="S1080" i="29"/>
  <c r="M1074" i="29"/>
  <c r="K1117" i="29"/>
  <c r="N1117" i="29"/>
  <c r="Q1117" i="29"/>
  <c r="T1117" i="29"/>
  <c r="G1117" i="29"/>
  <c r="R1117" i="29"/>
  <c r="J1117" i="29"/>
  <c r="H1139" i="29"/>
  <c r="J1139" i="29"/>
  <c r="N1139" i="29"/>
  <c r="T1206" i="29"/>
  <c r="O1186" i="29"/>
  <c r="K1193" i="29"/>
  <c r="J1193" i="29"/>
  <c r="K1206" i="29"/>
  <c r="N1206" i="29"/>
  <c r="Q1206" i="29"/>
  <c r="J1254" i="29"/>
  <c r="H1261" i="29"/>
  <c r="L1282" i="29"/>
  <c r="N1274" i="29"/>
  <c r="N1273" i="29" s="1"/>
  <c r="G1274" i="29"/>
  <c r="G1273" i="29" s="1"/>
  <c r="J1274" i="29"/>
  <c r="J1273" i="29" s="1"/>
  <c r="M1274" i="29"/>
  <c r="M1273" i="29" s="1"/>
  <c r="L91" i="29"/>
  <c r="I90" i="29"/>
  <c r="L108" i="29"/>
  <c r="I105" i="29"/>
  <c r="L105" i="29" s="1"/>
  <c r="P105" i="29"/>
  <c r="L155" i="29"/>
  <c r="I154" i="29"/>
  <c r="L154" i="29" s="1"/>
  <c r="L169" i="29"/>
  <c r="I168" i="29"/>
  <c r="L168" i="29" s="1"/>
  <c r="I175" i="29"/>
  <c r="L176" i="29"/>
  <c r="L190" i="29"/>
  <c r="I189" i="29"/>
  <c r="L297" i="29"/>
  <c r="I296" i="29"/>
  <c r="L315" i="29"/>
  <c r="I312" i="29"/>
  <c r="L347" i="29"/>
  <c r="I342" i="29"/>
  <c r="Q364" i="29"/>
  <c r="Q363" i="29" s="1"/>
  <c r="Q356" i="29" s="1"/>
  <c r="P363" i="29"/>
  <c r="L456" i="29"/>
  <c r="I455" i="29"/>
  <c r="L486" i="29"/>
  <c r="I485" i="29"/>
  <c r="L485" i="29" s="1"/>
  <c r="N488" i="29"/>
  <c r="Q488" i="29"/>
  <c r="L500" i="29"/>
  <c r="I499" i="29"/>
  <c r="L508" i="29"/>
  <c r="I505" i="29"/>
  <c r="L529" i="29"/>
  <c r="I528" i="29"/>
  <c r="L540" i="29"/>
  <c r="I539" i="29"/>
  <c r="L539" i="29" s="1"/>
  <c r="K640" i="29"/>
  <c r="L641" i="29"/>
  <c r="L652" i="29"/>
  <c r="I649" i="29"/>
  <c r="L697" i="29"/>
  <c r="I696" i="29"/>
  <c r="L713" i="29"/>
  <c r="I710" i="29"/>
  <c r="L734" i="29"/>
  <c r="I733" i="29"/>
  <c r="L756" i="29"/>
  <c r="I753" i="29"/>
  <c r="L812" i="29"/>
  <c r="I809" i="29"/>
  <c r="L836" i="29"/>
  <c r="I835" i="29"/>
  <c r="L835" i="29" s="1"/>
  <c r="L880" i="29"/>
  <c r="I879" i="29"/>
  <c r="L879" i="29" s="1"/>
  <c r="L884" i="29"/>
  <c r="I883" i="29"/>
  <c r="L950" i="29"/>
  <c r="I943" i="29"/>
  <c r="K1001" i="29"/>
  <c r="L1002" i="29"/>
  <c r="L1035" i="29"/>
  <c r="I1034" i="29"/>
  <c r="L1255" i="29"/>
  <c r="I1254" i="29"/>
  <c r="L1254" i="29" s="1"/>
  <c r="I823" i="29"/>
  <c r="I774" i="29"/>
  <c r="L774" i="29" s="1"/>
  <c r="I400" i="29"/>
  <c r="I760" i="29"/>
  <c r="L718" i="29"/>
  <c r="L208" i="29"/>
  <c r="I1117" i="29"/>
  <c r="S1056" i="29"/>
  <c r="L632" i="29"/>
  <c r="L468" i="29"/>
  <c r="I5" i="29"/>
  <c r="J5" i="29"/>
  <c r="N5" i="29"/>
  <c r="Q5" i="29"/>
  <c r="M5" i="29"/>
  <c r="O5" i="29"/>
  <c r="L65" i="29"/>
  <c r="I64" i="29"/>
  <c r="N73" i="29"/>
  <c r="Q73" i="29"/>
  <c r="T73" i="29"/>
  <c r="L81" i="29"/>
  <c r="I73" i="29"/>
  <c r="O95" i="29"/>
  <c r="S96" i="29"/>
  <c r="S95" i="29" s="1"/>
  <c r="L101" i="29"/>
  <c r="I95" i="29"/>
  <c r="I112" i="29"/>
  <c r="L113" i="29"/>
  <c r="I115" i="29"/>
  <c r="L115" i="29" s="1"/>
  <c r="L119" i="29"/>
  <c r="I118" i="29"/>
  <c r="L118" i="29" s="1"/>
  <c r="H121" i="29"/>
  <c r="G129" i="29"/>
  <c r="L130" i="29"/>
  <c r="I129" i="29"/>
  <c r="L140" i="29"/>
  <c r="I137" i="29"/>
  <c r="G145" i="29"/>
  <c r="L146" i="29"/>
  <c r="I145" i="29"/>
  <c r="S145" i="29"/>
  <c r="L158" i="29"/>
  <c r="I157" i="29"/>
  <c r="L157" i="29" s="1"/>
  <c r="L161" i="29"/>
  <c r="I160" i="29"/>
  <c r="U160" i="29"/>
  <c r="I171" i="29"/>
  <c r="L171" i="29" s="1"/>
  <c r="H189" i="29"/>
  <c r="G194" i="29"/>
  <c r="L200" i="29"/>
  <c r="I194" i="29"/>
  <c r="U202" i="29"/>
  <c r="J210" i="29"/>
  <c r="S216" i="29"/>
  <c r="S226" i="29"/>
  <c r="U240" i="29"/>
  <c r="L267" i="29"/>
  <c r="L269" i="29"/>
  <c r="I266" i="29"/>
  <c r="O290" i="29"/>
  <c r="R290" i="29"/>
  <c r="H296" i="29"/>
  <c r="J296" i="29"/>
  <c r="M296" i="29"/>
  <c r="O296" i="29"/>
  <c r="K312" i="29"/>
  <c r="N312" i="29"/>
  <c r="S312" i="29"/>
  <c r="Q317" i="29"/>
  <c r="T317" i="29"/>
  <c r="S332" i="29"/>
  <c r="L335" i="29"/>
  <c r="I332" i="29"/>
  <c r="N342" i="29"/>
  <c r="T342" i="29"/>
  <c r="S342" i="29"/>
  <c r="I349" i="29"/>
  <c r="L349" i="29" s="1"/>
  <c r="H356" i="29"/>
  <c r="T356" i="29"/>
  <c r="I356" i="29"/>
  <c r="N364" i="29"/>
  <c r="N363" i="29" s="1"/>
  <c r="N356" i="29" s="1"/>
  <c r="M363" i="29"/>
  <c r="M356" i="29" s="1"/>
  <c r="S363" i="29"/>
  <c r="K400" i="29"/>
  <c r="N400" i="29"/>
  <c r="Q400" i="29"/>
  <c r="T400" i="29"/>
  <c r="L419" i="29"/>
  <c r="I418" i="29"/>
  <c r="M433" i="29"/>
  <c r="O433" i="29"/>
  <c r="R433" i="29"/>
  <c r="L440" i="29"/>
  <c r="I433" i="29"/>
  <c r="G446" i="29"/>
  <c r="L447" i="29"/>
  <c r="I446" i="29"/>
  <c r="S447" i="29"/>
  <c r="S446" i="29" s="1"/>
  <c r="M505" i="29"/>
  <c r="O505" i="29"/>
  <c r="R505" i="29"/>
  <c r="G518" i="29"/>
  <c r="L519" i="29"/>
  <c r="I518" i="29"/>
  <c r="M523" i="29"/>
  <c r="O523" i="29"/>
  <c r="P528" i="29"/>
  <c r="U528" i="29"/>
  <c r="L537" i="29"/>
  <c r="I536" i="29"/>
  <c r="L536" i="29" s="1"/>
  <c r="L543" i="29"/>
  <c r="I542" i="29"/>
  <c r="L542" i="29" s="1"/>
  <c r="L549" i="29"/>
  <c r="I548" i="29"/>
  <c r="L548" i="29" s="1"/>
  <c r="O551" i="29"/>
  <c r="K558" i="29"/>
  <c r="T558" i="29"/>
  <c r="L574" i="29"/>
  <c r="O573" i="29"/>
  <c r="M583" i="29"/>
  <c r="R583" i="29"/>
  <c r="L607" i="29"/>
  <c r="I604" i="29"/>
  <c r="J613" i="29"/>
  <c r="Q613" i="29"/>
  <c r="T613" i="29"/>
  <c r="P622" i="29"/>
  <c r="L627" i="29"/>
  <c r="I622" i="29"/>
  <c r="L634" i="29"/>
  <c r="I631" i="29"/>
  <c r="L681" i="29"/>
  <c r="I678" i="29"/>
  <c r="L729" i="29"/>
  <c r="I726" i="29"/>
  <c r="J744" i="29"/>
  <c r="L768" i="29"/>
  <c r="I767" i="29"/>
  <c r="L767" i="29" s="1"/>
  <c r="J809" i="29"/>
  <c r="N809" i="29"/>
  <c r="I840" i="29"/>
  <c r="L840" i="29" s="1"/>
  <c r="L841" i="29"/>
  <c r="L933" i="29"/>
  <c r="I928" i="29"/>
  <c r="K943" i="29"/>
  <c r="N943" i="29"/>
  <c r="I1010" i="29"/>
  <c r="K1010" i="29"/>
  <c r="R1034" i="29"/>
  <c r="P1034" i="29"/>
  <c r="L1130" i="29"/>
  <c r="I1129" i="29"/>
  <c r="H1186" i="29"/>
  <c r="J1186" i="29"/>
  <c r="V1208" i="29"/>
  <c r="V1209" i="29" s="1"/>
  <c r="O1206" i="29"/>
  <c r="L1262" i="29"/>
  <c r="I1261" i="29"/>
  <c r="R1274" i="29"/>
  <c r="R1273" i="29" s="1"/>
  <c r="G640" i="29"/>
  <c r="M640" i="29"/>
  <c r="S640" i="29"/>
  <c r="G649" i="29"/>
  <c r="Q662" i="29"/>
  <c r="S662" i="29"/>
  <c r="K671" i="29"/>
  <c r="Q671" i="29"/>
  <c r="H696" i="29"/>
  <c r="R703" i="29"/>
  <c r="N710" i="29"/>
  <c r="J717" i="29"/>
  <c r="M717" i="29"/>
  <c r="R717" i="29"/>
  <c r="R726" i="29"/>
  <c r="J733" i="29"/>
  <c r="M733" i="29"/>
  <c r="O733" i="29"/>
  <c r="K744" i="29"/>
  <c r="U744" i="29"/>
  <c r="J767" i="29"/>
  <c r="H779" i="29"/>
  <c r="U787" i="29"/>
  <c r="O809" i="29"/>
  <c r="K816" i="29"/>
  <c r="K823" i="29"/>
  <c r="N823" i="29"/>
  <c r="J840" i="29"/>
  <c r="M840" i="29"/>
  <c r="O840" i="29"/>
  <c r="Q840" i="29"/>
  <c r="H883" i="29"/>
  <c r="K928" i="29"/>
  <c r="N928" i="29"/>
  <c r="H935" i="29"/>
  <c r="J935" i="29"/>
  <c r="M935" i="29"/>
  <c r="O935" i="29"/>
  <c r="J1001" i="29"/>
  <c r="M1001" i="29"/>
  <c r="O1001" i="29"/>
  <c r="J1010" i="29"/>
  <c r="H1034" i="29"/>
  <c r="J1034" i="29"/>
  <c r="G1061" i="29"/>
  <c r="U1062" i="29"/>
  <c r="U1061" i="29"/>
  <c r="S1064" i="29"/>
  <c r="S1061" i="29"/>
  <c r="L1075" i="29"/>
  <c r="T1074" i="29"/>
  <c r="H1117" i="29"/>
  <c r="M1117" i="29"/>
  <c r="O1117" i="29"/>
  <c r="J1129" i="29"/>
  <c r="H1193" i="29"/>
  <c r="M1193" i="29"/>
  <c r="S1193" i="29"/>
  <c r="G1206" i="29"/>
  <c r="U1261" i="29"/>
  <c r="K1274" i="29"/>
  <c r="T1274" i="29"/>
  <c r="T1273" i="29" s="1"/>
  <c r="H1274" i="29"/>
  <c r="H1273" i="29" s="1"/>
  <c r="Q1274" i="29"/>
  <c r="Q1273" i="29" s="1"/>
  <c r="L1186" i="29" l="1"/>
  <c r="P418" i="29"/>
  <c r="S276" i="29"/>
  <c r="U505" i="29"/>
  <c r="U504" i="29" s="1"/>
  <c r="S505" i="29"/>
  <c r="S504" i="29" s="1"/>
  <c r="P400" i="29"/>
  <c r="U276" i="29"/>
  <c r="P276" i="29"/>
  <c r="S418" i="29"/>
  <c r="U317" i="29"/>
  <c r="U1117" i="29"/>
  <c r="P1010" i="29"/>
  <c r="U418" i="29"/>
  <c r="S317" i="29"/>
  <c r="S400" i="29"/>
  <c r="U1074" i="29"/>
  <c r="U883" i="29"/>
  <c r="U882" i="29" s="1"/>
  <c r="S296" i="29"/>
  <c r="U251" i="29"/>
  <c r="P505" i="29"/>
  <c r="P504" i="29" s="1"/>
  <c r="S251" i="29"/>
  <c r="U400" i="29"/>
  <c r="U1139" i="29"/>
  <c r="U1138" i="29" s="1"/>
  <c r="L488" i="29"/>
  <c r="S73" i="29"/>
  <c r="P1139" i="29"/>
  <c r="P1138" i="29" s="1"/>
  <c r="P943" i="29"/>
  <c r="U1010" i="29"/>
  <c r="P1206" i="29"/>
  <c r="P1205" i="29" s="1"/>
  <c r="L251" i="29"/>
  <c r="S943" i="29"/>
  <c r="U1206" i="29"/>
  <c r="U1205" i="29" s="1"/>
  <c r="S1206" i="29"/>
  <c r="S1205" i="29" s="1"/>
  <c r="H467" i="29"/>
  <c r="U73" i="29"/>
  <c r="P883" i="29"/>
  <c r="P882" i="29" s="1"/>
  <c r="L189" i="29"/>
  <c r="G467" i="29"/>
  <c r="P73" i="29"/>
  <c r="L499" i="29"/>
  <c r="U296" i="29"/>
  <c r="P1274" i="29"/>
  <c r="P1273" i="29" s="1"/>
  <c r="S1010" i="29"/>
  <c r="L137" i="29"/>
  <c r="U943" i="29"/>
  <c r="S883" i="29"/>
  <c r="S882" i="29" s="1"/>
  <c r="S1139" i="29"/>
  <c r="S1138" i="29" s="1"/>
  <c r="L90" i="29"/>
  <c r="L290" i="29"/>
  <c r="L518" i="29"/>
  <c r="L202" i="29"/>
  <c r="H1073" i="29"/>
  <c r="P1074" i="29"/>
  <c r="P1073" i="29" s="1"/>
  <c r="L726" i="29"/>
  <c r="O572" i="29"/>
  <c r="L446" i="29"/>
  <c r="L455" i="29"/>
  <c r="S1274" i="29"/>
  <c r="S1273" i="29" s="1"/>
  <c r="L1117" i="29"/>
  <c r="H504" i="29"/>
  <c r="L181" i="29"/>
  <c r="L1034" i="29"/>
  <c r="Q1205" i="29"/>
  <c r="L809" i="29"/>
  <c r="L696" i="29"/>
  <c r="L868" i="29"/>
  <c r="L671" i="29"/>
  <c r="N572" i="29"/>
  <c r="L480" i="29"/>
  <c r="N504" i="29"/>
  <c r="M882" i="29"/>
  <c r="S356" i="29"/>
  <c r="S1074" i="29"/>
  <c r="S1073" i="29" s="1"/>
  <c r="Q504" i="29"/>
  <c r="G572" i="29"/>
  <c r="S5" i="29"/>
  <c r="L551" i="29"/>
  <c r="L64" i="29"/>
  <c r="L573" i="29"/>
  <c r="L240" i="29"/>
  <c r="K504" i="29"/>
  <c r="L332" i="29"/>
  <c r="I1138" i="29"/>
  <c r="L678" i="29"/>
  <c r="R572" i="29"/>
  <c r="G882" i="29"/>
  <c r="P296" i="29"/>
  <c r="L583" i="29"/>
  <c r="J356" i="29"/>
  <c r="J355" i="29" s="1"/>
  <c r="L175" i="29"/>
  <c r="N1138" i="29"/>
  <c r="O467" i="29"/>
  <c r="U5" i="29"/>
  <c r="U467" i="29"/>
  <c r="L622" i="29"/>
  <c r="M111" i="29"/>
  <c r="L418" i="29"/>
  <c r="L760" i="29"/>
  <c r="T1205" i="29"/>
  <c r="Q942" i="29"/>
  <c r="G1138" i="29"/>
  <c r="K1073" i="29"/>
  <c r="G942" i="29"/>
  <c r="J1138" i="29"/>
  <c r="Q1073" i="29"/>
  <c r="Q882" i="29"/>
  <c r="R1205" i="29"/>
  <c r="L631" i="29"/>
  <c r="K467" i="29"/>
  <c r="G355" i="29"/>
  <c r="Q111" i="29"/>
  <c r="L266" i="29"/>
  <c r="L1001" i="29"/>
  <c r="I572" i="29"/>
  <c r="P210" i="29"/>
  <c r="P5" i="29"/>
  <c r="L802" i="29"/>
  <c r="L1139" i="29"/>
  <c r="H1138" i="29"/>
  <c r="M1073" i="29"/>
  <c r="O882" i="29"/>
  <c r="L744" i="29"/>
  <c r="R355" i="29"/>
  <c r="L640" i="29"/>
  <c r="L1193" i="29"/>
  <c r="P593" i="29"/>
  <c r="P592" i="29" s="1"/>
  <c r="P572" i="29"/>
  <c r="G504" i="29"/>
  <c r="O355" i="29"/>
  <c r="J1073" i="29"/>
  <c r="T1073" i="29"/>
  <c r="H942" i="29"/>
  <c r="J882" i="29"/>
  <c r="K882" i="29"/>
  <c r="L816" i="29"/>
  <c r="O1205" i="29"/>
  <c r="L194" i="29"/>
  <c r="L145" i="29"/>
  <c r="L296" i="29"/>
  <c r="R882" i="29"/>
  <c r="M467" i="29"/>
  <c r="T1138" i="29"/>
  <c r="G1073" i="29"/>
  <c r="L703" i="29"/>
  <c r="H4" i="29"/>
  <c r="N1073" i="29"/>
  <c r="O1073" i="29"/>
  <c r="U572" i="29"/>
  <c r="L433" i="29"/>
  <c r="T4" i="29"/>
  <c r="N467" i="29"/>
  <c r="N1205" i="29"/>
  <c r="O1138" i="29"/>
  <c r="L687" i="29"/>
  <c r="H572" i="29"/>
  <c r="K4" i="29"/>
  <c r="L787" i="29"/>
  <c r="L1074" i="29"/>
  <c r="O942" i="29"/>
  <c r="P356" i="29"/>
  <c r="P355" i="29" s="1"/>
  <c r="R1073" i="29"/>
  <c r="U356" i="29"/>
  <c r="G1205" i="29"/>
  <c r="L95" i="29"/>
  <c r="L73" i="29"/>
  <c r="J4" i="29"/>
  <c r="J1205" i="29"/>
  <c r="J467" i="29"/>
  <c r="T467" i="29"/>
  <c r="L523" i="29"/>
  <c r="M1205" i="29"/>
  <c r="M1138" i="29"/>
  <c r="L1129" i="29"/>
  <c r="M572" i="29"/>
  <c r="R504" i="29"/>
  <c r="H355" i="29"/>
  <c r="L129" i="29"/>
  <c r="L753" i="29"/>
  <c r="L710" i="29"/>
  <c r="L649" i="29"/>
  <c r="Q467" i="29"/>
  <c r="H1205" i="29"/>
  <c r="K1205" i="29"/>
  <c r="T572" i="29"/>
  <c r="J572" i="29"/>
  <c r="L121" i="29"/>
  <c r="P467" i="29"/>
  <c r="Q572" i="29"/>
  <c r="L317" i="29"/>
  <c r="M942" i="29"/>
  <c r="N882" i="29"/>
  <c r="R942" i="29"/>
  <c r="N942" i="29"/>
  <c r="T593" i="29"/>
  <c r="T592" i="29" s="1"/>
  <c r="T504" i="29"/>
  <c r="K355" i="29"/>
  <c r="R111" i="29"/>
  <c r="L160" i="29"/>
  <c r="M4" i="29"/>
  <c r="L733" i="29"/>
  <c r="L528" i="29"/>
  <c r="L342" i="29"/>
  <c r="L662" i="29"/>
  <c r="R467" i="29"/>
  <c r="L276" i="29"/>
  <c r="G4" i="29"/>
  <c r="U210" i="29"/>
  <c r="R1138" i="29"/>
  <c r="Q1138" i="29"/>
  <c r="S467" i="29"/>
  <c r="K111" i="29"/>
  <c r="T882" i="29"/>
  <c r="I467" i="29"/>
  <c r="O4" i="29"/>
  <c r="Q4" i="29"/>
  <c r="S572" i="29"/>
  <c r="K572" i="29"/>
  <c r="J942" i="29"/>
  <c r="H593" i="29"/>
  <c r="H592" i="29" s="1"/>
  <c r="J111" i="29"/>
  <c r="L613" i="29"/>
  <c r="S593" i="29"/>
  <c r="S592" i="29" s="1"/>
  <c r="N111" i="29"/>
  <c r="O111" i="29"/>
  <c r="S210" i="29"/>
  <c r="L1010" i="29"/>
  <c r="K942" i="29"/>
  <c r="K593" i="29"/>
  <c r="K592" i="29" s="1"/>
  <c r="U593" i="29"/>
  <c r="U592" i="29" s="1"/>
  <c r="O593" i="29"/>
  <c r="O592" i="29" s="1"/>
  <c r="R593" i="29"/>
  <c r="R592" i="29" s="1"/>
  <c r="Q593" i="29"/>
  <c r="Q592" i="29" s="1"/>
  <c r="G593" i="29"/>
  <c r="G592" i="29" s="1"/>
  <c r="M593" i="29"/>
  <c r="M592" i="29" s="1"/>
  <c r="T111" i="29"/>
  <c r="G111" i="29"/>
  <c r="L400" i="29"/>
  <c r="T942" i="29"/>
  <c r="L717" i="29"/>
  <c r="K1138" i="29"/>
  <c r="N593" i="29"/>
  <c r="N592" i="29" s="1"/>
  <c r="J593" i="29"/>
  <c r="J592" i="29" s="1"/>
  <c r="N355" i="29"/>
  <c r="H111" i="29"/>
  <c r="Q355" i="29"/>
  <c r="J504" i="29"/>
  <c r="R4" i="29"/>
  <c r="K1273" i="29"/>
  <c r="L1273" i="29" s="1"/>
  <c r="L1274" i="29"/>
  <c r="H882" i="29"/>
  <c r="L1261" i="29"/>
  <c r="I1205" i="29"/>
  <c r="L1205" i="29" s="1"/>
  <c r="O504" i="29"/>
  <c r="T355" i="29"/>
  <c r="I111" i="29"/>
  <c r="L112" i="29"/>
  <c r="L823" i="29"/>
  <c r="L883" i="29"/>
  <c r="I882" i="29"/>
  <c r="L505" i="29"/>
  <c r="I504" i="29"/>
  <c r="L558" i="29"/>
  <c r="L928" i="29"/>
  <c r="L604" i="29"/>
  <c r="I593" i="29"/>
  <c r="M504" i="29"/>
  <c r="M355" i="29"/>
  <c r="I355" i="29"/>
  <c r="L356" i="29"/>
  <c r="N4" i="29"/>
  <c r="I4" i="29"/>
  <c r="L5" i="29"/>
  <c r="I1073" i="29"/>
  <c r="L943" i="29"/>
  <c r="I942" i="29"/>
  <c r="L312" i="29"/>
  <c r="U1073" i="29" l="1"/>
  <c r="P942" i="29"/>
  <c r="S355" i="29"/>
  <c r="S111" i="29"/>
  <c r="U355" i="29"/>
  <c r="S4" i="29"/>
  <c r="U942" i="29"/>
  <c r="S942" i="29"/>
  <c r="P4" i="29"/>
  <c r="U111" i="29"/>
  <c r="U4" i="29"/>
  <c r="J1072" i="29"/>
  <c r="H1072" i="29"/>
  <c r="H466" i="29"/>
  <c r="N466" i="29"/>
  <c r="O110" i="29"/>
  <c r="Q110" i="29"/>
  <c r="L504" i="29"/>
  <c r="J110" i="29"/>
  <c r="G1072" i="29"/>
  <c r="U1072" i="29"/>
  <c r="P111" i="29"/>
  <c r="P110" i="29" s="1"/>
  <c r="M110" i="29"/>
  <c r="P466" i="29"/>
  <c r="P1072" i="29"/>
  <c r="O1072" i="29"/>
  <c r="L355" i="29"/>
  <c r="L1138" i="29"/>
  <c r="L572" i="29"/>
  <c r="K110" i="29"/>
  <c r="H110" i="29"/>
  <c r="G110" i="29"/>
  <c r="S466" i="29"/>
  <c r="N1072" i="29"/>
  <c r="G466" i="29"/>
  <c r="M1072" i="29"/>
  <c r="L467" i="29"/>
  <c r="Q1072" i="29"/>
  <c r="S1072" i="29"/>
  <c r="T1072" i="29"/>
  <c r="O466" i="29"/>
  <c r="K466" i="29"/>
  <c r="R1072" i="29"/>
  <c r="R466" i="29"/>
  <c r="R110" i="29"/>
  <c r="T466" i="29"/>
  <c r="U466" i="29"/>
  <c r="L942" i="29"/>
  <c r="L882" i="29"/>
  <c r="M466" i="29"/>
  <c r="J466" i="29"/>
  <c r="Q466" i="29"/>
  <c r="N110" i="29"/>
  <c r="K1072" i="29"/>
  <c r="T110" i="29"/>
  <c r="I1072" i="29"/>
  <c r="L1073" i="29"/>
  <c r="L4" i="29"/>
  <c r="I592" i="29"/>
  <c r="L592" i="29" s="1"/>
  <c r="L593" i="29"/>
  <c r="I466" i="29"/>
  <c r="L111" i="29"/>
  <c r="I110" i="29"/>
  <c r="S110" i="29" l="1"/>
  <c r="S3" i="29" s="1"/>
  <c r="S2" i="29" s="1"/>
  <c r="W3" i="29" s="1"/>
  <c r="U110" i="29"/>
  <c r="Q3" i="29"/>
  <c r="Q2" i="29" s="1"/>
  <c r="N3" i="29"/>
  <c r="N2" i="29" s="1"/>
  <c r="M3" i="29"/>
  <c r="M2" i="29" s="1"/>
  <c r="Q1320" i="29"/>
  <c r="O3" i="29"/>
  <c r="O2" i="29" s="1"/>
  <c r="H3" i="29"/>
  <c r="H2" i="29" s="1"/>
  <c r="G3" i="29"/>
  <c r="G2" i="29" s="1"/>
  <c r="K3" i="29"/>
  <c r="K2" i="29" s="1"/>
  <c r="U3" i="29"/>
  <c r="U2" i="29" s="1"/>
  <c r="X3" i="29" s="1"/>
  <c r="P3" i="29"/>
  <c r="P2" i="29" s="1"/>
  <c r="V3" i="29" s="1"/>
  <c r="J3" i="29"/>
  <c r="J2" i="29" s="1"/>
  <c r="R3" i="29"/>
  <c r="R2" i="29" s="1"/>
  <c r="T3" i="29"/>
  <c r="T2" i="29" s="1"/>
  <c r="L110" i="29"/>
  <c r="L466" i="29"/>
  <c r="L1072" i="29"/>
  <c r="I3" i="29"/>
  <c r="L3" i="29" l="1"/>
  <c r="I2" i="29"/>
  <c r="L2" i="29" s="1"/>
  <c r="H1679" i="55"/>
  <c r="M1679" i="55" s="1"/>
  <c r="M1780" i="55" s="1"/>
</calcChain>
</file>

<file path=xl/sharedStrings.xml><?xml version="1.0" encoding="utf-8"?>
<sst xmlns="http://schemas.openxmlformats.org/spreadsheetml/2006/main" count="18062" uniqueCount="1005">
  <si>
    <t>A/K/T</t>
  </si>
  <si>
    <t>IZV</t>
  </si>
  <si>
    <t>FP</t>
  </si>
  <si>
    <t>KTO</t>
  </si>
  <si>
    <t>NAZIV AKTIVNOSTI ILI PROJEKTA</t>
  </si>
  <si>
    <t>NAZIV PROGRAMA</t>
  </si>
  <si>
    <t>Izvorni plan
2013.</t>
  </si>
  <si>
    <t>Izvorni plan u limitu
2013.
(11,12,83)</t>
  </si>
  <si>
    <t>Tekući plan (nakon rebalansa i preraspodjela)
2013.</t>
  </si>
  <si>
    <t>Tekući plan u limitu
2013. (11,12,83)</t>
  </si>
  <si>
    <t>Izvršenje
2013.
do 30.9.2013.</t>
  </si>
  <si>
    <t>Indeks izvršenja 2013.</t>
  </si>
  <si>
    <t>Usvojena projekcija
2014.</t>
  </si>
  <si>
    <t>Usvojena projekcija u limitu
2014.</t>
  </si>
  <si>
    <t>Prijedlog plana
2014.</t>
  </si>
  <si>
    <t>Prijedlog plana 2014. u limitu (11,12,83)</t>
  </si>
  <si>
    <t>Usvojena
projekcija
2015.</t>
  </si>
  <si>
    <t>Prijedlog projekcije 2015.</t>
  </si>
  <si>
    <t>Prijedlog projekcije 2015. u limitu (11,12,83)</t>
  </si>
  <si>
    <t>Prijedlog projekcije 2016.</t>
  </si>
  <si>
    <t>Prijedlog projekcije 2016. u limitu (11,12,83)</t>
  </si>
  <si>
    <t>Zadani limit
2014.</t>
  </si>
  <si>
    <t>Zadani limit
2015.</t>
  </si>
  <si>
    <t>Zadani limit
2016.</t>
  </si>
  <si>
    <t>065 MINISTARSTVO POMORSTVA, PROMETA I INFRASTRUKTURE</t>
  </si>
  <si>
    <t>Glava 05 Ministarstvo pomorstva, prometa i infrastrukture</t>
  </si>
  <si>
    <t>RAZLIKA</t>
  </si>
  <si>
    <t>Glavno tajništvo</t>
  </si>
  <si>
    <t>A570000</t>
  </si>
  <si>
    <t>Administracija i upravljanje</t>
  </si>
  <si>
    <t>3101 UPRAVLJANJE NA PODRUČJU PROMETNE POLITIKE - 31 PROMET, PROMETNA INFRASTRUKTURA I KOMUNIKACIJE</t>
  </si>
  <si>
    <t>0490</t>
  </si>
  <si>
    <t>limit plaća   065</t>
  </si>
  <si>
    <t>Plaće za redovan rad</t>
  </si>
  <si>
    <t>limit plaća ostalih glava</t>
  </si>
  <si>
    <t>Plaće za prekovremeni rad</t>
  </si>
  <si>
    <t>Plaće za posebne uvjete rada</t>
  </si>
  <si>
    <t>31                065</t>
  </si>
  <si>
    <t xml:space="preserve">Ostali rashodi za zaposlene </t>
  </si>
  <si>
    <t>Doprinosi za mirovinsko osiguranje</t>
  </si>
  <si>
    <t>Doprinosi za obvezno zdravstveno osiguranje</t>
  </si>
  <si>
    <t>Doprinosi za obvezno osiguranje u slučaju nezaposlenosti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</si>
  <si>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</si>
  <si>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</si>
  <si>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</si>
  <si>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</si>
  <si>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mater. rash.</t>
  </si>
  <si>
    <t>Materijal i sirovine</t>
  </si>
  <si>
    <t>Energija</t>
  </si>
  <si>
    <t>Materijal i dijelovi za tekuće i inv.odr.</t>
  </si>
  <si>
    <t>Sitni inventar i auto-gume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</si>
  <si>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</si>
  <si>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</si>
  <si>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</si>
  <si>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</si>
  <si>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</si>
  <si>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</si>
  <si>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</si>
  <si>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</si>
  <si>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</si>
  <si>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</si>
  <si>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Naknada troškova osobama izvan radnog odnosa</t>
  </si>
  <si>
    <t>Naknade za rad predstavničkih i izvršnih tijela, povjerenstava i sl.</t>
  </si>
  <si>
    <t>Premije osiguranja</t>
  </si>
  <si>
    <t>Reprezentacija</t>
  </si>
  <si>
    <t>Članarine</t>
  </si>
  <si>
    <t>Pristojbe i naknade</t>
  </si>
  <si>
    <t>Ostali nespomenuti rashodi poslovanja</t>
  </si>
  <si>
    <t>Bankarske usluge i usluge platnog prometa</t>
  </si>
  <si>
    <t>Zatezne kamate</t>
  </si>
  <si>
    <t>Ostali nespomenuti financijski rashodi</t>
  </si>
  <si>
    <t>Tekuće pomoći unutar općeg proračuna</t>
  </si>
  <si>
    <t>Naknade građanima i kućanstvu u novcu</t>
  </si>
  <si>
    <t>Tekuće donacije u novcu</t>
  </si>
  <si>
    <t>Uredska oprema i namještaj</t>
  </si>
  <si>
    <t>Komunikacijska oprema</t>
  </si>
  <si>
    <t>Oprema za održavanje i zaštitu</t>
  </si>
  <si>
    <t>Uređaji, strojevi i oprema za ostale namjene</t>
  </si>
  <si>
    <t>K570319</t>
  </si>
  <si>
    <t>Obnova voznog parka</t>
  </si>
  <si>
    <r>
      <rPr>
        <b/>
        <sz val="12"/>
        <color indexed="10"/>
        <rFont val="Arial"/>
        <family val="2"/>
        <charset val="238"/>
      </rPr>
      <t>PROMJENA FP</t>
    </r>
    <r>
      <rPr>
        <b/>
        <sz val="12"/>
        <rFont val="Arial"/>
        <family val="2"/>
        <charset val="238"/>
      </rPr>
      <t xml:space="preserve">
K570321</t>
    </r>
  </si>
  <si>
    <t>Informatizacija</t>
  </si>
  <si>
    <t>K570321</t>
  </si>
  <si>
    <t>Licence</t>
  </si>
  <si>
    <t>Ostala nematerijalna imovina</t>
  </si>
  <si>
    <t>Instrumenti, uređaji i strojevi</t>
  </si>
  <si>
    <t>Ulaganja u računalne programe</t>
  </si>
  <si>
    <t>A250997</t>
  </si>
  <si>
    <t>Obveze po sudskim sporovima</t>
  </si>
  <si>
    <t>K810016</t>
  </si>
  <si>
    <t>Rekonstrukcija, obnova i održavanje poslovnih zgrada Ministarstva</t>
  </si>
  <si>
    <t>Dodatna ulaganja na građevinskim objektima</t>
  </si>
  <si>
    <t>Dodatna ulaganja na postrojenjima i opremi</t>
  </si>
  <si>
    <t>NOVO</t>
  </si>
  <si>
    <t>Provedba Projekta e-građani</t>
  </si>
  <si>
    <t>POMORSTVO</t>
  </si>
  <si>
    <t>Uprava pomorske i unutarnje plovidbe, brodarstva, luka i pomorskog dobra</t>
  </si>
  <si>
    <r>
      <rPr>
        <b/>
        <sz val="12"/>
        <color indexed="10"/>
        <rFont val="Arial"/>
        <family val="2"/>
        <charset val="238"/>
      </rPr>
      <t xml:space="preserve">PROMJENA PRIPRADNOSTI </t>
    </r>
    <r>
      <rPr>
        <b/>
        <sz val="12"/>
        <rFont val="Arial"/>
        <family val="2"/>
        <charset val="238"/>
      </rPr>
      <t>A570503</t>
    </r>
  </si>
  <si>
    <t>Potpora Lučkoj upravi Ploče za realizaciju Projekta integracije trgovine i transporta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</si>
  <si>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POMORSKOG PROMETA, POMORSKOG DOBRA I LUKA, TE ZAŠTITA MORSKOG OKOLIŠA OD ONEČIŠĆENJA S POMORSKIH OBJEKATA - 31 PROMET, PROMETNA INFRASTRUKTURA I KOMUNIKACIJE</t>
    </r>
  </si>
  <si>
    <t>A570503</t>
  </si>
  <si>
    <t>0452</t>
  </si>
  <si>
    <t>Kapitalne donacije neprofitnim organizacijama</t>
  </si>
  <si>
    <r>
      <rPr>
        <b/>
        <sz val="12"/>
        <color indexed="10"/>
        <rFont val="Arial"/>
        <family val="2"/>
        <charset val="238"/>
      </rPr>
      <t xml:space="preserve">PROMJENA PRIPRADNOSTI </t>
    </r>
    <r>
      <rPr>
        <b/>
        <sz val="12"/>
        <rFont val="Arial"/>
        <family val="2"/>
        <charset val="238"/>
      </rPr>
      <t>A810034</t>
    </r>
  </si>
  <si>
    <t>Potpora Lučkoj upravi Ploče za otplatu Zajma Svjetske banke (IBRD) -Projekt integracije trgovine i transporta</t>
  </si>
  <si>
    <t>A810034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</si>
  <si>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A570288</t>
    </r>
  </si>
  <si>
    <t>Poticanje gradnje brodova za hrvatske brodare te izgradnja i rekonstrukcija plovnih objekata u hrvatskim brodogradilištima-Obveze iz prethodnog razdoblja</t>
  </si>
  <si>
    <t>A570288</t>
  </si>
  <si>
    <t>Kapitalne pomoći kreditnim i ostalim financijskim institucijama te trgovačkim društvima izvan javnog sektora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</si>
  <si>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A819003</t>
    </r>
  </si>
  <si>
    <t>Promocija pomorstva i intermodalnosti</t>
  </si>
  <si>
    <t>A819003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</si>
  <si>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A570293</t>
    </r>
  </si>
  <si>
    <t>Potpora Lučkoj upravi Rijeka za vraćanje obveza po zajmu EDCF - Projekt "Samsung"</t>
  </si>
  <si>
    <t>A570293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</si>
  <si>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A570294</t>
    </r>
  </si>
  <si>
    <t>Potpora Lučkoj upravi Rijeka za realizaciju zajma Svjetske banke (IBRD) -Projekt obnove riječkog prometnog pravca</t>
  </si>
  <si>
    <t>A570294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</si>
  <si>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A570219</t>
    </r>
  </si>
  <si>
    <t>Sanacija i rekonstrukcija objekata podgradnje u lukama otvorenim za javni promet od županijskog i lokalnog značaja te modernizacija, obnova i izgradnja ribarske infrastrukture</t>
  </si>
  <si>
    <t>A570219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</si>
  <si>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K587039</t>
    </r>
  </si>
  <si>
    <t>Izgradnja trajektne luke Gaženica</t>
  </si>
  <si>
    <t>K587039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</si>
  <si>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A570464</t>
    </r>
  </si>
  <si>
    <t>Potpora Lučkoj upravi Dubrovnik za otplatu Zajma EBRD-Projekt izgradnje lučke infrastrukture-domaća komponenta</t>
  </si>
  <si>
    <t>A570464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</si>
  <si>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A570348</t>
    </r>
  </si>
  <si>
    <t>Utvrđivanje i provedba granica pomorskog dobra s izvlaštenjem</t>
  </si>
  <si>
    <t>A570348</t>
  </si>
  <si>
    <t>Naknade šteta pravnim i fizičkim osobama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</si>
  <si>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A570350</t>
    </r>
  </si>
  <si>
    <t>Dodjela koncesija na pomorskom dobru</t>
  </si>
  <si>
    <t>A570350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</si>
  <si>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A570482</t>
    </r>
  </si>
  <si>
    <t>Stipendiranje redovnih učenika i studenata srednjih pomorskih škola i pomorskih fakulteta, te vježbeničkog staža pomoraca</t>
  </si>
  <si>
    <t>A570482</t>
  </si>
  <si>
    <t>Naknade građanima i kućanstvima u novcu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</si>
  <si>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A570501</t>
    </r>
  </si>
  <si>
    <t>IPA I 2009-Sudjelovanje u programu Unije-Marco Polo II</t>
  </si>
  <si>
    <t>A570501</t>
  </si>
  <si>
    <t>0485</t>
  </si>
  <si>
    <t>Međunarodne članarine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</si>
  <si>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A587040</t>
    </r>
  </si>
  <si>
    <t>Potpora Lučkoj upravi Zadar za otplatu kredita Fonda za razvoj i zapošljavanje (HPB-a Zagreb)</t>
  </si>
  <si>
    <t>A587040</t>
  </si>
  <si>
    <r>
      <rPr>
        <b/>
        <sz val="12"/>
        <color indexed="10"/>
        <rFont val="Arial"/>
        <family val="2"/>
        <charset val="238"/>
      </rPr>
      <t xml:space="preserve">ZATVORITI
 </t>
    </r>
    <r>
      <rPr>
        <b/>
        <sz val="12"/>
        <rFont val="Arial"/>
        <family val="2"/>
        <charset val="238"/>
      </rPr>
      <t>A587041</t>
    </r>
  </si>
  <si>
    <t>Poticanje brodara u nacionalnoj plovidbi</t>
  </si>
  <si>
    <t>A587041</t>
  </si>
  <si>
    <t>Subvencije trgovačkim društvima izvan javnog sektora</t>
  </si>
  <si>
    <t>Subvencije poljoprivrednicima i obrtnicima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</si>
  <si>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A820026</t>
    </r>
  </si>
  <si>
    <t>Tehničko održavanje i upravljanje školskim brodom</t>
  </si>
  <si>
    <t>A820026</t>
  </si>
  <si>
    <t>Materijal i dijelovi za tekuće i investicijsko održavanje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</si>
  <si>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A810019</t>
    </r>
  </si>
  <si>
    <t>Potpora Lučkoj upravi Šibenik za realizaciju Zajma EBRD-Projekt modernizacije lučke infrastrukture luke Šibenik-domaća komponenta</t>
  </si>
  <si>
    <t>A810019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</si>
  <si>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T810018</t>
    </r>
  </si>
  <si>
    <t>Upravljanje i nadzor balastnih voda i taloga</t>
  </si>
  <si>
    <t>T810018</t>
  </si>
  <si>
    <t>0530</t>
  </si>
  <si>
    <t>Umjetnička, literarna i znanstvena djela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</si>
  <si>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T810031</t>
    </r>
  </si>
  <si>
    <t>IPA I 2008 TAIB FPPRAC 2008 Strategija pomorskog razvitka</t>
  </si>
  <si>
    <t>T810031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</si>
  <si>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T810033</t>
    </r>
  </si>
  <si>
    <t>IPA ADRIATIC - Projekt razvoja autocesta mora na Jadranu (Adriatic MoS)</t>
  </si>
  <si>
    <t>T810033</t>
  </si>
  <si>
    <r>
      <rPr>
        <b/>
        <sz val="12"/>
        <color indexed="10"/>
        <rFont val="Arial"/>
        <family val="2"/>
        <charset val="238"/>
      </rPr>
      <t xml:space="preserve"> PROMJENA PRIPADNOSTI 
</t>
    </r>
    <r>
      <rPr>
        <b/>
        <sz val="12"/>
        <rFont val="Arial"/>
        <family val="2"/>
        <charset val="238"/>
      </rPr>
      <t>A810040</t>
    </r>
  </si>
  <si>
    <t>Priprema projekata u pomorstvu</t>
  </si>
  <si>
    <t>A810040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</si>
  <si>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A810050</t>
    </r>
  </si>
  <si>
    <t>Članarine u međunarodnim organizacijama i inicijativama u pomorstvu</t>
  </si>
  <si>
    <t>A810050</t>
  </si>
  <si>
    <t>NOVA A</t>
  </si>
  <si>
    <t>Stalno predstavništvo RH pri IMO-u i članarine u međunarodnim organizacijama</t>
  </si>
  <si>
    <t>Projekt izgradnje vanjskih vezova na glavnom lukobranu u Gradskoj luci Split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</si>
  <si>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A570445</t>
    </r>
  </si>
  <si>
    <t>Pomoć jedinicama lokalne i regionalne samouprave za razvoj riječnog prometa i županijskih luka i pristaništa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</si>
  <si>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PROMETA NA UNUTARNJIM VODNIM PUTOVIMA - 31 PROMET, PROMETNA INFRASTRUKTURA I KOMUNIKACIJE</t>
    </r>
  </si>
  <si>
    <t>A570445</t>
  </si>
  <si>
    <t>Kapitalne pomoći unutar općeg proračuna</t>
  </si>
  <si>
    <r>
      <rPr>
        <b/>
        <sz val="12"/>
        <color indexed="10"/>
        <rFont val="Arial"/>
        <family val="2"/>
        <charset val="238"/>
      </rPr>
      <t xml:space="preserve">PROMJENA PRIPADNOSTI
PROMJENA NAZIVA
 </t>
    </r>
    <r>
      <rPr>
        <b/>
        <sz val="12"/>
        <rFont val="Arial"/>
        <family val="2"/>
        <charset val="238"/>
      </rPr>
      <t>A570447</t>
    </r>
  </si>
  <si>
    <t>Gradnja i modernizacija lučkih građevina u unutarnjoj plovidbi</t>
  </si>
  <si>
    <t>A570447</t>
  </si>
  <si>
    <t>Poticanje redovnog obavljanja javne službe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</si>
  <si>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A810015</t>
    </r>
  </si>
  <si>
    <t>Potpora brodarima unutarnje plovidbe u nacionalnom prijevozu</t>
  </si>
  <si>
    <t>A810015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</si>
  <si>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A810036</t>
    </r>
  </si>
  <si>
    <t>Sigurnost plovidbe unutarnjim vodama</t>
  </si>
  <si>
    <t>A810036</t>
  </si>
  <si>
    <t>Stručna usavršavanja zaposlenika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</si>
  <si>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 xml:space="preserve"> K570441             </t>
    </r>
  </si>
  <si>
    <t>Opremanje lučkih kapetanija unutarnjih voda plovilima, prijevoznim sredstvima, uređajima i ostalom opremom</t>
  </si>
  <si>
    <t>K570441</t>
  </si>
  <si>
    <t>Dodatna ulaganja na prijevoznim sredstvima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</si>
  <si>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 xml:space="preserve">K587028              </t>
    </r>
  </si>
  <si>
    <t>Uspostava i održavanje informacijskog sustava sigurnosti plovidbe unutarnjim vodama</t>
  </si>
  <si>
    <t>K587028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</si>
  <si>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A570442</t>
    </r>
  </si>
  <si>
    <t>Traganje i spašavanje na unutarnjim vodama</t>
  </si>
  <si>
    <t>A570442</t>
  </si>
  <si>
    <t>Naknade troškova osobama izvan radnog odnosa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</si>
  <si>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>K570358</t>
    </r>
  </si>
  <si>
    <t>Obnova i održavanje poslovnog prostora lučkih kapetanija i ispostava unutarnjih voda</t>
  </si>
  <si>
    <t>K570358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</si>
  <si>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A570487</t>
    </r>
  </si>
  <si>
    <t>Istraživanje i razvoj novih tehnologija i sustava</t>
  </si>
  <si>
    <t>A570487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</si>
  <si>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K570297</t>
    </r>
  </si>
  <si>
    <t>Rad Savske i Dunavske komisije, te sudjelovanje u radu međunarodnih institucija s područja unutarnje plovidbe</t>
  </si>
  <si>
    <t>K570297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</si>
  <si>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K587029</t>
    </r>
  </si>
  <si>
    <t>NCC-Nacionalni kontrolni centar</t>
  </si>
  <si>
    <t>K587029</t>
  </si>
  <si>
    <t>Ulaganje u računalne programe</t>
  </si>
  <si>
    <r>
      <t xml:space="preserve"> </t>
    </r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K587027</t>
    </r>
  </si>
  <si>
    <t>Upravljanje infrastrukturnim projektima</t>
  </si>
  <si>
    <t>K587027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</si>
  <si>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A821014</t>
    </r>
  </si>
  <si>
    <t>Stipendiranje redovnih studenata Fakulteta prometnih znanosti i učenika srednje škole</t>
  </si>
  <si>
    <t>A821014</t>
  </si>
  <si>
    <r>
      <rPr>
        <b/>
        <sz val="12"/>
        <color indexed="10"/>
        <rFont val="Arial"/>
        <family val="2"/>
        <charset val="238"/>
      </rPr>
      <t xml:space="preserve"> PROMJENA PRIPADNOSTI </t>
    </r>
    <r>
      <rPr>
        <b/>
        <sz val="12"/>
        <rFont val="Arial"/>
        <family val="2"/>
        <charset val="238"/>
      </rPr>
      <t>K820033</t>
    </r>
  </si>
  <si>
    <t>IPA I 2010-Akcijski plan za razvoj brodarstva</t>
  </si>
  <si>
    <t>K820033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</si>
  <si>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K810017</t>
    </r>
  </si>
  <si>
    <t>Otkup zemljišta na lučkom području unutarnjih voda</t>
  </si>
  <si>
    <t>K810017</t>
  </si>
  <si>
    <r>
      <rPr>
        <b/>
        <sz val="12"/>
        <color indexed="10"/>
        <rFont val="Arial"/>
        <family val="2"/>
        <charset val="238"/>
      </rPr>
      <t xml:space="preserve"> ZATVORITI </t>
    </r>
    <r>
      <rPr>
        <b/>
        <sz val="12"/>
        <rFont val="Arial"/>
        <family val="2"/>
        <charset val="238"/>
      </rPr>
      <t>K810048</t>
    </r>
  </si>
  <si>
    <t>Otkup zemljišta na lučkom području Osijek za potrebe financiranja projekata izgradnje lučke infrastrukture iz Strukturnih fondova EU</t>
  </si>
  <si>
    <t>K810048</t>
  </si>
  <si>
    <t>Uprava za sigurnost plovidbe</t>
  </si>
  <si>
    <t>A570017</t>
  </si>
  <si>
    <t>Sigurnost plovidbe</t>
  </si>
  <si>
    <t>3109-SIGURNOST POMORSKOG PROMETA - 31 PROMET, PROMETNA INFRASTRUKTURA I KOMUNIKACIJE</t>
  </si>
  <si>
    <t>324X</t>
  </si>
  <si>
    <t>K103278</t>
  </si>
  <si>
    <t>Opremanje lučkih kapetanija plovilima, vozilima, uređajima i ostalom opremom</t>
  </si>
  <si>
    <t>Prijevozna sredstva u cestovnom prometu</t>
  </si>
  <si>
    <t>K250796</t>
  </si>
  <si>
    <t>Uspostava informacijskog sustava sigurnosti plovidbe</t>
  </si>
  <si>
    <t>K819013</t>
  </si>
  <si>
    <t>VTS SUSTAV- uspostava  nadzora plovidbe i sustava radioveza za praćenje pomorskog prometa</t>
  </si>
  <si>
    <t>Zemljište</t>
  </si>
  <si>
    <r>
      <t xml:space="preserve"> </t>
    </r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A576182</t>
    </r>
  </si>
  <si>
    <t>Planovi intervencija, traganje i spašavanje na moru</t>
  </si>
  <si>
    <t>A576182</t>
  </si>
  <si>
    <t>K570411</t>
  </si>
  <si>
    <t>Obnova i održavanje poslovnog prostora lučkih kapetanija i ispostava</t>
  </si>
  <si>
    <t>PROMET</t>
  </si>
  <si>
    <t>Uprava cestovnog i željezničkog prometa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</si>
  <si>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A810020</t>
    </r>
  </si>
  <si>
    <t>Nadogradnja registra prijevoznika u domaćem cestovnom prijevozu, registra vozila osoba s invaliditetom i informacijskog sustava cestovnog prometa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</si>
  <si>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CESTOVNOG PROMETA - 31 PROMET, PROMETNA INFRASTRUKTURA I KOMUNIKACIJE</t>
    </r>
  </si>
  <si>
    <t>A810020</t>
  </si>
  <si>
    <t>0451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</si>
  <si>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A570014</t>
    </r>
  </si>
  <si>
    <t>Sigurnost prometa na cestama</t>
  </si>
  <si>
    <t>A570014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</si>
  <si>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A754005</t>
    </r>
  </si>
  <si>
    <t>Godišnja naknada za uporabu javnih cesta i cestarina za najteže invalide</t>
  </si>
  <si>
    <t>A754005</t>
  </si>
  <si>
    <t>Ostale naknade iz proračuna u novcu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</si>
  <si>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K810049</t>
    </r>
  </si>
  <si>
    <t>Potpora za izradu projektno-tehničke dokumentacije vezano za razvoj integriranog putničkog prijevoza (IPP)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</si>
  <si>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ŽELJEZNIČKOG PROMETA - 31 PROMET, PROMETNA INFRASTRUKTURA I KOMUNIKACIJE</t>
    </r>
  </si>
  <si>
    <t>K810049</t>
  </si>
  <si>
    <t>0453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</si>
  <si>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A570491</t>
    </r>
  </si>
  <si>
    <t>Unapređenje strukturnih reformi željeznice u predpristupnom procesu</t>
  </si>
  <si>
    <t>A570491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</si>
  <si>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T761012</t>
    </r>
  </si>
  <si>
    <t>Modernizacija željezničkih vozila</t>
  </si>
  <si>
    <t>T761012</t>
  </si>
  <si>
    <t>Kapitalne pomoći kreditnim i ostalim financijskim institucijama te trgovačkim društvima u javnom sektoru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</si>
  <si>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A570334</t>
    </r>
  </si>
  <si>
    <t>Održavanje željezničke infrastrukture i regulacija prometa</t>
  </si>
  <si>
    <t>A570334</t>
  </si>
  <si>
    <t>Subvencije trgovačkim društvima u javnom sektoru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</si>
  <si>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K761009</t>
    </r>
  </si>
  <si>
    <t>Osuvremenjivanje i izgradnja željezničke infrastrukture</t>
  </si>
  <si>
    <t>K761009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</si>
  <si>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A761011</t>
    </r>
  </si>
  <si>
    <t>Poticanje željezničkog putničkog prijevoza</t>
  </si>
  <si>
    <t>A761011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</si>
  <si>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A810037</t>
    </r>
  </si>
  <si>
    <t>IPA I 2010 TAIB  - Razvoj standardiziranog prikupljanja podataka u prometu u Republici Hrvatskoj</t>
  </si>
  <si>
    <t>A810037</t>
  </si>
  <si>
    <t>Uprava zračnog prometa, elektroničkih komunikacija i pošte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</si>
  <si>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A570001</t>
    </r>
  </si>
  <si>
    <t>Suradnja s međunarodnim organizacijama te provedba mjera razvitka zračnog prometa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</si>
  <si>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RAZVOJ SUSTAVA ZRAČNOG PROMETA - 31 PROMET, PROMETNA INFRASTRUKTURA I KOMUNIKACIJE</t>
    </r>
  </si>
  <si>
    <t>A570001</t>
  </si>
  <si>
    <t>0454</t>
  </si>
  <si>
    <t>Uredski materijal i ostali materijalni rashodi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</si>
  <si>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A570249</t>
    </r>
  </si>
  <si>
    <t>Gorske službe spašavanja</t>
  </si>
  <si>
    <t>A570249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</si>
  <si>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A570193</t>
    </r>
  </si>
  <si>
    <t>Razvoj infrastrukture zračnog prometa</t>
  </si>
  <si>
    <t>A570193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</si>
  <si>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A570333</t>
    </r>
  </si>
  <si>
    <t>Osiguranje sigurnosno prometnih standarda u zračnim lukama RH</t>
  </si>
  <si>
    <t>A570333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</si>
  <si>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K271210</t>
    </r>
  </si>
  <si>
    <t>Strategija zračnog prometa</t>
  </si>
  <si>
    <t>K271210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</si>
  <si>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A570312</t>
    </r>
  </si>
  <si>
    <t>Nacionalna povjerenstva iz područja zračnog prometa</t>
  </si>
  <si>
    <t>A570312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</si>
  <si>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A570465</t>
    </r>
  </si>
  <si>
    <t>VHS sustav-Uspostava organizacije višenamjenske helikopterske službe u RH</t>
  </si>
  <si>
    <t>A570465</t>
  </si>
  <si>
    <t>Ostale  usluge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</si>
  <si>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A587050</t>
    </r>
  </si>
  <si>
    <t>Očuvanje prometne povezanosti regija (domaći linijski zračni prijevoz)</t>
  </si>
  <si>
    <t>A587050</t>
  </si>
  <si>
    <t>Nadoknada troškova Hrvatskoj kontroli zračne plovidbe za rutne i terminalne naknade za izuzete letove</t>
  </si>
  <si>
    <t>Novi putnički terminal Zračne luke Zagreb</t>
  </si>
  <si>
    <t>A570340</t>
  </si>
  <si>
    <t>Razvoj elektroničkih komunikacija, informacijskog društva i poštanskih usluga</t>
  </si>
  <si>
    <t>3107 RAZVOJ TRŽIŠTA POŠTANSKIH USLUGA I ELEKTRONIČKIH KOMUNIKACIJA - 31 PROMET, PROMETNA INFRASTRUKTURA I KOMUNIKACIJE</t>
  </si>
  <si>
    <t>0460</t>
  </si>
  <si>
    <t>A820032</t>
  </si>
  <si>
    <t>Poticanje razvoja širokopojasnog pristupa internetu</t>
  </si>
  <si>
    <r>
      <t xml:space="preserve">
</t>
    </r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T810022</t>
    </r>
  </si>
  <si>
    <t>IPA II 2009-Digitalna televizija u Jugoistočnoj Europi-HAKOM</t>
  </si>
  <si>
    <t>T810022</t>
  </si>
  <si>
    <r>
      <rPr>
        <b/>
        <sz val="12"/>
        <color indexed="10"/>
        <rFont val="Arial"/>
        <family val="2"/>
        <charset val="238"/>
      </rPr>
      <t>ZATVORITI</t>
    </r>
    <r>
      <rPr>
        <b/>
        <sz val="12"/>
        <rFont val="Arial"/>
        <family val="2"/>
        <charset val="238"/>
      </rPr>
      <t xml:space="preserve">
T810021</t>
    </r>
  </si>
  <si>
    <t>IPA I 2009-Podrška HAKOM-u u području računovodstvenog razdvajanja poštanskih usluga - Twinning light</t>
  </si>
  <si>
    <t>T810021</t>
  </si>
  <si>
    <t>REAKTIVIRANJE
K587047</t>
  </si>
  <si>
    <t>Strategija razvoja poštanskog sektora u Republici Hrvatskoj</t>
  </si>
  <si>
    <t>K587047</t>
  </si>
  <si>
    <t>Uprava prometne inspekcije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</si>
  <si>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K761028</t>
    </r>
  </si>
  <si>
    <t>Opremanje inspekcije opremom i ostalim uređajima</t>
  </si>
  <si>
    <r>
      <rPr>
        <b/>
        <sz val="12"/>
        <rFont val="Arial"/>
        <family val="2"/>
        <charset val="238"/>
      </rPr>
      <t xml:space="preserve">NOVI PROGRAM - </t>
    </r>
    <r>
      <rPr>
        <b/>
        <sz val="12"/>
        <color indexed="10"/>
        <rFont val="Arial"/>
        <family val="2"/>
        <charset val="238"/>
      </rPr>
      <t>INSPEKCIJSKI NADZOR CESTOVNOG I ŽELJEZNIČKOG PROMETA I CESTA - 31 PROMET, PROMETNA INFRASTRUKTURA I KOMUNIKACIJE</t>
    </r>
  </si>
  <si>
    <t>K761028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</si>
  <si>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K819028</t>
    </r>
  </si>
  <si>
    <t>IPA I 2008-Učinkovito djelovanje sustava inspekcije cestovnog prometa</t>
  </si>
  <si>
    <t>K819028</t>
  </si>
  <si>
    <t>INFRASTRUKTURA</t>
  </si>
  <si>
    <t>Uprava za prometnu infrastrukturu i fondove EU</t>
  </si>
  <si>
    <t>NOVO A</t>
  </si>
  <si>
    <t>OP Promet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</si>
  <si>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PLANIRANJE, IZGRADNJA, MODERNIZACIJA I ODRŽAVANJE KAPITALNIH OBJEKATA PROMETNE INFRASTRUKTURE - 31 PROMET, PROMETNA INFRASTRUKTURA I KOMUNIKACIJE</t>
    </r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</si>
  <si>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K821027</t>
    </r>
  </si>
  <si>
    <t>IPA IIIa 2007-Rekonstukcija Luke Vukovar-Nova luka istok 2.1.2.</t>
  </si>
  <si>
    <t>3105 RAZVOJ I SIGURNOST UNUTARNJE PLOVIDBE, LUČKE INFRASTRUKTURE I PLOVNIH PUTOVA UNUTARNJIH VODA - 31 PROMET, PROMETNA INFRASTRUKTURA I KOMUNIKACIJE</t>
  </si>
  <si>
    <t>K821027</t>
  </si>
  <si>
    <r>
      <rPr>
        <b/>
        <sz val="12"/>
        <color indexed="10"/>
        <rFont val="Arial"/>
        <family val="2"/>
        <charset val="238"/>
      </rPr>
      <t xml:space="preserve">SPAJANJE PODPROGRAMA U NOVU A "OP Promet" </t>
    </r>
    <r>
      <rPr>
        <b/>
        <sz val="12"/>
        <rFont val="Arial"/>
        <family val="2"/>
        <charset val="238"/>
      </rPr>
      <t>K819034</t>
    </r>
  </si>
  <si>
    <t>IPA IIIa 2010-Izrada master plana Nova luka Sisak 2.1.5.</t>
  </si>
  <si>
    <t>K819034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</si>
  <si>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K820034</t>
    </r>
  </si>
  <si>
    <t>IPA IIIa 2010- Terminal za opasne terete Slavonski Brod 2.1.4.</t>
  </si>
  <si>
    <t>K820034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</si>
  <si>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K821034</t>
    </r>
  </si>
  <si>
    <t>IPA IIIa 2007- Rekonstrukcija južne obale luke Osijek, tehnička pomoć, 2.1.3.</t>
  </si>
  <si>
    <t>K821034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</si>
  <si>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K810007</t>
    </r>
  </si>
  <si>
    <t>IPA IIIa 2007-Rehabilitacija i unapređenje plovnog puta rijeke Save 2.1.1.</t>
  </si>
  <si>
    <t>K810007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</si>
  <si>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K810043</t>
    </r>
  </si>
  <si>
    <t>IPA 2007 IIIa-Potpuna provedba riječnog informacijskog servisa na vodnom putu rijeke Save (RIS)</t>
  </si>
  <si>
    <t>K810043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</si>
  <si>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K761029</t>
    </r>
  </si>
  <si>
    <t>IPA IIIa 2007I-Rehabilitacija dionice pruge Okučani-Novska 1.1.1.</t>
  </si>
  <si>
    <t>3102 RAZVOJ I SIGURNOST ŽELJEZNIČKOG PROMETA, INFRASTRUKTURE I ŽIČARA - 31 PROMET, PROMETNA INFRASTRUKTURA I KOMUNIKACIJE</t>
  </si>
  <si>
    <t>K761029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</si>
  <si>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K761035</t>
    </r>
  </si>
  <si>
    <t xml:space="preserve">IPA IIIa 2007-Rekonstrukcija kolosijeka pruge Dugo Selo-Novska, projektna dokumentacija faza 1, 1.1.2. </t>
  </si>
  <si>
    <t>K761035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</si>
  <si>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T820047</t>
    </r>
  </si>
  <si>
    <t>IPA IIIa 2007-Rekonstrukcija kolosijeka i izgradnja drugog kolosijeka pruge Dugo Selo-Novska, projektna dokumentacija faza 2, 3, 1.1.8.</t>
  </si>
  <si>
    <t>T820047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</si>
  <si>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T810041</t>
    </r>
  </si>
  <si>
    <t>IPA IIIa 2007-Priprema projekata i ostale projektne dokumentacije za Rekonstrukciju i elektrifikaciju željezničke pruge Vinkovci-Vukovar  1.1.9.</t>
  </si>
  <si>
    <t>T810041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</si>
  <si>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T810042</t>
    </r>
  </si>
  <si>
    <t xml:space="preserve">SF-Projekt rekonstrukcije i elektrifikacije željezničke pruge na dionici Zaprešić-Zabok </t>
  </si>
  <si>
    <t>T810042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</si>
  <si>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T810044</t>
    </r>
  </si>
  <si>
    <t>SF-Izgradnja nove željezničke pruge za prigradski promet na dionici Gradec-Sv. Ivan Žabno</t>
  </si>
  <si>
    <t>T810044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</si>
  <si>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K810045</t>
    </r>
  </si>
  <si>
    <t xml:space="preserve">SF-Projekt izgradnje nove željezničke pruge za prigradski promet na dionici Podsused Tvornica-Samobor Perivoj </t>
  </si>
  <si>
    <t>K810045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</si>
  <si>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T821028</t>
    </r>
  </si>
  <si>
    <t>IPA IIIa 2007-Sustav signalnosigurnosnih uređaja na zagrebačkom Glavnom kolodvoru 1.2.1.</t>
  </si>
  <si>
    <t>T821028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</si>
  <si>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K820035</t>
    </r>
  </si>
  <si>
    <t>IPA IIIa 2007-Potpora operativnoj strukturi za promet u samostalnoj identifikaciji, ocjenjivanju i pripremi projekata 3.1.1.</t>
  </si>
  <si>
    <t>K820035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</si>
  <si>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T810035</t>
    </r>
  </si>
  <si>
    <t>IPA IIIa 2007-Tehnička pomoć operativnoj strukturi za promet za upravljanje operativnim programom i provedbu projekata-ugovor o uslugama  3.1.4.</t>
  </si>
  <si>
    <t>T810035</t>
  </si>
  <si>
    <t>386X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</si>
  <si>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T810025</t>
    </r>
  </si>
  <si>
    <t>IPA IIIa 2007- Izrada projektne dokumentacije za izgradnju poslovne zgrade Agencije za sigurnost željezničkog prometa 1.2.2.</t>
  </si>
  <si>
    <t>T810025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</si>
  <si>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T810026</t>
    </r>
  </si>
  <si>
    <t>IPA IIIa 2007-Priprema projektne dokumentacije za projekt Rekonstrukcija pruge Hrvatski Leskovac-Karlovac  1.1.11.</t>
  </si>
  <si>
    <t>T810026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</si>
  <si>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T810027</t>
    </r>
  </si>
  <si>
    <t>IPA IIIa 2007-Priprema projektne dokumentacije za projekt Izgradnje drugog željezničkog kolosijeka Goljak-Skradnik 1.1.4.</t>
  </si>
  <si>
    <t>T810027</t>
  </si>
  <si>
    <t>SF Priprema projektne dokumentacije za projekt rekonstrukcije Okučani-Vninkovci</t>
  </si>
  <si>
    <t>SF Uvođenje sustava daljinskog upravljanja prometom na željezničkoj mreži</t>
  </si>
  <si>
    <t>SF Uvođenje telekomunikacijkog sustava GSM-R na željezničkoj mreži</t>
  </si>
  <si>
    <t>A570497</t>
  </si>
  <si>
    <t>SEETO-financiranje tajništva SEETO-a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</si>
  <si>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T819036</t>
    </r>
  </si>
  <si>
    <t>IPA IIIa 2010-Pomoć u izradi Strategije prometnog razvitka Republike Hrvatske i nacionalnog Prometnog modela 3.1.5.</t>
  </si>
  <si>
    <t>T819036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</si>
  <si>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K810038</t>
    </r>
  </si>
  <si>
    <t>IPA IIIa 2007- Izrada projektno tehničke dokumentacije za projekt: Izgradnja drugog kolosijeka i rekonstrukcija dionice pruge Križevci-Koprivnica-državna granica 1.1.6.</t>
  </si>
  <si>
    <t>K810038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</si>
  <si>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K810029</t>
    </r>
  </si>
  <si>
    <t>SF-Izgradnja drugog kolosijeka i rekonstrukcija dionice pruge Dugo Selo -Križevci  1.1.12.</t>
  </si>
  <si>
    <t>K810029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</si>
  <si>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T810046</t>
    </r>
  </si>
  <si>
    <t>Priprema projekata za financiranje kroz SF</t>
  </si>
  <si>
    <t>T810046</t>
  </si>
  <si>
    <r>
      <rPr>
        <b/>
        <sz val="12"/>
        <color indexed="10"/>
        <rFont val="Arial"/>
        <family val="2"/>
        <charset val="238"/>
      </rPr>
      <t xml:space="preserve"> PROMJENA PRIPADNOSTI</t>
    </r>
    <r>
      <rPr>
        <b/>
        <sz val="12"/>
        <rFont val="Arial"/>
        <family val="2"/>
        <charset val="238"/>
      </rPr>
      <t xml:space="preserve"> K821048</t>
    </r>
  </si>
  <si>
    <t>IPA I 2009 - Studija prometnog povezivanja teritorija Republike Hrvatske</t>
  </si>
  <si>
    <t>K821048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</si>
  <si>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K821035</t>
    </r>
  </si>
  <si>
    <t>IPA IIIa 2007 - Tehnička pomoć operativnoj strukturi za promet za upravljanje operativnim programom i provedbu projekata</t>
  </si>
  <si>
    <t>K821035</t>
  </si>
  <si>
    <r>
      <rPr>
        <b/>
        <sz val="12"/>
        <color indexed="10"/>
        <rFont val="Arial"/>
        <family val="2"/>
        <charset val="238"/>
      </rPr>
      <t>SPAJANJE PODPROGRAMA U NOVU A "OP Promet"</t>
    </r>
    <r>
      <rPr>
        <b/>
        <sz val="12"/>
        <rFont val="Arial"/>
        <family val="2"/>
        <charset val="238"/>
      </rPr>
      <t xml:space="preserve">
K754024</t>
    </r>
  </si>
  <si>
    <t>Strateška procjena utjecaja na okoliš za Strategiju prometnog razvoja</t>
  </si>
  <si>
    <t>K754024</t>
  </si>
  <si>
    <t>SF-Tehnička pomoć</t>
  </si>
  <si>
    <t>422X</t>
  </si>
  <si>
    <t>423X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</si>
  <si>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A570504</t>
    </r>
  </si>
  <si>
    <t>Naknada u cijeni goriva za HAC d.o.o.</t>
  </si>
  <si>
    <t>A570504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</si>
  <si>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A570506</t>
    </r>
  </si>
  <si>
    <t>Naknada u cijeni goriva za HC d.o.o.</t>
  </si>
  <si>
    <t>A570506</t>
  </si>
  <si>
    <t>Naknada u cijeni goriva za HŽ Infrastrukturu d.o.o.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</si>
  <si>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A821001</t>
    </r>
  </si>
  <si>
    <t>Provedba ugovora o koncesiji - Autocesta Rijeka-Zagreb</t>
  </si>
  <si>
    <t>A821001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</si>
  <si>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A820048</t>
    </r>
  </si>
  <si>
    <t>Provedba ugovora o koncesiji - Autocesta Rijeka-Zagreb-Obveze iz prethodnog razdoblja</t>
  </si>
  <si>
    <t>A820048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</si>
  <si>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K570344</t>
    </r>
  </si>
  <si>
    <t>Provedba ugovora o koncesiji za izgradnju autoceste Zagreb-Macelj</t>
  </si>
  <si>
    <t>K570344</t>
  </si>
  <si>
    <t>Dani zajmovi tuzemnim trgovačkim društvima izvan javnog sektora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</si>
  <si>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A820029</t>
    </r>
  </si>
  <si>
    <t>Naknada cestarina za NATO i EUFOR vozila</t>
  </si>
  <si>
    <t>A820029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</si>
  <si>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A819031</t>
    </r>
  </si>
  <si>
    <t>Provedba ugovora o koncesiji -  Bina-Istra</t>
  </si>
  <si>
    <t>A819031</t>
  </si>
  <si>
    <r>
      <rPr>
        <b/>
        <sz val="12"/>
        <color indexed="10"/>
        <rFont val="Arial"/>
        <family val="2"/>
        <charset val="238"/>
      </rPr>
      <t xml:space="preserve">ZATVORITI
</t>
    </r>
    <r>
      <rPr>
        <b/>
        <sz val="12"/>
        <rFont val="Arial"/>
        <family val="2"/>
        <charset val="238"/>
      </rPr>
      <t>A821046</t>
    </r>
  </si>
  <si>
    <t>Provedba ugovora o koncesiji -  Bina-Istra-Obveze iz prethodnog razdoblja</t>
  </si>
  <si>
    <t>A821046</t>
  </si>
  <si>
    <t>Glava 45 Agencija za obalni linijski promet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</si>
  <si>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A587023</t>
    </r>
  </si>
  <si>
    <t>Administracija i upravljanje Agencije za obalni linijski promet</t>
  </si>
  <si>
    <t>A587023</t>
  </si>
  <si>
    <t>limit         06540</t>
  </si>
  <si>
    <t>31           06540</t>
  </si>
  <si>
    <t>Ostali rashodi za zaposlene</t>
  </si>
  <si>
    <t xml:space="preserve">Materijal i dijelovi za tekuće i inv. održavanje </t>
  </si>
  <si>
    <t>Sitni inventar i auto gume</t>
  </si>
  <si>
    <t>Naknade za rad predstavničkih i izvršnih tijela, povjerenstava i slično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</si>
  <si>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A570323</t>
    </r>
  </si>
  <si>
    <t>Poticanje redovitih pomorskih putničkih i brzobrodskih linija</t>
  </si>
  <si>
    <t>A570323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</si>
  <si>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K587052</t>
    </r>
  </si>
  <si>
    <t>K587052</t>
  </si>
  <si>
    <t>Informatizacija u obalnom linijskom pomorskom prometu</t>
  </si>
  <si>
    <t>Glava 50 Agencija za vodne putove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</si>
  <si>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A570448</t>
    </r>
  </si>
  <si>
    <t>Administracija i upravljanje Agencije za vodne putove</t>
  </si>
  <si>
    <t>A570448</t>
  </si>
  <si>
    <t>limit plaća       06550</t>
  </si>
  <si>
    <t>31                     06550</t>
  </si>
  <si>
    <t>Službena i radna odjeća</t>
  </si>
  <si>
    <t>kapitalne pomoći trgovačkim društvima u javnom sektoru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</si>
  <si>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K810023</t>
    </r>
  </si>
  <si>
    <t>K810023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</si>
  <si>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K810024</t>
    </r>
  </si>
  <si>
    <t>Izgradnja plovila i plovnih objekata u riječnoj plovidbi</t>
  </si>
  <si>
    <t>K810024</t>
  </si>
  <si>
    <t>Prijevozna sredstva u pomorskom i riječnom prometu</t>
  </si>
  <si>
    <r>
      <rPr>
        <b/>
        <sz val="12"/>
        <color indexed="10"/>
        <rFont val="Arial"/>
        <family val="2"/>
        <charset val="238"/>
      </rPr>
      <t>PROMJENA PRIPADNOSTI</t>
    </r>
    <r>
      <rPr>
        <b/>
        <sz val="12"/>
        <rFont val="Arial"/>
        <family val="2"/>
        <charset val="238"/>
      </rPr>
      <t xml:space="preserve"> K810001</t>
    </r>
  </si>
  <si>
    <t>Gradnja i tehničko održavanje plovnih putova unutarnjih voda</t>
  </si>
  <si>
    <t>K810001</t>
  </si>
  <si>
    <t>Tekuće pomoći ostalim izvanproračunskim korisnicima državnog proračuna</t>
  </si>
  <si>
    <t>Kapitalne pomoći ostalim izvanproračunskim korisnicima državnog proračuna</t>
  </si>
  <si>
    <t>Ostali građevinski objekti</t>
  </si>
  <si>
    <t>4541</t>
  </si>
  <si>
    <t>Dodatna ulaganja za ostalu nefinacijsku imovinu</t>
  </si>
  <si>
    <t>4126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</si>
  <si>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K810006</t>
    </r>
  </si>
  <si>
    <t>Izgradnja višenamjenskog kanala Dunav-Sava</t>
  </si>
  <si>
    <t>K810006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</si>
  <si>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K810039</t>
    </r>
  </si>
  <si>
    <t>IPA II 2007-Mreža povezivanja ustanova za praćenje i upravljanje vodnog puta na rijeci Dunav-Newada duo</t>
  </si>
  <si>
    <t>K810039</t>
  </si>
  <si>
    <t>3211</t>
  </si>
  <si>
    <t>3237</t>
  </si>
  <si>
    <t>VKDS-studija opravdanosti</t>
  </si>
  <si>
    <t>Izgradnja zimovnika u Opatovcu</t>
  </si>
  <si>
    <t>412X</t>
  </si>
  <si>
    <t>Uređenje vodnog puta rijeke Dunav kod Sotina</t>
  </si>
  <si>
    <t>Nabava brodova za nadzor plovnih putova</t>
  </si>
  <si>
    <t>Obnova i unapređenje plovnog puta rijeke Save</t>
  </si>
  <si>
    <t>Glava 51  Agencije u prometu i infrastrukturi</t>
  </si>
  <si>
    <t>RKP 45228</t>
  </si>
  <si>
    <t>AGENCIJA ZA SIGURNOST ŽELJEZNIČKOG PROMETA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</si>
  <si>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A840001</t>
    </r>
  </si>
  <si>
    <t>Administracija i upravljanje Agencije za sigurnost željezničkog prometa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</si>
  <si>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RAZVOJ SUSTAVA ŽELJEZNIČKOG PROMETA - 31 PROMET, PROMETNA INFRASTRUKTURA I KOMUNIKACIJE</t>
    </r>
  </si>
  <si>
    <t>A840001</t>
  </si>
  <si>
    <t>limit plaća      45228</t>
  </si>
  <si>
    <t>3111</t>
  </si>
  <si>
    <t>31                    45228</t>
  </si>
  <si>
    <t>3113</t>
  </si>
  <si>
    <t>3121</t>
  </si>
  <si>
    <t>3132</t>
  </si>
  <si>
    <t>3212</t>
  </si>
  <si>
    <t>3213</t>
  </si>
  <si>
    <t>3214</t>
  </si>
  <si>
    <t>3221</t>
  </si>
  <si>
    <t>3223</t>
  </si>
  <si>
    <t>3225</t>
  </si>
  <si>
    <t>3231</t>
  </si>
  <si>
    <t>3232</t>
  </si>
  <si>
    <t>3233</t>
  </si>
  <si>
    <t>3234</t>
  </si>
  <si>
    <t>3235</t>
  </si>
  <si>
    <t>3236</t>
  </si>
  <si>
    <t>3238</t>
  </si>
  <si>
    <t>3239</t>
  </si>
  <si>
    <t>3241</t>
  </si>
  <si>
    <t>3291</t>
  </si>
  <si>
    <t>3292</t>
  </si>
  <si>
    <t>3293</t>
  </si>
  <si>
    <t>3295</t>
  </si>
  <si>
    <t>3299</t>
  </si>
  <si>
    <t>3431</t>
  </si>
  <si>
    <t>4221</t>
  </si>
  <si>
    <t>4312</t>
  </si>
  <si>
    <t>Pohranjene knjige, umjetnička djela i slične vrijednosti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</si>
  <si>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K840002</t>
    </r>
  </si>
  <si>
    <t>K840002</t>
  </si>
  <si>
    <t>4123</t>
  </si>
  <si>
    <t>licence</t>
  </si>
  <si>
    <t>4222</t>
  </si>
  <si>
    <t>4262</t>
  </si>
  <si>
    <r>
      <rPr>
        <b/>
        <sz val="12"/>
        <color indexed="10"/>
        <rFont val="Arial"/>
        <family val="2"/>
        <charset val="238"/>
      </rPr>
      <t xml:space="preserve">PROMJENA PRIPADNOSTI </t>
    </r>
    <r>
      <rPr>
        <b/>
        <sz val="12"/>
        <rFont val="Arial"/>
        <family val="2"/>
        <charset val="238"/>
      </rPr>
      <t>K840003</t>
    </r>
  </si>
  <si>
    <t>K840003</t>
  </si>
  <si>
    <t>4231</t>
  </si>
  <si>
    <r>
      <rPr>
        <b/>
        <sz val="12"/>
        <color indexed="10"/>
        <rFont val="Arial"/>
        <family val="2"/>
        <charset val="238"/>
      </rPr>
      <t>ZATVARANJE</t>
    </r>
    <r>
      <rPr>
        <b/>
        <sz val="12"/>
        <rFont val="Arial"/>
        <family val="2"/>
        <charset val="238"/>
      </rPr>
      <t xml:space="preserve">
RKP 45084</t>
    </r>
  </si>
  <si>
    <t>AGENCIJA ZA ISTRAŽIVANJE NESREĆA I OZBILJNIH NEZGODA ZRAKOPLOVA</t>
  </si>
  <si>
    <t>A838002</t>
  </si>
  <si>
    <t>Administracija i upravljanje Agencije za istraživanje nesreća i ozbiljnih nezgoda zrakoplova</t>
  </si>
  <si>
    <t>3106 RAZVOJ I SIGURNOST ZRAČNOG PROMETA I INFRASTRUKTURE - 31 PROMET, PROMETNA INFRASTRUKTURA I KOMUNIKACIJE</t>
  </si>
  <si>
    <t>3133</t>
  </si>
  <si>
    <t>3224</t>
  </si>
  <si>
    <t>3227</t>
  </si>
  <si>
    <t>K838003</t>
  </si>
  <si>
    <t>K838001</t>
  </si>
  <si>
    <t>IPA I 2009-Jačanje tehničke sposobnosti Agencije za istraživanje nesreća i ozbiljnih nezgoda zrakoplova</t>
  </si>
  <si>
    <t xml:space="preserve"> NOVO RKP 48031</t>
  </si>
  <si>
    <t>AGENCIJA ZA ISTRAŽIVANJE NESREĆA U ZRAČNOM, POMORSKOM I ŽELJEZNIČKOM PROMETU</t>
  </si>
  <si>
    <t>Administracija i upravljanje Agencije za istraživanje nesreća u zračnom, pomorskom i željezničkom prometu</t>
  </si>
  <si>
    <r>
      <rPr>
        <b/>
        <sz val="12"/>
        <rFont val="Arial"/>
        <family val="2"/>
        <charset val="238"/>
      </rPr>
      <t>NOVI PROGRAM -</t>
    </r>
    <r>
      <rPr>
        <b/>
        <sz val="12"/>
        <color indexed="10"/>
        <rFont val="Arial"/>
        <family val="2"/>
        <charset val="238"/>
      </rPr>
      <t xml:space="preserve"> ISTRAŽIVANJE NESREĆA U PROMETU - 31 PROMET, PROMETNA INFRASTRUKTURA I KOMUNIKACIJE</t>
    </r>
  </si>
  <si>
    <t>limit plaća        48031</t>
  </si>
  <si>
    <t>31                      48031</t>
  </si>
  <si>
    <t>NOVI K</t>
  </si>
  <si>
    <t>IPA I 2009-Jačanje tehničke sposobnosti Agencije za istraživanje nesreća</t>
  </si>
  <si>
    <t>Glava 60 Hrvatski hidrografski institut</t>
  </si>
  <si>
    <t xml:space="preserve">A663000 </t>
  </si>
  <si>
    <t>Administracija i upravljanje Hrvatskog hidrografskog instituta</t>
  </si>
  <si>
    <t>limit plaća      06560</t>
  </si>
  <si>
    <t>31                     06560</t>
  </si>
  <si>
    <t>K663002</t>
  </si>
  <si>
    <t>Glava</t>
  </si>
  <si>
    <t>NAZIV</t>
  </si>
  <si>
    <t>PROGRAM</t>
  </si>
  <si>
    <t>TEKUĆI PLAN 
2024.</t>
  </si>
  <si>
    <t>PRERASPODJELA unutar odobrenih sredstava</t>
  </si>
  <si>
    <t>UŠTEDE</t>
  </si>
  <si>
    <t>NEDOSTATNA 
SREDSTVA</t>
  </si>
  <si>
    <t>NOVI PLAN 2024.</t>
  </si>
  <si>
    <t>SMANJENJE</t>
  </si>
  <si>
    <t>POVEĆANJE</t>
  </si>
  <si>
    <t>6=1-2+3-4+5</t>
  </si>
  <si>
    <t>065 MINISTARSTVO MORA, PROMETA I INFRASTRUKTURE</t>
  </si>
  <si>
    <t>06505</t>
  </si>
  <si>
    <t>Glava 06505 Ministarstvo mora, prometa i infrastrukture</t>
  </si>
  <si>
    <t>Glavno tajništvo i zajednički rashodi</t>
  </si>
  <si>
    <t>3101 - UPRAVLJANJE NA PODRUČJU PROMETNE POLITIKE - 31 PROMET, PROMETNA INFRASTRUKTURA I KOMUNIKACIJE</t>
  </si>
  <si>
    <t>Članarine i norme</t>
  </si>
  <si>
    <t>Naknade građanima i kućanstvima u naravi</t>
  </si>
  <si>
    <t>Troškovi sudskih postupaka</t>
  </si>
  <si>
    <t>Ostale kazne</t>
  </si>
  <si>
    <t>K754026</t>
  </si>
  <si>
    <t>T754069</t>
  </si>
  <si>
    <t>Program dodjele državnih potpora sektoru mora, prometa, prometne infrastrukture i povezanim djelatnostima u aktualnoj pandemiji COVID-a 19</t>
  </si>
  <si>
    <t>Kapitalne pomoći trgovačkim društvima i obrtnicima po protestiranim jamstvima</t>
  </si>
  <si>
    <t>POMORSTVO, UNUTARNJA PLOVIDBA I SIGURNOST PLOVIDBE</t>
  </si>
  <si>
    <t>Uprava pomorstva</t>
  </si>
  <si>
    <t>Izgradnja, sanacija i rekonstrukcija objekata podgradnje u lukama otvorenim za javni promet od županijskog i lokalnog značaja te modernizacija, obnova i izgradnja ribarske infrastrukture</t>
  </si>
  <si>
    <t>3116 - RAZVOJ SUSTAVA POMORSKOG PROMETA, POMORSKOG DOBRA I LUKA, TE ZAŠTITA OKOLIŠA OD ONEČIŠĆENJA S POMORSKIH OBJEKATA - 31 PROMET, PROMETNA INFRASTRUKTURA I KOMUNIKACIJE</t>
  </si>
  <si>
    <t>Priprema i provedba projekata u pomorstvu</t>
  </si>
  <si>
    <t>A754044</t>
  </si>
  <si>
    <t>Promidžba pomorstva Republike Hrvatske</t>
  </si>
  <si>
    <t>A754030</t>
  </si>
  <si>
    <t>Članarine u međunarodnim organizacijama u pomorstvu</t>
  </si>
  <si>
    <t>Stipendiranje redovnih učenika i studenata srednjih pomorskih škola i pomorskih fakulteta</t>
  </si>
  <si>
    <t>A754037</t>
  </si>
  <si>
    <t>Sufinanciranje ukrcaja vježbenika na brodove u međunarodnoj i nacionalnoj plovidbi</t>
  </si>
  <si>
    <t>Subvencije trgovačkim društvima i zadrugama izvan javnog sektora</t>
  </si>
  <si>
    <t>Uprava sigurnosti plovidbe</t>
  </si>
  <si>
    <t>3109 - SIGURNOST PLOVIDBE - 31 PROMET, PROMETNA INFRASTRUKTURA I KOMUNIKACIJE</t>
  </si>
  <si>
    <t>K820078</t>
  </si>
  <si>
    <t xml:space="preserve">Obnova SAR flote lučkih kapetanija </t>
  </si>
  <si>
    <t>T810059</t>
  </si>
  <si>
    <t>Nacionalni sustav za suzbijanje  onečišćenja mora velikih razmjera - EAS HR</t>
  </si>
  <si>
    <t>T810060</t>
  </si>
  <si>
    <t>Projekt proširenja i produbljenja plovnog kanala Privlački gaz</t>
  </si>
  <si>
    <t>K761083</t>
  </si>
  <si>
    <t xml:space="preserve">Projekt produbljenja i proširenja plovnog koridora u kanalu Puntarska draga </t>
  </si>
  <si>
    <t>A754057</t>
  </si>
  <si>
    <t xml:space="preserve">Održavanje školskih brodova srednjoškolskih pomorskih učilišta i opremanje obveznom opremom u skladu s odredbama STCW Konvencije </t>
  </si>
  <si>
    <t>Kapitalne pomoći proračunskim korisnicima drugih proračuna</t>
  </si>
  <si>
    <t>A754063</t>
  </si>
  <si>
    <t>Održavanje mreže plovila - čistača za djelovanje kod iznenadnih onečišćenja mora</t>
  </si>
  <si>
    <t>A754065</t>
  </si>
  <si>
    <t>Uklanjanje podrtina i potonulih stvari</t>
  </si>
  <si>
    <t>T820080</t>
  </si>
  <si>
    <t>NAMIRS-Sustav reagiranja na iznenadna onečišćenja mora s pomorskih objekata u sjevernom Jadranu</t>
  </si>
  <si>
    <t>K819082</t>
  </si>
  <si>
    <t>CEF 2014.-2020. - RIS COMEX 2 - Primjena RIS-a u upravljanju prometnim koridorima</t>
  </si>
  <si>
    <t>K819083</t>
  </si>
  <si>
    <t>Kibernetička sigurnost u hrvatskom pomorskom prometu - CYSCROMS</t>
  </si>
  <si>
    <t>T820083</t>
  </si>
  <si>
    <t>Mehanizam zaštite osjetljivih područja Jadrana - ASAP</t>
  </si>
  <si>
    <t>Uprava unutarnje plovidbe</t>
  </si>
  <si>
    <t>3115 - RAZVOJ UNUTARNJE PLOVIDBE - 31 PROMET, PROMETNA INFRASTRUKTURA I KOMUNIKACIJE</t>
  </si>
  <si>
    <t>Stipendiranje redovnih studenata i učenika obrazovnog usmjerenja iz područja unutarnje plovidbe, te vježbeničkog staža brodaraca unutarnje plovidbe</t>
  </si>
  <si>
    <t>Rad Savske komisije, te sudjelovanje u radu međunarodnih institucija s područja unutarnje plovidbe</t>
  </si>
  <si>
    <t>A754036</t>
  </si>
  <si>
    <t>Priprema projekata i planskih dokumenata u unutarnjoj plovidbi</t>
  </si>
  <si>
    <t>K810067</t>
  </si>
  <si>
    <t>CEF 2014.-2020.- Priprema FAIRway 2 radova na Rajna - Dunav koridoru</t>
  </si>
  <si>
    <t>3111 - PRIPREMA I PROVEDBA PROJEKATA SUFINANCIRANIH SREDSTVIMA FONDOVA EU - 31 PROMET, PROMETNA INFRASTRUKTURA I KOMUNIKACIJE</t>
  </si>
  <si>
    <t>K754068</t>
  </si>
  <si>
    <t>EKO - REKUPA - revitalizacija rijeke Kupe za putničku i sportsku plovidbu</t>
  </si>
  <si>
    <t>K761084</t>
  </si>
  <si>
    <t>CEF - FAIRWAY DANUBE II - Budući koraci za unaprjeđenje plovidbe na Dunavu</t>
  </si>
  <si>
    <t>PROMET I INFRASTRUKTURA</t>
  </si>
  <si>
    <t xml:space="preserve">Uprava za cestovni promet, cestovnu infrastrukturu i inspekciju </t>
  </si>
  <si>
    <t>3110 - IZGRADNJA I ODRŽAVANJE CESTOVNE INFRASTRUKTURE - 31 PROMET, PROMETNA INFRASTRUKTURA I KOMUNIKACIJE</t>
  </si>
  <si>
    <t>Provedba ugovora o koncesiji - Autocesta Zagreb-Macelj</t>
  </si>
  <si>
    <t>Kapitalne pomoći kreditnim i ostalim financijskim institucijama te trgovačkim društvima i zadrugama izvan javnog sektora</t>
  </si>
  <si>
    <t>Tekuće pomoći međunarodnim organizacijama te institucijama i tijelima EU</t>
  </si>
  <si>
    <t>A754061</t>
  </si>
  <si>
    <t>Naknada dijela cestarine za korištenje autocesta i objekata pod naplatom za vozila hitnih službi</t>
  </si>
  <si>
    <t>Provedba ugovora o koncesiji - Bina-Istra</t>
  </si>
  <si>
    <t>T810065</t>
  </si>
  <si>
    <t>CEF PSA - Razvoj standarda za pružanje multimodalnih putnih informacija</t>
  </si>
  <si>
    <t>T819077</t>
  </si>
  <si>
    <t xml:space="preserve">CEF PSA NAPCOORE PROJEKT – Akcija programske podrške za provedbu mehanizma koordinacije za objedinjavanje nacionalnih pristupnih točaka </t>
  </si>
  <si>
    <t>A587081</t>
  </si>
  <si>
    <t>Suradnja s međunarodnim organizacijama i planiranje razvoja cestovne infrastrukture</t>
  </si>
  <si>
    <t>A820076</t>
  </si>
  <si>
    <t>Sufinanciranje javne usluge u cestovnom prijevozu putnika</t>
  </si>
  <si>
    <t>3118-RAZVOJ I SIGURNOST KOPNENOG PROMETA - 31 PROMET, PROMETNA INFRASTRUKTURA I KOMUNIKACIJA</t>
  </si>
  <si>
    <t>A819076</t>
  </si>
  <si>
    <t xml:space="preserve">Poticanje otočnog javnog cestovnog prijevoza </t>
  </si>
  <si>
    <t>T820081</t>
  </si>
  <si>
    <t>Nadoknada dijela troška dizelskog goriva koje se koristi kao pogonsko gorivo u komercijalnom prijevozu putnika</t>
  </si>
  <si>
    <t>T754082</t>
  </si>
  <si>
    <t>Pomoći BiH u prometnoj povezanosti i integraciji</t>
  </si>
  <si>
    <t>Kapitalne pomoći inozemnim vladama</t>
  </si>
  <si>
    <t xml:space="preserve">Razvoj i unaprjeđenje sustava sigurnosti i inspekcije cestovnog prometa i cesta </t>
  </si>
  <si>
    <t>3112 - INSPEKCIJSKI NADZOR CESTOVNOG PROMETA, CESTA I ŽIČARA - 31 PROMET, PROMETNA INFRASTRUKTURA I KOMUNIKACIJE</t>
  </si>
  <si>
    <t>A810057</t>
  </si>
  <si>
    <t>Potpora županijskim upravama za ceste za održavanje, rekonstrukciju i građenje županijskih i lokalnih cesta</t>
  </si>
  <si>
    <t>T821083</t>
  </si>
  <si>
    <t>CEF X4ITS - Srednjoeuropska prekogranična suradnja za inteligentne transportne sustave (ITS)</t>
  </si>
  <si>
    <t>T587084</t>
  </si>
  <si>
    <t>INTERREG PROJEKT ACTIVE2PUBLIC TRANSPORT - Podrška boljem kombiniranju biciklizma, pješačenja i javnog prijevoza u dunavskoj regiji</t>
  </si>
  <si>
    <t>A754066</t>
  </si>
  <si>
    <t>Sufinanciranje izdavanja licencija inženjerima tehnologije prometa i transporta</t>
  </si>
  <si>
    <t>Uprava za željezničku infrastrukturu i promet</t>
  </si>
  <si>
    <t>T754034</t>
  </si>
  <si>
    <t>Potpora trgovačkim društvima u javnom sektoru u pripremi i provedbi projekata planiranih za sufinanciranje iz EU fondova</t>
  </si>
  <si>
    <t>3114 -IZGRADNJA I ODRŽAVANJE ŽELJEZNIČKE INFRASTRUKTURE - 31 PROMET, PROMETNA INFRASTRUKTURA I KOMUNIKACIJE</t>
  </si>
  <si>
    <t>T754054</t>
  </si>
  <si>
    <t>Prilagodba željezničkih graničnih prijelaza za provedbu schengenske pravne stečevine</t>
  </si>
  <si>
    <t>A754029</t>
  </si>
  <si>
    <t>T754048</t>
  </si>
  <si>
    <t>Potpora u provedbi CEF projekata željezničkog sektora</t>
  </si>
  <si>
    <t>T820075</t>
  </si>
  <si>
    <t>Potpora društvu HŽ Infrastruktura d.o.o. za otplatu zajma IBRD</t>
  </si>
  <si>
    <t>T819078</t>
  </si>
  <si>
    <t>Opremanje pruga uređajem za automatsku zaštitu vlaka</t>
  </si>
  <si>
    <t>A820082</t>
  </si>
  <si>
    <t>Financiranje i sufinanciranje građenja, modernizacije i obnove željezničke infrastrukture</t>
  </si>
  <si>
    <t>T821082</t>
  </si>
  <si>
    <t>Potpora u provedbi NPOO projekata željezničkog sektora</t>
  </si>
  <si>
    <t>3114-RAZVOJ I SIGURNOST KOPNENOG PROMETA - 31 PROMET, PROMETNA INFRASTRUKTURA I KOMUNIKACIJA</t>
  </si>
  <si>
    <t>A587082</t>
  </si>
  <si>
    <t> </t>
  </si>
  <si>
    <t>Izuzeto javno dobro</t>
  </si>
  <si>
    <t xml:space="preserve">Unapređenje strukturnih reformi željeznice </t>
  </si>
  <si>
    <t>Upravljanje, organizacija i regulacija željezničkog prometa</t>
  </si>
  <si>
    <t>A754064</t>
  </si>
  <si>
    <t>Poticaji u kombiniranom prijevozu tereta</t>
  </si>
  <si>
    <t>T821079</t>
  </si>
  <si>
    <t>PROMICANJE ŽELJEZNIČKOG PROMETA KROZ POLITIKU ODRŽIVOG PRIJEVOZA I RAZVOJA - "CULTURE ON RAILS TOWARDS GREEN FUTURE"</t>
  </si>
  <si>
    <t>Tekuće pomoći inozemnim vladama</t>
  </si>
  <si>
    <t>3113 - RAZVOJ SUSTAVA ZRAČNOG PROMETA - 31 PROMET, PROMETNA INFRASTRUKTURA I KOMUNIKACIJE</t>
  </si>
  <si>
    <t>A754025</t>
  </si>
  <si>
    <t>A754035</t>
  </si>
  <si>
    <t>Provedba ugovora o koncesiji za izgradnju novog putničkog terminala Zračne luke Zagreb</t>
  </si>
  <si>
    <t>3107 - RAZVOJ TRŽIŠTA POŠTANSKIH USLUGA I ELEKTRONIČKIH KOMUNIKACIJA - 31 PROMET, PROMETNA INFRASTRUKTURA I KOMUNIKACIJE</t>
  </si>
  <si>
    <t>A754032</t>
  </si>
  <si>
    <t xml:space="preserve">Naknada koja se dodjeljuje poduzetnicima kojima je povjereno obavljanje univerzalne poštanske usluge </t>
  </si>
  <si>
    <t>UPRAVLJANJE FONDOVIMA EU</t>
  </si>
  <si>
    <t>Uprava za EU fondove i strateško planiranje</t>
  </si>
  <si>
    <t>T754039</t>
  </si>
  <si>
    <t>OP Konkurentnost i kohezija, prioritetna os 7. Povezanost i mobilnost</t>
  </si>
  <si>
    <t>T754041</t>
  </si>
  <si>
    <t>OP Konkurentnost i kohezija, specifični cilj 2a1 Razvoj infrastrukture širokopojasne mreže sljedeće generacije</t>
  </si>
  <si>
    <t>T754040</t>
  </si>
  <si>
    <t>CEF Tehnička pomoć</t>
  </si>
  <si>
    <t>T820077</t>
  </si>
  <si>
    <t>Nacionalni plan oporavka i otpornosti</t>
  </si>
  <si>
    <t>Kapitalne pomoći temeljem prijenosa EU sredstava</t>
  </si>
  <si>
    <t>T821080</t>
  </si>
  <si>
    <t>Fond solidarnosti Europske Unije- područje prijevoza, pošta i telekomunikacija</t>
  </si>
  <si>
    <t>T820079</t>
  </si>
  <si>
    <t>Program Konkurentnost i kohezija 2021.-2027.</t>
  </si>
  <si>
    <t>06545</t>
  </si>
  <si>
    <t>Glava 06545 Agencija za obalni linijski pomorski promet</t>
  </si>
  <si>
    <t>Administracija i upravljanje Agencije za obalni linijski pomorski promet</t>
  </si>
  <si>
    <t>A587053</t>
  </si>
  <si>
    <t>06551</t>
  </si>
  <si>
    <t>Glava 06551  Agencije u prometu i infrastrukturi</t>
  </si>
  <si>
    <t>45228</t>
  </si>
  <si>
    <t>Agencija za sigurnost željezničkog prometa</t>
  </si>
  <si>
    <t>Naknade šteta zaposlenicima</t>
  </si>
  <si>
    <t>A840004</t>
  </si>
  <si>
    <t>48031</t>
  </si>
  <si>
    <t>RKP 48031</t>
  </si>
  <si>
    <t>Agencija za istraživanje nesreća u zračnom, pomorskom i željezničkom prometu</t>
  </si>
  <si>
    <t>A870003</t>
  </si>
  <si>
    <t>3117 - ISTRAŽIVANJE NESREĆA U PROMETU - 31 PROMET, PROMETNA INFRASTRUKTURA I KOMUNIKACIJE</t>
  </si>
  <si>
    <t>K870001</t>
  </si>
  <si>
    <t>Kamate za primljene kredite i zajmoveod kreditnih i ostalih financijskih institucija izvan javnog sektora</t>
  </si>
  <si>
    <t>T870004</t>
  </si>
  <si>
    <t>INTERREG Italija-Hrvatska 2021.-2027.- Prekogranične ICT strategije za logističku integraciju, optimizaciju, održivost i sigurnost tereta na željezničkim prugama i lukama  (CROSSFREIGHT).</t>
  </si>
  <si>
    <t>06560</t>
  </si>
  <si>
    <t>Glava 06560 Hrvatski hidrografski institut</t>
  </si>
  <si>
    <t>A663000</t>
  </si>
  <si>
    <t>Uspostava hidrografskog informacijskog sustava</t>
  </si>
  <si>
    <t>K663006</t>
  </si>
  <si>
    <t>A663007</t>
  </si>
  <si>
    <t>06570</t>
  </si>
  <si>
    <t>Glava 06570  Državne lučke uprave</t>
  </si>
  <si>
    <t>51302</t>
  </si>
  <si>
    <t>RKP 51302</t>
  </si>
  <si>
    <t>Lučka uprava Rijeka</t>
  </si>
  <si>
    <t>OTPLATA ZAJMA SVJETSKE BANKE (IBRD) br.7638 HR - PROJEKT OBNOVE RIJEČKOG PROMETNOG PRAVCA II</t>
  </si>
  <si>
    <t>Kamate za primljene kredite i zajmove od međunarodnih organizacija, institucija i tijela EU te inozemnih vlada</t>
  </si>
  <si>
    <t>K570514</t>
  </si>
  <si>
    <t>CEF PROJEKT - UNAPREĐENJE INFRASTRUKTURE LUKE RIJEKA - PRODUBLJENJE JUŽNOG VEZA NA KONTEJNERSKOM TERMINALU JADRANSKA VRATA (POR2CORE-AGCT DREDGING)</t>
  </si>
  <si>
    <t>51271</t>
  </si>
  <si>
    <t>RKP 51271</t>
  </si>
  <si>
    <t>Lučka uprava Zadar</t>
  </si>
  <si>
    <t>T587071</t>
  </si>
  <si>
    <t>Projekt Nova luka Zadar - Otplata zajma banaka EIB i KfW</t>
  </si>
  <si>
    <t>K587075</t>
  </si>
  <si>
    <t>OP Konkurentnost i kohezija, prioritetna os 7. Povezanost i mobilnost - Rekonstrukcija i izgradnja lučke infrastrukture Grad Zadar - Poluotok</t>
  </si>
  <si>
    <t>3111 - PRIPREMA I PROVEDBA PROJEKATA SUFINANCIRANIH SREDSTVIMA EU - 31 PROMET, PROMETNA INFRASTRUKTURA I KOMUNIKACIJE</t>
  </si>
  <si>
    <t>51335</t>
  </si>
  <si>
    <t>RKP 51335</t>
  </si>
  <si>
    <t>Lučka uprava Šibenik</t>
  </si>
  <si>
    <t>A810081</t>
  </si>
  <si>
    <t>OTPLATA ZAJMA EBRD - PROJEKT MODERNIZACIJE LUČKE INFRASTRUKTURE LUKE ŠIBENIK - DOMAĆA KOMPONENTA</t>
  </si>
  <si>
    <t>K810086</t>
  </si>
  <si>
    <t>Modernizacija lučkog područja luke Šibenik</t>
  </si>
  <si>
    <t>51327</t>
  </si>
  <si>
    <t>RKP 51327</t>
  </si>
  <si>
    <t>Lučka uprava Split</t>
  </si>
  <si>
    <t>A754071</t>
  </si>
  <si>
    <t>Gradnja i održavanje</t>
  </si>
  <si>
    <t>K754078</t>
  </si>
  <si>
    <t>Operativni program za pomorstvo i ribarstvo - Izgradnja ribarske  luke Komiža</t>
  </si>
  <si>
    <t>3111-PRIPREMA I PROVEDBA PROJEKATA SUFINANCIRANIH SREDSTVIMA FONDOVA EU - PROMET, PROMETNA INFRASTRUKTURA I KOMUNIKACIJE</t>
  </si>
  <si>
    <t>K754079</t>
  </si>
  <si>
    <t>Mehanizam za oporavak i otpornost - novi putnički terminal (Bazen Gradska luka)</t>
  </si>
  <si>
    <t>K754080</t>
  </si>
  <si>
    <t xml:space="preserve">KONKURENTNOST I KOHEZIJA 2021-2027 </t>
  </si>
  <si>
    <t>51298</t>
  </si>
  <si>
    <t>RKP 51298</t>
  </si>
  <si>
    <t>Lučka uprava Ploče</t>
  </si>
  <si>
    <t>T810075</t>
  </si>
  <si>
    <t>Projekt integracije trgovine i transporta - otplata Zajmova  Svjetske banke  (IBRD)</t>
  </si>
  <si>
    <t>51343</t>
  </si>
  <si>
    <t>RKP 51343</t>
  </si>
  <si>
    <t>Lučka uprava Dubrovnik</t>
  </si>
  <si>
    <t>A932002</t>
  </si>
  <si>
    <t>51319</t>
  </si>
  <si>
    <t>RKP 51319</t>
  </si>
  <si>
    <t>Javna ustanova Lučka uprava Osijek</t>
  </si>
  <si>
    <t>A810068</t>
  </si>
  <si>
    <t xml:space="preserve">Administracija i upravljanje </t>
  </si>
  <si>
    <t>A810069</t>
  </si>
  <si>
    <t>T810089</t>
  </si>
  <si>
    <t>Program Konkurentnost i kohezija 2021.-2027. - Izgradnja terminala za pretovar rasutih tereta u luci Osijek</t>
  </si>
  <si>
    <t>K810091</t>
  </si>
  <si>
    <t>NPOO - C1.4. R3-I4 Opremanje luka i pristaništa infrastrukturom za zbrinjavanje otpada - LU Osijek</t>
  </si>
  <si>
    <t>T810094</t>
  </si>
  <si>
    <t>CEF - izrada projektne dokumentacije za projekt: Južna obala u luci Osijek - izgradnja i rekonstrukcija infrastrukture</t>
  </si>
  <si>
    <t>Ostala  nematerijalna proizvedena imovina</t>
  </si>
  <si>
    <t>K810099</t>
  </si>
  <si>
    <t>51280</t>
  </si>
  <si>
    <t>RKP 51280</t>
  </si>
  <si>
    <t>Javna ustanova Lučka uprava Vukovar</t>
  </si>
  <si>
    <t>A930001</t>
  </si>
  <si>
    <t>A930002</t>
  </si>
  <si>
    <t>Poslovni objekti</t>
  </si>
  <si>
    <t>Dodatna ulaganja za ostalu nefinancijsku imovinu</t>
  </si>
  <si>
    <t>K930004</t>
  </si>
  <si>
    <t>CEF 2014-2020 - Priprema FAIRway 2 radova na koridoru Rajna-Dunav - Privezišta</t>
  </si>
  <si>
    <t>K930005</t>
  </si>
  <si>
    <t>CEF - Priprema projektne dokumentacije za izgradnju vertikalne obale u Luci Vukovar</t>
  </si>
  <si>
    <t>K930006</t>
  </si>
  <si>
    <t>NPOO - C1.4. R3-I4 Opremanje luka i pristaništa infrastrukturom za zbrinjavanje otpada - LU Vukovar</t>
  </si>
  <si>
    <t>K930007</t>
  </si>
  <si>
    <t>T930008</t>
  </si>
  <si>
    <t>INTERREG IPA CBC Hrvatska-Srbija - Intervencije na Dunavu</t>
  </si>
  <si>
    <t>Uređaji, strojevi i ioprema za ostale namjene</t>
  </si>
  <si>
    <t>51263</t>
  </si>
  <si>
    <t>RKP 51263</t>
  </si>
  <si>
    <t>Javna ustanova Lučka uprava Slavonski Brod</t>
  </si>
  <si>
    <t>A928001</t>
  </si>
  <si>
    <t>A928002</t>
  </si>
  <si>
    <t>Ostala nematerijalna proizvedena imovina</t>
  </si>
  <si>
    <t>Dodatna ulaganja na ostalim građevinskim objektima</t>
  </si>
  <si>
    <t>T928003</t>
  </si>
  <si>
    <t>Otplata zajmova Zagrebačke banke i HBOR-a</t>
  </si>
  <si>
    <t>Kamate za primljene kredite i zajamove od kreditnih i ostalih financijskih institucija u javnom sektoru</t>
  </si>
  <si>
    <t>Kamate za primljene kredite i zajmove od kreditnih i ostalih financijskih institucija izvan javnog sektora</t>
  </si>
  <si>
    <t>K928005</t>
  </si>
  <si>
    <t>CEF-Izrada studija i projektne dokumentacije za potrebe izgradnje Terminala za opasne terete u luci Slavonski Brod</t>
  </si>
  <si>
    <t>K928006</t>
  </si>
  <si>
    <t>NPOO - C1.4. R3-I4 Opremanje luka i pristaništa infrastrukturom za zbrinjavanje otpada - LU Sl. Brod</t>
  </si>
  <si>
    <t>K928007</t>
  </si>
  <si>
    <t>Gradnja plutajućeg objekta unutarnje plovidbe - pristana u funkciji turizma i putničkog
pristaništa na rijeci Savi u Slavonskom Brodu - NPOO.C1.6.R1-I1.01-V1.0045</t>
  </si>
  <si>
    <t>51255</t>
  </si>
  <si>
    <t>RKP 51255</t>
  </si>
  <si>
    <t>Javna ustanova Lučka uprava Sisak</t>
  </si>
  <si>
    <t>A931001</t>
  </si>
  <si>
    <t>Plaće u naravi</t>
  </si>
  <si>
    <t>A931002</t>
  </si>
  <si>
    <t xml:space="preserve">Gradnja i održavanje </t>
  </si>
  <si>
    <t>4=1-2+3</t>
  </si>
  <si>
    <t>A754081</t>
  </si>
  <si>
    <t>Povrat neprihvatljivih troškova financiranih iz EU sredstava</t>
  </si>
  <si>
    <t>T821075</t>
  </si>
  <si>
    <t>INTERREG Vb-ADRION-Projekt EUREKA - Jadransko-jonska mreža razvoja i harmonizacije pomorske sigurnosti</t>
  </si>
  <si>
    <t>Tekući prijenosi između proračunskih korisnika istog proračuna temeljem prijenosa EU sredstava</t>
  </si>
  <si>
    <t xml:space="preserve">Subvencije trgovačkim društvima, zadrugama, poljoprivrednicima i obrtnicima iz EU sredstava </t>
  </si>
  <si>
    <t xml:space="preserve">Kapitalne pomoći iz EU sredstava </t>
  </si>
  <si>
    <t>Tekuće pomoći temeljem prijenosa EU sredstava</t>
  </si>
  <si>
    <t>K754049</t>
  </si>
  <si>
    <t>CEF 2017.-2019.-CROCODILE II CROATIA-Uvođenje inteligentnih prometnih sustava (ITS) na TNT cestama</t>
  </si>
  <si>
    <t>Kapitalne pomoćo temeljem prijenosa EU sredstava</t>
  </si>
  <si>
    <t>Subvencije trgovačkim društvima, zadrugama, poljoprivrednicima i obrtnicima iz EU sredstava</t>
  </si>
  <si>
    <t>Tekuće donacije iz EU sredstava</t>
  </si>
  <si>
    <t>Kapitalne donacije iz EU sredstava</t>
  </si>
  <si>
    <t>Kapitalne pomoći iz EU sredstava</t>
  </si>
  <si>
    <t>49083</t>
  </si>
  <si>
    <t>RKP 49083</t>
  </si>
  <si>
    <t>Hrvatska agencija za civilno zrakoplovstvo</t>
  </si>
  <si>
    <t>A909001</t>
  </si>
  <si>
    <t>Administracija i upravljanje (iz evidencijskih prihoda)</t>
  </si>
  <si>
    <t>Negativne tečajne razlike i razlike zbog primjene valutne klauzule</t>
  </si>
  <si>
    <t>Ugovorene kazne i ostale naknade šteta</t>
  </si>
  <si>
    <t>Ostala prava</t>
  </si>
  <si>
    <t xml:space="preserve"> </t>
  </si>
  <si>
    <t>Medicinska i laboratorijska oprema</t>
  </si>
  <si>
    <t>06565</t>
  </si>
  <si>
    <t>Glava 06565 Hrvatska regulatorna agencija za mrežne djelatnosti</t>
  </si>
  <si>
    <t>A917001</t>
  </si>
  <si>
    <t>0486</t>
  </si>
  <si>
    <t>A570508</t>
  </si>
  <si>
    <t>A570509</t>
  </si>
  <si>
    <t>Ceste, željeznice i ostali prometni objekti</t>
  </si>
  <si>
    <t xml:space="preserve">Dodatna ulaganja na postrojenjima i opremi </t>
  </si>
  <si>
    <t>T570510</t>
  </si>
  <si>
    <t>OTPLATA ZAJMA EDCF - KOREA EXIMBANK - PROJEKT "SAMSUNG"</t>
  </si>
  <si>
    <t>K570512</t>
  </si>
  <si>
    <t>CEF PROJEKT - UNAPREĐENJE INFRASTRUKTURE LUKE RIJEKA - KONTEJNERSKI TERMINAL ZAGREBAČKA OBALA (POR2CORE- ZCT)</t>
  </si>
  <si>
    <t>K570516</t>
  </si>
  <si>
    <t>CEF PROJEKT - UNAPREĐENJE INFRASTRUKTURE LUKE RIJEKA - BAZEN RIJEKA (POR2CORE - RIJEKA BASIN)</t>
  </si>
  <si>
    <t>K570523</t>
  </si>
  <si>
    <t>IZGRADNJA SPOJNE CESTE LUČKOG PODRUČJA S CESTOM D-403</t>
  </si>
  <si>
    <t>K570524</t>
  </si>
  <si>
    <t>CEF PROJEKT - UNAPREĐENJE INFRASTRUKTURE LUKE RIJEKA - PROŠIRENJE PRAŠKOG PRISTANIŠTA (PRAGUE PIER EXTENSION)</t>
  </si>
  <si>
    <t>T570526</t>
  </si>
  <si>
    <t>INTERREG CENTRAL EUROPE 2021 - 2027 Projekt ACCESSMILE - Poboljšanje dostupnosti najudaljenijih odredišta s glavnih TEN-T čvorišta u Srednjoj Europi kroz ICT</t>
  </si>
  <si>
    <t>T570527</t>
  </si>
  <si>
    <t>HORIZON EUROPE Projekt ATLANTIS - Poboljšanje otpornosti kritične infrastrukture na velike transnacionalne i sustavne rizike</t>
  </si>
  <si>
    <t>K570529</t>
  </si>
  <si>
    <t>INTERREG EURO - MED - Korištenje obnovljive energije u svrhu prijelaza na čistu  energiju u mediteranskim lukama (RENEWPORT)</t>
  </si>
  <si>
    <t>T570531</t>
  </si>
  <si>
    <t>INTERREG VI-A Italija - Hrvatska - Unapređenje pristupačnosti jadranskih luka (MILEPORT)</t>
  </si>
  <si>
    <t>K570528</t>
  </si>
  <si>
    <t>INTERREG VI-A Italija - Hrvatska - Unapređenje  kibernetičke otpornosti i sigurnosti jadranskih luka (CRESPORT)</t>
  </si>
  <si>
    <t>T570530</t>
  </si>
  <si>
    <t xml:space="preserve">INTERREG VI-A Italija - Hrvatska - Digitalne dvostruke aplikacije za sigurnije i zelenije poslovanje luka na Jadranu (DIGITPORTS) </t>
  </si>
  <si>
    <t>K570532</t>
  </si>
  <si>
    <t>CEF PROJEKT - UNAPREĐENJE INFRASTRUKTURE LUKE RIJEKA - NAPAJANJE BRODOVA ELEKTRIČNOM ENERGIJOM S KOPNA (POR2CORE OPS)</t>
  </si>
  <si>
    <t>A587069</t>
  </si>
  <si>
    <t xml:space="preserve">Komunalne usluge </t>
  </si>
  <si>
    <t xml:space="preserve">Zdravstvene i veterinarske usluge </t>
  </si>
  <si>
    <t xml:space="preserve">Ostale usluge </t>
  </si>
  <si>
    <t>Penali, ležarine i drugo</t>
  </si>
  <si>
    <t xml:space="preserve">Komunikacijska oprema </t>
  </si>
  <si>
    <t xml:space="preserve">Uređaji, strojevi i oprema za ostale namjene </t>
  </si>
  <si>
    <t xml:space="preserve">Višegodišnji nasadi  </t>
  </si>
  <si>
    <t>A587070</t>
  </si>
  <si>
    <t>K587077</t>
  </si>
  <si>
    <t>OPERATIVNI PROGRAM RIBARSTVA (EFPR) - RIBARSKA LUKA VELA LAMJANA, KALI - FAZA 2 - POVEĆANJE KVALITETE, KONTROLE I SLJEDIVOSTI ISKRCAJA RIBARSKIH PLOVILA</t>
  </si>
  <si>
    <t>K587083</t>
  </si>
  <si>
    <t>Uredska oprema I namještaj</t>
  </si>
  <si>
    <t>K587088</t>
  </si>
  <si>
    <t>INTERREG VI-A Italija - Hrvatska - Promicanje održivih rješenja za pomorski kulturni turizam (ADRIJOROUTES)</t>
  </si>
  <si>
    <t>K587087</t>
  </si>
  <si>
    <t>INTERREG VI-a Italija-Hrvatska - Digitalne dvostruke aplikacije za sigurnije i zelenije poslovanje luka na Jadranu (DIGITPORTS)</t>
  </si>
  <si>
    <t>K587086</t>
  </si>
  <si>
    <t>INTERREG VI-A Italija-Hrvatska - Unapređenje pristupačnosti jadranskih luka (MILEPORT)</t>
  </si>
  <si>
    <t>K587085</t>
  </si>
  <si>
    <t>INTERREG VI-A Italija-Hrvatska - Novo poglavlje u transportu dobara na intermodalnim pravcima (TRANSPONEXT)</t>
  </si>
  <si>
    <t>A810082</t>
  </si>
  <si>
    <t>K810092</t>
  </si>
  <si>
    <t>INTERREG EuroMED - REPORTS (REimagining PORt ciTieS) - Zeleni lučki gradovi</t>
  </si>
  <si>
    <t>T810100</t>
  </si>
  <si>
    <t>A754070</t>
  </si>
  <si>
    <t>Nematerijalna proizvedena imovina</t>
  </si>
  <si>
    <t xml:space="preserve">Ostala nematerijalna proizvedena imovina </t>
  </si>
  <si>
    <t>T754028</t>
  </si>
  <si>
    <t>K754083</t>
  </si>
  <si>
    <t>K754084</t>
  </si>
  <si>
    <t>INTERREG VI-a ITALIJA-HRVATSKA Projekt DIGITPORTS - Digitalne dvostruke aplikacije za sigurnije i zelenije poslovanje luka na Jadranu</t>
  </si>
  <si>
    <t>0482</t>
  </si>
  <si>
    <t>K754085</t>
  </si>
  <si>
    <t>INTERREG VI-a ITALIJA-HRVATSKA Projekt FISHNOWASTE - Smanjenje i upravljanje otpadom u ribarskim lukama Jadranskog mora za promicanje održivog ribarstva</t>
  </si>
  <si>
    <t>K754086</t>
  </si>
  <si>
    <t>Uvođenje inteligentnih transportnih sustava na funkcionalnom prometnom području grada Splita</t>
  </si>
  <si>
    <t>A810073</t>
  </si>
  <si>
    <t>A810074</t>
  </si>
  <si>
    <t xml:space="preserve">K810090 </t>
  </si>
  <si>
    <t xml:space="preserve">Ugradnja sustava za korištenje obnovljivih izvora energije na poslovnoj građevini ulaznog terminala Ploče </t>
  </si>
  <si>
    <t>K810093</t>
  </si>
  <si>
    <t>K810095</t>
  </si>
  <si>
    <t>CEF Projekt - Unapređenje javnih usluga Luke Ploče putem implementacije 5G povezanosti (22-HR-DIG-SmartPortPloce)</t>
  </si>
  <si>
    <t>K810096</t>
  </si>
  <si>
    <t>INTERREG VI-A Italija-Hrvatska - Unapređenje kibernetičke otpornosti i sigurnosti jadranskih luka (CRESPORT)</t>
  </si>
  <si>
    <t>K810097</t>
  </si>
  <si>
    <t>INTERREG VI-A Italija-Hrvatska - Novo poglavlje u transportu dobara na intermodalnim pravcima (Next chapter in the Transport of Goods -  TRANSPONEXT)</t>
  </si>
  <si>
    <t>K810098</t>
  </si>
  <si>
    <t>K810102</t>
  </si>
  <si>
    <t>INTERREG VI-A Italija-Hrvatska - Upotreba digitalnih blizanaca (Digital Twin) za sigurnije i zelenije poslovanje jadranskih luka (DIGITPORTS)</t>
  </si>
  <si>
    <t>T810101</t>
  </si>
  <si>
    <t>INTERREG Central Europe-Sustav upravljanja okolišem s ciljem povećanja energetske učinkovitosti i smanjenja potrošnje energije (REDU-CE-D)</t>
  </si>
  <si>
    <t>A932001</t>
  </si>
  <si>
    <t>Naknadee građanima i kućanstvima u novcu</t>
  </si>
  <si>
    <t>K932007</t>
  </si>
  <si>
    <t>Kibernetička sigurnost u hrvatskom pomorskom prometu</t>
  </si>
  <si>
    <t>T932008</t>
  </si>
  <si>
    <t>STUDIJA KRSTARENJA ZA ZELENIJI MEDITERAN</t>
  </si>
  <si>
    <t>K932009</t>
  </si>
  <si>
    <t>POBOLJŠANJE KIBERNETIČKE SIGURNOSTI JADRANSKIH LUKA</t>
  </si>
  <si>
    <t>K932010</t>
  </si>
  <si>
    <t>PROMICANJE ODRŽIVIH RJEŠENJA ZA POMORSKO KULTURNI TURIZAM</t>
  </si>
  <si>
    <t>K932011</t>
  </si>
  <si>
    <t>PREKOGRANIČNI KOORDINIRANI PRISTUP MORE-KOPNO KOJI POVEZUJE LUKE JADRANSKOG MORA SA ZRAČNIM LUKAMA I URBANIM PODRUČJIMA - CROSS CONNECT</t>
  </si>
  <si>
    <t>NPOO – Interpretacijski centar Bolenov dravski put – izgradnja pristaništa</t>
  </si>
  <si>
    <t>Oprema</t>
  </si>
  <si>
    <t>Dionice i udjeli u glavnici trgovačkih društava u javnom sektoru</t>
  </si>
  <si>
    <t>Otplata glavnice primljenih zajmova od ostalih tuzemnih financijskih institucija izvan javnog sektora</t>
  </si>
  <si>
    <t xml:space="preserve">Otplata glavnice zajma </t>
  </si>
  <si>
    <t>Otplata glavnice primljenih zajmova od međunarodnih organizacija</t>
  </si>
  <si>
    <t>Otplata glavnice primljenih kredita od tuzemnih kreditnih institucija izvan javnog sektora</t>
  </si>
  <si>
    <t>Otplata glavnice primljenih kredita i zajmova od institucija i tijela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</si>
</sst>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36"/>
      <name val="Arial"/>
      <family val="2"/>
      <charset val="238"/>
    </font>
    <font>
      <sz val="8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trike/>
      <sz val="12"/>
      <name val="Arial"/>
      <family val="2"/>
      <charset val="238"/>
    </font>
    <font>
      <b/>
      <strike/>
      <sz val="12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charset val="238"/>
    </font>
    <font>
      <sz val="12"/>
      <color theme="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92CDD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 diagonalUp="1"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 style="thin">
        <color indexed="62"/>
      </diagonal>
    </border>
    <border diagonalUp="1"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 style="thin">
        <color indexed="64"/>
      </diagonal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A6A6A6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5" fillId="0" borderId="0"/>
    <xf numFmtId="0" fontId="22" fillId="0" borderId="0"/>
    <xf numFmtId="0" fontId="4" fillId="0" borderId="0"/>
    <xf numFmtId="9" fontId="28" fillId="0" borderId="0" applyFont="0" applyFill="0" applyBorder="0" applyAlignment="0" applyProtection="0"/>
  </cellStyleXfs>
  <cellXfs count="377">
    <xf numFmtId="0" fontId="0" fillId="0" borderId="0" xfId="0"/>
    <xf numFmtId="3" fontId="3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right" vertical="center"/>
    </xf>
    <xf numFmtId="2" fontId="2" fillId="6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right" vertical="center"/>
    </xf>
    <xf numFmtId="2" fontId="1" fillId="7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/>
    </xf>
    <xf numFmtId="2" fontId="2" fillId="5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2" fontId="1" fillId="8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/>
    </xf>
    <xf numFmtId="0" fontId="1" fillId="0" borderId="1" xfId="2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left" vertical="center"/>
    </xf>
    <xf numFmtId="2" fontId="8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/>
    </xf>
    <xf numFmtId="3" fontId="3" fillId="0" borderId="1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7" fillId="5" borderId="9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center" vertical="center"/>
    </xf>
    <xf numFmtId="3" fontId="17" fillId="6" borderId="9" xfId="0" applyNumberFormat="1" applyFont="1" applyFill="1" applyBorder="1" applyAlignment="1">
      <alignment horizontal="right" vertical="center"/>
    </xf>
    <xf numFmtId="3" fontId="1" fillId="0" borderId="9" xfId="0" applyNumberFormat="1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left" vertical="center" wrapText="1"/>
    </xf>
    <xf numFmtId="3" fontId="18" fillId="0" borderId="9" xfId="0" applyNumberFormat="1" applyFont="1" applyBorder="1" applyAlignment="1">
      <alignment horizontal="left" vertical="center" wrapText="1"/>
    </xf>
    <xf numFmtId="3" fontId="1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left" vertical="center" wrapText="1"/>
    </xf>
    <xf numFmtId="3" fontId="14" fillId="0" borderId="9" xfId="0" applyNumberFormat="1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left" vertical="center"/>
    </xf>
    <xf numFmtId="1" fontId="1" fillId="0" borderId="9" xfId="0" applyNumberFormat="1" applyFont="1" applyBorder="1" applyAlignment="1">
      <alignment horizontal="left" vertical="center"/>
    </xf>
    <xf numFmtId="3" fontId="19" fillId="5" borderId="9" xfId="0" applyNumberFormat="1" applyFont="1" applyFill="1" applyBorder="1" applyAlignment="1">
      <alignment horizontal="center" vertical="center"/>
    </xf>
    <xf numFmtId="3" fontId="17" fillId="5" borderId="9" xfId="0" applyNumberFormat="1" applyFont="1" applyFill="1" applyBorder="1" applyAlignment="1">
      <alignment horizontal="right" vertical="center"/>
    </xf>
    <xf numFmtId="3" fontId="6" fillId="0" borderId="9" xfId="0" applyNumberFormat="1" applyFont="1" applyBorder="1" applyAlignment="1">
      <alignment horizontal="left" vertical="center"/>
    </xf>
    <xf numFmtId="3" fontId="18" fillId="7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left" vertical="center"/>
    </xf>
    <xf numFmtId="3" fontId="19" fillId="5" borderId="9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center" vertical="center" wrapText="1"/>
    </xf>
    <xf numFmtId="3" fontId="16" fillId="0" borderId="9" xfId="0" applyNumberFormat="1" applyFont="1" applyBorder="1" applyAlignment="1">
      <alignment horizontal="left" vertical="center"/>
    </xf>
    <xf numFmtId="3" fontId="15" fillId="0" borderId="9" xfId="0" applyNumberFormat="1" applyFont="1" applyBorder="1" applyAlignment="1">
      <alignment horizontal="left" vertical="center"/>
    </xf>
    <xf numFmtId="3" fontId="19" fillId="6" borderId="9" xfId="0" applyNumberFormat="1" applyFont="1" applyFill="1" applyBorder="1" applyAlignment="1">
      <alignment horizontal="center" vertical="center" wrapText="1"/>
    </xf>
    <xf numFmtId="3" fontId="19" fillId="6" borderId="9" xfId="0" applyNumberFormat="1" applyFont="1" applyFill="1" applyBorder="1" applyAlignment="1">
      <alignment horizontal="center" vertical="center"/>
    </xf>
    <xf numFmtId="1" fontId="1" fillId="9" borderId="9" xfId="0" applyNumberFormat="1" applyFont="1" applyFill="1" applyBorder="1" applyAlignment="1">
      <alignment horizontal="center" vertical="center"/>
    </xf>
    <xf numFmtId="1" fontId="1" fillId="9" borderId="9" xfId="0" applyNumberFormat="1" applyFont="1" applyFill="1" applyBorder="1" applyAlignment="1">
      <alignment horizontal="left" vertical="center"/>
    </xf>
    <xf numFmtId="3" fontId="18" fillId="9" borderId="9" xfId="0" applyNumberFormat="1" applyFont="1" applyFill="1" applyBorder="1" applyAlignment="1">
      <alignment horizontal="left" vertical="center" wrapText="1"/>
    </xf>
    <xf numFmtId="3" fontId="14" fillId="9" borderId="9" xfId="0" applyNumberFormat="1" applyFont="1" applyFill="1" applyBorder="1" applyAlignment="1">
      <alignment horizontal="left" vertical="center" wrapText="1"/>
    </xf>
    <xf numFmtId="49" fontId="1" fillId="9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left" vertical="center" wrapText="1"/>
    </xf>
    <xf numFmtId="1" fontId="3" fillId="9" borderId="9" xfId="0" applyNumberFormat="1" applyFont="1" applyFill="1" applyBorder="1" applyAlignment="1">
      <alignment horizontal="center" vertical="center"/>
    </xf>
    <xf numFmtId="1" fontId="3" fillId="9" borderId="9" xfId="0" applyNumberFormat="1" applyFont="1" applyFill="1" applyBorder="1" applyAlignment="1">
      <alignment horizontal="center" vertical="center" wrapText="1"/>
    </xf>
    <xf numFmtId="49" fontId="3" fillId="9" borderId="9" xfId="0" applyNumberFormat="1" applyFont="1" applyFill="1" applyBorder="1" applyAlignment="1">
      <alignment horizontal="center" vertical="center" wrapText="1"/>
    </xf>
    <xf numFmtId="1" fontId="3" fillId="9" borderId="9" xfId="0" applyNumberFormat="1" applyFont="1" applyFill="1" applyBorder="1" applyAlignment="1">
      <alignment horizontal="left" vertical="center" wrapText="1"/>
    </xf>
    <xf numFmtId="3" fontId="3" fillId="9" borderId="9" xfId="0" applyNumberFormat="1" applyFont="1" applyFill="1" applyBorder="1" applyAlignment="1">
      <alignment horizontal="left" vertical="center"/>
    </xf>
    <xf numFmtId="2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9" borderId="9" xfId="0" applyNumberFormat="1" applyFont="1" applyFill="1" applyBorder="1" applyAlignment="1">
      <alignment horizontal="left" vertical="center" wrapText="1"/>
    </xf>
    <xf numFmtId="49" fontId="1" fillId="9" borderId="9" xfId="0" applyNumberFormat="1" applyFont="1" applyFill="1" applyBorder="1" applyAlignment="1">
      <alignment horizontal="left" vertical="center" wrapText="1"/>
    </xf>
    <xf numFmtId="49" fontId="1" fillId="7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left" vertical="center" wrapText="1"/>
    </xf>
    <xf numFmtId="1" fontId="1" fillId="9" borderId="9" xfId="0" applyNumberFormat="1" applyFont="1" applyFill="1" applyBorder="1" applyAlignment="1">
      <alignment horizontal="center" vertical="center" wrapText="1"/>
    </xf>
    <xf numFmtId="1" fontId="1" fillId="9" borderId="9" xfId="0" applyNumberFormat="1" applyFont="1" applyFill="1" applyBorder="1" applyAlignment="1">
      <alignment horizontal="left" vertical="center" wrapText="1"/>
    </xf>
    <xf numFmtId="3" fontId="1" fillId="9" borderId="9" xfId="0" applyNumberFormat="1" applyFont="1" applyFill="1" applyBorder="1" applyAlignment="1">
      <alignment vertical="center"/>
    </xf>
    <xf numFmtId="3" fontId="1" fillId="9" borderId="9" xfId="0" applyNumberFormat="1" applyFont="1" applyFill="1" applyBorder="1" applyAlignment="1">
      <alignment horizontal="left" vertical="center"/>
    </xf>
    <xf numFmtId="2" fontId="1" fillId="9" borderId="9" xfId="0" applyNumberFormat="1" applyFont="1" applyFill="1" applyBorder="1" applyAlignment="1">
      <alignment horizontal="left" vertical="center" wrapText="1"/>
    </xf>
    <xf numFmtId="49" fontId="3" fillId="9" borderId="9" xfId="0" applyNumberFormat="1" applyFont="1" applyFill="1" applyBorder="1" applyAlignment="1">
      <alignment horizontal="center" vertical="center"/>
    </xf>
    <xf numFmtId="49" fontId="1" fillId="9" borderId="9" xfId="0" applyNumberFormat="1" applyFont="1" applyFill="1" applyBorder="1" applyAlignment="1">
      <alignment horizontal="center" vertical="center" wrapText="1"/>
    </xf>
    <xf numFmtId="3" fontId="1" fillId="9" borderId="9" xfId="0" applyNumberFormat="1" applyFont="1" applyFill="1" applyBorder="1" applyAlignment="1">
      <alignment horizontal="center" vertical="center" wrapText="1"/>
    </xf>
    <xf numFmtId="3" fontId="15" fillId="9" borderId="9" xfId="0" applyNumberFormat="1" applyFont="1" applyFill="1" applyBorder="1" applyAlignment="1">
      <alignment horizontal="left" vertical="center"/>
    </xf>
    <xf numFmtId="3" fontId="20" fillId="0" borderId="9" xfId="0" applyNumberFormat="1" applyFont="1" applyBorder="1" applyAlignment="1">
      <alignment horizontal="left" vertical="center"/>
    </xf>
    <xf numFmtId="3" fontId="1" fillId="9" borderId="9" xfId="0" applyNumberFormat="1" applyFont="1" applyFill="1" applyBorder="1" applyAlignment="1">
      <alignment horizontal="right" vertical="center" wrapText="1"/>
    </xf>
    <xf numFmtId="3" fontId="20" fillId="9" borderId="9" xfId="0" applyNumberFormat="1" applyFont="1" applyFill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/>
    </xf>
    <xf numFmtId="2" fontId="1" fillId="0" borderId="9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3" fontId="2" fillId="9" borderId="9" xfId="0" applyNumberFormat="1" applyFont="1" applyFill="1" applyBorder="1" applyAlignment="1">
      <alignment horizontal="center" vertical="center"/>
    </xf>
    <xf numFmtId="2" fontId="1" fillId="11" borderId="9" xfId="0" applyNumberFormat="1" applyFont="1" applyFill="1" applyBorder="1" applyAlignment="1">
      <alignment horizontal="center" vertical="center" wrapText="1"/>
    </xf>
    <xf numFmtId="1" fontId="1" fillId="11" borderId="9" xfId="0" applyNumberFormat="1" applyFont="1" applyFill="1" applyBorder="1" applyAlignment="1">
      <alignment horizontal="center" vertical="center" wrapText="1"/>
    </xf>
    <xf numFmtId="1" fontId="1" fillId="11" borderId="9" xfId="0" applyNumberFormat="1" applyFont="1" applyFill="1" applyBorder="1" applyAlignment="1">
      <alignment horizontal="left" vertical="center" wrapText="1"/>
    </xf>
    <xf numFmtId="2" fontId="1" fillId="11" borderId="9" xfId="0" applyNumberFormat="1" applyFont="1" applyFill="1" applyBorder="1" applyAlignment="1">
      <alignment horizontal="left" vertical="center" wrapText="1"/>
    </xf>
    <xf numFmtId="3" fontId="18" fillId="11" borderId="9" xfId="0" applyNumberFormat="1" applyFont="1" applyFill="1" applyBorder="1" applyAlignment="1">
      <alignment horizontal="left" vertical="center" wrapText="1"/>
    </xf>
    <xf numFmtId="1" fontId="1" fillId="12" borderId="9" xfId="0" applyNumberFormat="1" applyFont="1" applyFill="1" applyBorder="1" applyAlignment="1">
      <alignment horizontal="center" vertical="center"/>
    </xf>
    <xf numFmtId="1" fontId="1" fillId="12" borderId="9" xfId="0" applyNumberFormat="1" applyFont="1" applyFill="1" applyBorder="1" applyAlignment="1">
      <alignment horizontal="center" vertical="center" wrapText="1"/>
    </xf>
    <xf numFmtId="1" fontId="1" fillId="12" borderId="9" xfId="0" applyNumberFormat="1" applyFont="1" applyFill="1" applyBorder="1" applyAlignment="1">
      <alignment horizontal="right" vertical="center" wrapText="1"/>
    </xf>
    <xf numFmtId="1" fontId="1" fillId="12" borderId="9" xfId="0" applyNumberFormat="1" applyFont="1" applyFill="1" applyBorder="1" applyAlignment="1">
      <alignment horizontal="left" vertical="center" wrapText="1"/>
    </xf>
    <xf numFmtId="2" fontId="1" fillId="12" borderId="9" xfId="0" applyNumberFormat="1" applyFont="1" applyFill="1" applyBorder="1" applyAlignment="1">
      <alignment horizontal="left" vertical="center" wrapText="1"/>
    </xf>
    <xf numFmtId="3" fontId="18" fillId="12" borderId="9" xfId="0" applyNumberFormat="1" applyFont="1" applyFill="1" applyBorder="1" applyAlignment="1">
      <alignment horizontal="left" vertical="center" wrapText="1"/>
    </xf>
    <xf numFmtId="1" fontId="1" fillId="11" borderId="9" xfId="0" applyNumberFormat="1" applyFont="1" applyFill="1" applyBorder="1" applyAlignment="1">
      <alignment horizontal="center" vertical="center"/>
    </xf>
    <xf numFmtId="1" fontId="1" fillId="12" borderId="9" xfId="0" applyNumberFormat="1" applyFont="1" applyFill="1" applyBorder="1" applyAlignment="1">
      <alignment horizontal="right" vertical="center"/>
    </xf>
    <xf numFmtId="3" fontId="1" fillId="12" borderId="9" xfId="0" applyNumberFormat="1" applyFont="1" applyFill="1" applyBorder="1" applyAlignment="1">
      <alignment horizontal="center" vertical="center" wrapText="1"/>
    </xf>
    <xf numFmtId="49" fontId="1" fillId="12" borderId="9" xfId="0" applyNumberFormat="1" applyFont="1" applyFill="1" applyBorder="1" applyAlignment="1">
      <alignment horizontal="center" vertical="center"/>
    </xf>
    <xf numFmtId="49" fontId="1" fillId="12" borderId="9" xfId="0" applyNumberFormat="1" applyFont="1" applyFill="1" applyBorder="1" applyAlignment="1">
      <alignment horizontal="left" vertical="center" wrapText="1"/>
    </xf>
    <xf numFmtId="3" fontId="1" fillId="12" borderId="9" xfId="0" applyNumberFormat="1" applyFont="1" applyFill="1" applyBorder="1" applyAlignment="1">
      <alignment horizontal="right" vertical="center" wrapText="1"/>
    </xf>
    <xf numFmtId="3" fontId="1" fillId="11" borderId="9" xfId="0" applyNumberFormat="1" applyFont="1" applyFill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left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2" fontId="3" fillId="9" borderId="9" xfId="0" applyNumberFormat="1" applyFont="1" applyFill="1" applyBorder="1" applyAlignment="1">
      <alignment horizontal="left" vertical="center" wrapText="1"/>
    </xf>
    <xf numFmtId="1" fontId="1" fillId="11" borderId="9" xfId="0" applyNumberFormat="1" applyFont="1" applyFill="1" applyBorder="1" applyAlignment="1">
      <alignment horizontal="center" wrapText="1"/>
    </xf>
    <xf numFmtId="49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left" vertical="center"/>
    </xf>
    <xf numFmtId="3" fontId="4" fillId="9" borderId="9" xfId="0" applyNumberFormat="1" applyFont="1" applyFill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left" vertical="center" wrapText="1"/>
    </xf>
    <xf numFmtId="3" fontId="23" fillId="0" borderId="9" xfId="0" applyNumberFormat="1" applyFont="1" applyBorder="1" applyAlignment="1">
      <alignment horizontal="left" vertical="center" wrapText="1"/>
    </xf>
    <xf numFmtId="3" fontId="14" fillId="11" borderId="9" xfId="0" applyNumberFormat="1" applyFont="1" applyFill="1" applyBorder="1" applyAlignment="1">
      <alignment horizontal="left" vertical="center" wrapText="1"/>
    </xf>
    <xf numFmtId="3" fontId="1" fillId="12" borderId="9" xfId="0" applyNumberFormat="1" applyFont="1" applyFill="1" applyBorder="1" applyAlignment="1">
      <alignment vertical="center"/>
    </xf>
    <xf numFmtId="1" fontId="1" fillId="11" borderId="9" xfId="0" applyNumberFormat="1" applyFont="1" applyFill="1" applyBorder="1" applyAlignment="1">
      <alignment horizontal="right" vertical="center" wrapText="1"/>
    </xf>
    <xf numFmtId="49" fontId="1" fillId="11" borderId="9" xfId="0" applyNumberFormat="1" applyFont="1" applyFill="1" applyBorder="1" applyAlignment="1">
      <alignment horizontal="center" vertical="center"/>
    </xf>
    <xf numFmtId="49" fontId="1" fillId="12" borderId="9" xfId="0" applyNumberFormat="1" applyFont="1" applyFill="1" applyBorder="1" applyAlignment="1">
      <alignment horizontal="center" vertical="center" wrapText="1"/>
    </xf>
    <xf numFmtId="49" fontId="17" fillId="13" borderId="9" xfId="0" applyNumberFormat="1" applyFont="1" applyFill="1" applyBorder="1" applyAlignment="1">
      <alignment horizontal="center" vertical="center" wrapText="1"/>
    </xf>
    <xf numFmtId="49" fontId="17" fillId="14" borderId="9" xfId="0" applyNumberFormat="1" applyFont="1" applyFill="1" applyBorder="1" applyAlignment="1">
      <alignment horizontal="center" vertical="center" wrapText="1"/>
    </xf>
    <xf numFmtId="49" fontId="1" fillId="10" borderId="9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1" fontId="3" fillId="9" borderId="9" xfId="0" applyNumberFormat="1" applyFont="1" applyFill="1" applyBorder="1" applyAlignment="1">
      <alignment horizontal="left" vertical="center"/>
    </xf>
    <xf numFmtId="3" fontId="1" fillId="9" borderId="9" xfId="0" applyNumberFormat="1" applyFont="1" applyFill="1" applyBorder="1" applyAlignment="1">
      <alignment horizontal="left" vertical="center" wrapText="1"/>
    </xf>
    <xf numFmtId="3" fontId="3" fillId="9" borderId="9" xfId="0" applyNumberFormat="1" applyFont="1" applyFill="1" applyBorder="1" applyAlignment="1">
      <alignment horizontal="left" vertical="center" wrapText="1"/>
    </xf>
    <xf numFmtId="3" fontId="3" fillId="9" borderId="9" xfId="0" applyNumberFormat="1" applyFont="1" applyFill="1" applyBorder="1" applyAlignment="1">
      <alignment horizontal="center" vertical="center" wrapText="1"/>
    </xf>
    <xf numFmtId="2" fontId="3" fillId="9" borderId="9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3" fillId="0" borderId="1" xfId="0" applyNumberFormat="1" applyFont="1" applyBorder="1" applyAlignment="1">
      <alignment horizontal="center"/>
    </xf>
    <xf numFmtId="3" fontId="24" fillId="0" borderId="9" xfId="0" applyNumberFormat="1" applyFont="1" applyBorder="1" applyAlignment="1">
      <alignment horizontal="left" vertical="center"/>
    </xf>
    <xf numFmtId="3" fontId="25" fillId="9" borderId="9" xfId="0" applyNumberFormat="1" applyFont="1" applyFill="1" applyBorder="1" applyAlignment="1">
      <alignment horizontal="right" vertical="center"/>
    </xf>
    <xf numFmtId="0" fontId="1" fillId="17" borderId="14" xfId="0" applyFont="1" applyFill="1" applyBorder="1" applyAlignment="1">
      <alignment vertical="center" wrapText="1"/>
    </xf>
    <xf numFmtId="0" fontId="18" fillId="17" borderId="16" xfId="0" applyFont="1" applyFill="1" applyBorder="1" applyAlignment="1">
      <alignment vertical="center" wrapText="1"/>
    </xf>
    <xf numFmtId="2" fontId="1" fillId="16" borderId="9" xfId="0" applyNumberFormat="1" applyFont="1" applyFill="1" applyBorder="1" applyAlignment="1">
      <alignment horizontal="left" vertical="center" wrapText="1"/>
    </xf>
    <xf numFmtId="3" fontId="18" fillId="16" borderId="9" xfId="0" applyNumberFormat="1" applyFont="1" applyFill="1" applyBorder="1" applyAlignment="1">
      <alignment horizontal="left" vertical="center" wrapText="1"/>
    </xf>
    <xf numFmtId="3" fontId="1" fillId="16" borderId="9" xfId="0" applyNumberFormat="1" applyFont="1" applyFill="1" applyBorder="1" applyAlignment="1">
      <alignment horizontal="right" vertical="center"/>
    </xf>
    <xf numFmtId="3" fontId="1" fillId="16" borderId="9" xfId="0" applyNumberFormat="1" applyFont="1" applyFill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3" fontId="3" fillId="16" borderId="9" xfId="0" applyNumberFormat="1" applyFont="1" applyFill="1" applyBorder="1" applyAlignment="1">
      <alignment horizontal="left" vertical="center"/>
    </xf>
    <xf numFmtId="0" fontId="3" fillId="0" borderId="14" xfId="0" applyFont="1" applyBorder="1" applyAlignment="1">
      <alignment wrapText="1"/>
    </xf>
    <xf numFmtId="3" fontId="1" fillId="0" borderId="20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2" fontId="1" fillId="11" borderId="18" xfId="0" applyNumberFormat="1" applyFont="1" applyFill="1" applyBorder="1" applyAlignment="1">
      <alignment horizontal="left" vertical="center" wrapText="1"/>
    </xf>
    <xf numFmtId="3" fontId="3" fillId="0" borderId="17" xfId="0" applyNumberFormat="1" applyFont="1" applyBorder="1" applyAlignment="1">
      <alignment horizontal="left" vertical="center" wrapText="1"/>
    </xf>
    <xf numFmtId="3" fontId="25" fillId="0" borderId="9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left" vertical="center"/>
    </xf>
    <xf numFmtId="3" fontId="24" fillId="9" borderId="9" xfId="0" applyNumberFormat="1" applyFont="1" applyFill="1" applyBorder="1" applyAlignment="1">
      <alignment horizontal="left" vertical="center"/>
    </xf>
    <xf numFmtId="3" fontId="25" fillId="9" borderId="9" xfId="0" applyNumberFormat="1" applyFont="1" applyFill="1" applyBorder="1" applyAlignment="1">
      <alignment horizontal="left" vertical="center"/>
    </xf>
    <xf numFmtId="0" fontId="26" fillId="0" borderId="0" xfId="0" applyFont="1"/>
    <xf numFmtId="0" fontId="26" fillId="0" borderId="0" xfId="0" applyFont="1" applyAlignment="1">
      <alignment vertical="center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3" fontId="17" fillId="6" borderId="9" xfId="0" applyNumberFormat="1" applyFont="1" applyFill="1" applyBorder="1" applyAlignment="1">
      <alignment horizontal="center" vertical="center"/>
    </xf>
    <xf numFmtId="3" fontId="17" fillId="5" borderId="9" xfId="0" applyNumberFormat="1" applyFont="1" applyFill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/>
    </xf>
    <xf numFmtId="1" fontId="27" fillId="0" borderId="9" xfId="0" applyNumberFormat="1" applyFont="1" applyBorder="1" applyAlignment="1">
      <alignment horizontal="center" vertical="center"/>
    </xf>
    <xf numFmtId="1" fontId="27" fillId="0" borderId="9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1" fontId="27" fillId="0" borderId="9" xfId="0" applyNumberFormat="1" applyFont="1" applyBorder="1" applyAlignment="1">
      <alignment horizontal="left" vertical="center" wrapText="1"/>
    </xf>
    <xf numFmtId="2" fontId="27" fillId="0" borderId="9" xfId="0" applyNumberFormat="1" applyFont="1" applyBorder="1" applyAlignment="1">
      <alignment horizontal="center" vertical="center" wrapText="1"/>
    </xf>
    <xf numFmtId="3" fontId="27" fillId="0" borderId="9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vertical="center" wrapText="1"/>
    </xf>
    <xf numFmtId="3" fontId="1" fillId="7" borderId="9" xfId="0" applyNumberFormat="1" applyFont="1" applyFill="1" applyBorder="1" applyAlignment="1">
      <alignment horizontal="right" vertical="center"/>
    </xf>
    <xf numFmtId="3" fontId="1" fillId="9" borderId="9" xfId="0" applyNumberFormat="1" applyFont="1" applyFill="1" applyBorder="1" applyAlignment="1">
      <alignment horizontal="right" vertical="center"/>
    </xf>
    <xf numFmtId="3" fontId="1" fillId="11" borderId="9" xfId="0" applyNumberFormat="1" applyFont="1" applyFill="1" applyBorder="1" applyAlignment="1">
      <alignment horizontal="right" vertical="center"/>
    </xf>
    <xf numFmtId="3" fontId="1" fillId="12" borderId="9" xfId="0" applyNumberFormat="1" applyFont="1" applyFill="1" applyBorder="1" applyAlignment="1">
      <alignment horizontal="right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 wrapText="1"/>
    </xf>
    <xf numFmtId="3" fontId="1" fillId="11" borderId="17" xfId="0" applyNumberFormat="1" applyFont="1" applyFill="1" applyBorder="1" applyAlignment="1">
      <alignment horizontal="right" vertical="center"/>
    </xf>
    <xf numFmtId="3" fontId="1" fillId="12" borderId="2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3" fontId="1" fillId="11" borderId="9" xfId="0" applyNumberFormat="1" applyFont="1" applyFill="1" applyBorder="1" applyAlignment="1">
      <alignment vertical="center" wrapText="1"/>
    </xf>
    <xf numFmtId="1" fontId="1" fillId="0" borderId="9" xfId="0" applyNumberFormat="1" applyFont="1" applyBorder="1" applyAlignment="1">
      <alignment vertical="center" wrapText="1"/>
    </xf>
    <xf numFmtId="49" fontId="1" fillId="0" borderId="9" xfId="0" applyNumberFormat="1" applyFont="1" applyBorder="1" applyAlignment="1">
      <alignment vertical="center"/>
    </xf>
    <xf numFmtId="1" fontId="1" fillId="0" borderId="9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horizontal="right" vertical="center" wrapText="1"/>
    </xf>
    <xf numFmtId="49" fontId="3" fillId="0" borderId="9" xfId="0" applyNumberFormat="1" applyFont="1" applyBorder="1" applyAlignment="1">
      <alignment horizontal="right" vertical="center" wrapText="1"/>
    </xf>
    <xf numFmtId="9" fontId="1" fillId="9" borderId="9" xfId="6" applyFont="1" applyFill="1" applyBorder="1" applyAlignment="1">
      <alignment horizontal="left" vertical="center"/>
    </xf>
    <xf numFmtId="3" fontId="1" fillId="9" borderId="9" xfId="6" applyNumberFormat="1" applyFont="1" applyFill="1" applyBorder="1" applyAlignment="1">
      <alignment horizontal="left" vertical="center"/>
    </xf>
    <xf numFmtId="3" fontId="1" fillId="7" borderId="17" xfId="0" applyNumberFormat="1" applyFont="1" applyFill="1" applyBorder="1" applyAlignment="1">
      <alignment horizontal="right" vertical="center"/>
    </xf>
    <xf numFmtId="3" fontId="16" fillId="9" borderId="9" xfId="0" applyNumberFormat="1" applyFont="1" applyFill="1" applyBorder="1" applyAlignment="1">
      <alignment horizontal="left" vertical="center"/>
    </xf>
    <xf numFmtId="3" fontId="1" fillId="0" borderId="9" xfId="0" applyNumberFormat="1" applyFont="1" applyBorder="1" applyAlignment="1">
      <alignment horizontal="right" vertical="center" wrapText="1"/>
    </xf>
    <xf numFmtId="3" fontId="3" fillId="9" borderId="9" xfId="0" applyNumberFormat="1" applyFont="1" applyFill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 indent="2"/>
    </xf>
    <xf numFmtId="2" fontId="3" fillId="0" borderId="14" xfId="0" applyNumberFormat="1" applyFont="1" applyBorder="1" applyAlignment="1">
      <alignment horizontal="right" vertical="center" wrapText="1"/>
    </xf>
    <xf numFmtId="3" fontId="3" fillId="20" borderId="9" xfId="0" applyNumberFormat="1" applyFont="1" applyFill="1" applyBorder="1" applyAlignment="1">
      <alignment horizontal="right" vertical="center" wrapText="1"/>
    </xf>
    <xf numFmtId="3" fontId="1" fillId="7" borderId="9" xfId="0" applyNumberFormat="1" applyFont="1" applyFill="1" applyBorder="1" applyAlignment="1">
      <alignment horizontal="center" vertical="center" wrapText="1"/>
    </xf>
    <xf numFmtId="3" fontId="3" fillId="9" borderId="9" xfId="0" applyNumberFormat="1" applyFont="1" applyFill="1" applyBorder="1" applyAlignment="1">
      <alignment horizontal="right" vertical="center"/>
    </xf>
    <xf numFmtId="2" fontId="1" fillId="12" borderId="9" xfId="0" applyNumberFormat="1" applyFont="1" applyFill="1" applyBorder="1" applyAlignment="1">
      <alignment horizontal="center" vertical="center"/>
    </xf>
    <xf numFmtId="2" fontId="1" fillId="9" borderId="9" xfId="0" applyNumberFormat="1" applyFont="1" applyFill="1" applyBorder="1" applyAlignment="1">
      <alignment horizontal="center" vertical="center" wrapText="1"/>
    </xf>
    <xf numFmtId="3" fontId="1" fillId="12" borderId="9" xfId="0" applyNumberFormat="1" applyFont="1" applyFill="1" applyBorder="1" applyAlignment="1">
      <alignment horizontal="left" vertical="center" wrapText="1"/>
    </xf>
    <xf numFmtId="49" fontId="3" fillId="0" borderId="9" xfId="2" applyNumberFormat="1" applyFont="1" applyBorder="1" applyAlignment="1">
      <alignment horizontal="left" vertical="center" wrapText="1"/>
    </xf>
    <xf numFmtId="0" fontId="14" fillId="9" borderId="9" xfId="2" applyFont="1" applyFill="1" applyBorder="1" applyAlignment="1">
      <alignment horizontal="left" vertical="center" wrapText="1"/>
    </xf>
    <xf numFmtId="49" fontId="3" fillId="9" borderId="9" xfId="2" applyNumberFormat="1" applyFont="1" applyFill="1" applyBorder="1" applyAlignment="1">
      <alignment horizontal="left" vertical="center" wrapText="1"/>
    </xf>
    <xf numFmtId="2" fontId="1" fillId="12" borderId="9" xfId="2" applyNumberFormat="1" applyFont="1" applyFill="1" applyBorder="1" applyAlignment="1">
      <alignment horizontal="left" vertical="center" wrapText="1"/>
    </xf>
    <xf numFmtId="49" fontId="1" fillId="0" borderId="9" xfId="2" applyNumberFormat="1" applyFont="1" applyBorder="1" applyAlignment="1">
      <alignment horizontal="left" vertical="center" wrapText="1"/>
    </xf>
    <xf numFmtId="0" fontId="18" fillId="0" borderId="9" xfId="2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3" fontId="18" fillId="10" borderId="9" xfId="0" applyNumberFormat="1" applyFont="1" applyFill="1" applyBorder="1" applyAlignment="1">
      <alignment horizontal="left" vertical="center" wrapText="1"/>
    </xf>
    <xf numFmtId="3" fontId="1" fillId="10" borderId="9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16" borderId="16" xfId="0" applyFont="1" applyFill="1" applyBorder="1" applyAlignment="1">
      <alignment wrapText="1"/>
    </xf>
    <xf numFmtId="3" fontId="1" fillId="11" borderId="9" xfId="0" applyNumberFormat="1" applyFont="1" applyFill="1" applyBorder="1" applyAlignment="1">
      <alignment vertical="center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wrapText="1"/>
    </xf>
    <xf numFmtId="3" fontId="3" fillId="0" borderId="19" xfId="0" applyNumberFormat="1" applyFont="1" applyBorder="1" applyAlignment="1">
      <alignment vertical="center" wrapText="1"/>
    </xf>
    <xf numFmtId="0" fontId="3" fillId="9" borderId="14" xfId="0" applyFont="1" applyFill="1" applyBorder="1" applyAlignment="1">
      <alignment horizontal="left" wrapText="1"/>
    </xf>
    <xf numFmtId="0" fontId="3" fillId="9" borderId="16" xfId="0" applyFont="1" applyFill="1" applyBorder="1" applyAlignment="1">
      <alignment wrapText="1"/>
    </xf>
    <xf numFmtId="3" fontId="3" fillId="0" borderId="9" xfId="0" applyNumberFormat="1" applyFont="1" applyBorder="1" applyAlignment="1">
      <alignment vertical="center" wrapText="1"/>
    </xf>
    <xf numFmtId="3" fontId="1" fillId="0" borderId="17" xfId="0" applyNumberFormat="1" applyFont="1" applyBorder="1" applyAlignment="1">
      <alignment vertical="center"/>
    </xf>
    <xf numFmtId="49" fontId="1" fillId="9" borderId="11" xfId="0" applyNumberFormat="1" applyFont="1" applyFill="1" applyBorder="1" applyAlignment="1">
      <alignment horizontal="center" vertical="center" wrapText="1"/>
    </xf>
    <xf numFmtId="1" fontId="1" fillId="9" borderId="11" xfId="0" applyNumberFormat="1" applyFont="1" applyFill="1" applyBorder="1" applyAlignment="1">
      <alignment horizontal="center" vertical="center" wrapText="1"/>
    </xf>
    <xf numFmtId="49" fontId="1" fillId="9" borderId="11" xfId="0" applyNumberFormat="1" applyFont="1" applyFill="1" applyBorder="1" applyAlignment="1">
      <alignment horizontal="center" vertical="center"/>
    </xf>
    <xf numFmtId="1" fontId="1" fillId="9" borderId="11" xfId="0" applyNumberFormat="1" applyFont="1" applyFill="1" applyBorder="1" applyAlignment="1">
      <alignment horizontal="left" vertical="center"/>
    </xf>
    <xf numFmtId="49" fontId="1" fillId="9" borderId="11" xfId="0" applyNumberFormat="1" applyFont="1" applyFill="1" applyBorder="1" applyAlignment="1">
      <alignment horizontal="left" vertical="center" wrapText="1"/>
    </xf>
    <xf numFmtId="1" fontId="1" fillId="9" borderId="11" xfId="0" applyNumberFormat="1" applyFont="1" applyFill="1" applyBorder="1" applyAlignment="1">
      <alignment horizontal="center" vertical="center"/>
    </xf>
    <xf numFmtId="0" fontId="1" fillId="18" borderId="14" xfId="0" applyFont="1" applyFill="1" applyBorder="1" applyAlignment="1">
      <alignment horizontal="center" vertical="center"/>
    </xf>
    <xf numFmtId="0" fontId="1" fillId="15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4" fillId="15" borderId="16" xfId="0" applyFont="1" applyFill="1" applyBorder="1" applyAlignment="1">
      <alignment wrapText="1"/>
    </xf>
    <xf numFmtId="3" fontId="14" fillId="9" borderId="10" xfId="0" applyNumberFormat="1" applyFont="1" applyFill="1" applyBorder="1" applyAlignment="1">
      <alignment horizontal="left" vertical="center" wrapText="1"/>
    </xf>
    <xf numFmtId="3" fontId="3" fillId="0" borderId="9" xfId="0" applyNumberFormat="1" applyFont="1" applyBorder="1" applyAlignment="1">
      <alignment vertical="center"/>
    </xf>
    <xf numFmtId="3" fontId="17" fillId="0" borderId="9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left" vertical="center"/>
    </xf>
    <xf numFmtId="3" fontId="29" fillId="0" borderId="9" xfId="0" applyNumberFormat="1" applyFont="1" applyBorder="1" applyAlignment="1">
      <alignment horizontal="left" vertical="center"/>
    </xf>
    <xf numFmtId="3" fontId="29" fillId="9" borderId="9" xfId="0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vertical="center" wrapText="1"/>
    </xf>
    <xf numFmtId="3" fontId="1" fillId="12" borderId="10" xfId="0" applyNumberFormat="1" applyFont="1" applyFill="1" applyBorder="1" applyAlignment="1">
      <alignment horizontal="left" vertical="center"/>
    </xf>
    <xf numFmtId="2" fontId="1" fillId="12" borderId="22" xfId="0" applyNumberFormat="1" applyFont="1" applyFill="1" applyBorder="1" applyAlignment="1">
      <alignment vertical="center" wrapText="1"/>
    </xf>
    <xf numFmtId="3" fontId="18" fillId="12" borderId="13" xfId="0" applyNumberFormat="1" applyFont="1" applyFill="1" applyBorder="1" applyAlignment="1">
      <alignment horizontal="left" vertical="center" wrapText="1"/>
    </xf>
    <xf numFmtId="3" fontId="1" fillId="12" borderId="9" xfId="0" applyNumberFormat="1" applyFont="1" applyFill="1" applyBorder="1" applyAlignment="1">
      <alignment horizontal="left" vertical="center"/>
    </xf>
    <xf numFmtId="3" fontId="3" fillId="9" borderId="9" xfId="0" applyNumberFormat="1" applyFont="1" applyFill="1" applyBorder="1" applyAlignment="1">
      <alignment vertical="center"/>
    </xf>
    <xf numFmtId="1" fontId="1" fillId="11" borderId="9" xfId="0" applyNumberFormat="1" applyFont="1" applyFill="1" applyBorder="1" applyAlignment="1">
      <alignment horizontal="left" vertical="center"/>
    </xf>
    <xf numFmtId="49" fontId="1" fillId="11" borderId="9" xfId="0" applyNumberFormat="1" applyFont="1" applyFill="1" applyBorder="1" applyAlignment="1">
      <alignment horizontal="left" vertical="center" wrapText="1"/>
    </xf>
    <xf numFmtId="3" fontId="1" fillId="11" borderId="9" xfId="0" applyNumberFormat="1" applyFont="1" applyFill="1" applyBorder="1" applyAlignment="1">
      <alignment horizontal="left" vertical="center" wrapText="1"/>
    </xf>
    <xf numFmtId="49" fontId="1" fillId="19" borderId="9" xfId="0" applyNumberFormat="1" applyFont="1" applyFill="1" applyBorder="1" applyAlignment="1">
      <alignment horizontal="center" vertical="center"/>
    </xf>
    <xf numFmtId="1" fontId="1" fillId="19" borderId="9" xfId="0" applyNumberFormat="1" applyFont="1" applyFill="1" applyBorder="1" applyAlignment="1">
      <alignment horizontal="center" vertical="center" wrapText="1"/>
    </xf>
    <xf numFmtId="1" fontId="1" fillId="19" borderId="9" xfId="0" applyNumberFormat="1" applyFont="1" applyFill="1" applyBorder="1" applyAlignment="1">
      <alignment horizontal="left" vertical="center"/>
    </xf>
    <xf numFmtId="49" fontId="1" fillId="19" borderId="9" xfId="0" applyNumberFormat="1" applyFont="1" applyFill="1" applyBorder="1" applyAlignment="1">
      <alignment horizontal="left" vertical="center" wrapText="1"/>
    </xf>
    <xf numFmtId="3" fontId="1" fillId="19" borderId="9" xfId="0" applyNumberFormat="1" applyFont="1" applyFill="1" applyBorder="1" applyAlignment="1">
      <alignment horizontal="left" vertical="center" wrapText="1"/>
    </xf>
    <xf numFmtId="3" fontId="1" fillId="19" borderId="9" xfId="0" applyNumberFormat="1" applyFont="1" applyFill="1" applyBorder="1" applyAlignment="1">
      <alignment horizontal="right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1" fillId="17" borderId="16" xfId="0" applyFont="1" applyFill="1" applyBorder="1" applyAlignment="1">
      <alignment horizontal="center" vertical="center" wrapText="1"/>
    </xf>
    <xf numFmtId="0" fontId="1" fillId="17" borderId="16" xfId="0" applyFont="1" applyFill="1" applyBorder="1" applyAlignment="1">
      <alignment vertical="center" wrapText="1"/>
    </xf>
    <xf numFmtId="3" fontId="1" fillId="17" borderId="16" xfId="0" applyNumberFormat="1" applyFont="1" applyFill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right" vertical="center"/>
    </xf>
    <xf numFmtId="1" fontId="7" fillId="7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center"/>
    </xf>
    <xf numFmtId="3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right" vertical="center" wrapText="1"/>
    </xf>
    <xf numFmtId="1" fontId="1" fillId="7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right" vertical="center"/>
    </xf>
    <xf numFmtId="1" fontId="7" fillId="0" borderId="8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 wrapText="1"/>
    </xf>
    <xf numFmtId="3" fontId="1" fillId="7" borderId="9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Border="1" applyAlignment="1">
      <alignment horizontal="center" vertical="center" wrapText="1"/>
    </xf>
    <xf numFmtId="3" fontId="27" fillId="0" borderId="17" xfId="0" applyNumberFormat="1" applyFont="1" applyBorder="1" applyAlignment="1">
      <alignment horizontal="center" vertical="center" wrapText="1"/>
    </xf>
    <xf numFmtId="2" fontId="27" fillId="0" borderId="18" xfId="0" applyNumberFormat="1" applyFont="1" applyBorder="1" applyAlignment="1">
      <alignment horizontal="center" vertical="center" wrapText="1"/>
    </xf>
    <xf numFmtId="2" fontId="27" fillId="0" borderId="17" xfId="0" applyNumberFormat="1" applyFont="1" applyBorder="1" applyAlignment="1">
      <alignment horizontal="center" vertical="center" wrapText="1"/>
    </xf>
    <xf numFmtId="1" fontId="27" fillId="0" borderId="18" xfId="0" applyNumberFormat="1" applyFont="1" applyBorder="1" applyAlignment="1">
      <alignment horizontal="center" vertical="center" wrapText="1"/>
    </xf>
    <xf numFmtId="1" fontId="27" fillId="0" borderId="17" xfId="0" applyNumberFormat="1" applyFont="1" applyBorder="1" applyAlignment="1">
      <alignment horizontal="center" vertical="center" wrapText="1"/>
    </xf>
    <xf numFmtId="49" fontId="27" fillId="0" borderId="18" xfId="0" applyNumberFormat="1" applyFont="1" applyBorder="1" applyAlignment="1">
      <alignment horizontal="center" vertical="center" wrapText="1"/>
    </xf>
    <xf numFmtId="49" fontId="27" fillId="0" borderId="17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3" fontId="27" fillId="0" borderId="13" xfId="0" applyNumberFormat="1" applyFont="1" applyBorder="1" applyAlignment="1">
      <alignment horizontal="center" vertical="center" wrapText="1"/>
    </xf>
    <xf numFmtId="3" fontId="17" fillId="5" borderId="9" xfId="0" applyNumberFormat="1" applyFont="1" applyFill="1" applyBorder="1" applyAlignment="1">
      <alignment horizontal="center" vertical="center"/>
    </xf>
    <xf numFmtId="1" fontId="1" fillId="10" borderId="10" xfId="0" applyNumberFormat="1" applyFont="1" applyFill="1" applyBorder="1" applyAlignment="1">
      <alignment horizontal="center" vertical="center" wrapText="1"/>
    </xf>
    <xf numFmtId="1" fontId="1" fillId="10" borderId="12" xfId="0" applyNumberFormat="1" applyFont="1" applyFill="1" applyBorder="1" applyAlignment="1">
      <alignment horizontal="center" vertical="center" wrapText="1"/>
    </xf>
    <xf numFmtId="1" fontId="1" fillId="10" borderId="13" xfId="0" applyNumberFormat="1" applyFont="1" applyFill="1" applyBorder="1" applyAlignment="1">
      <alignment horizontal="center" vertical="center" wrapText="1"/>
    </xf>
    <xf numFmtId="3" fontId="17" fillId="5" borderId="9" xfId="0" applyNumberFormat="1" applyFont="1" applyFill="1" applyBorder="1" applyAlignment="1">
      <alignment horizontal="center" vertical="center" wrapText="1"/>
    </xf>
    <xf numFmtId="49" fontId="27" fillId="0" borderId="18" xfId="0" applyNumberFormat="1" applyFont="1" applyBorder="1" applyAlignment="1">
      <alignment horizontal="center" vertical="center"/>
    </xf>
    <xf numFmtId="49" fontId="27" fillId="0" borderId="17" xfId="0" applyNumberFormat="1" applyFont="1" applyBorder="1" applyAlignment="1">
      <alignment horizontal="center" vertical="center"/>
    </xf>
    <xf numFmtId="1" fontId="27" fillId="0" borderId="18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3" fontId="17" fillId="14" borderId="9" xfId="0" applyNumberFormat="1" applyFont="1" applyFill="1" applyBorder="1" applyAlignment="1">
      <alignment horizontal="center" vertical="center"/>
    </xf>
    <xf numFmtId="1" fontId="1" fillId="7" borderId="9" xfId="0" applyNumberFormat="1" applyFont="1" applyFill="1" applyBorder="1" applyAlignment="1">
      <alignment horizontal="right" vertical="center"/>
    </xf>
    <xf numFmtId="3" fontId="17" fillId="6" borderId="9" xfId="0" applyNumberFormat="1" applyFont="1" applyFill="1" applyBorder="1" applyAlignment="1">
      <alignment horizontal="center" vertical="center"/>
    </xf>
    <xf numFmtId="3" fontId="17" fillId="6" borderId="9" xfId="0" applyNumberFormat="1" applyFont="1" applyFill="1" applyBorder="1" applyAlignment="1">
      <alignment horizontal="center" vertical="center" wrapText="1"/>
    </xf>
    <xf numFmtId="1" fontId="1" fillId="7" borderId="10" xfId="0" applyNumberFormat="1" applyFont="1" applyFill="1" applyBorder="1" applyAlignment="1">
      <alignment horizontal="right" vertical="center"/>
    </xf>
    <xf numFmtId="1" fontId="1" fillId="7" borderId="12" xfId="0" applyNumberFormat="1" applyFont="1" applyFill="1" applyBorder="1" applyAlignment="1">
      <alignment horizontal="right" vertical="center"/>
    </xf>
    <xf numFmtId="1" fontId="1" fillId="7" borderId="13" xfId="0" applyNumberFormat="1" applyFont="1" applyFill="1" applyBorder="1" applyAlignment="1">
      <alignment horizontal="right" vertical="center"/>
    </xf>
  </cellXfs>
  <cellStyles count="7">
    <cellStyle name="Normal 2" xfId="1" xr:uid="{00000000-0005-0000-0000-000001000000}"/>
    <cellStyle name="Normal 3" xfId="4" xr:uid="{00000000-0005-0000-0000-000002000000}"/>
    <cellStyle name="Normalno" xfId="0" builtinId="0"/>
    <cellStyle name="Normalno 2" xfId="5" xr:uid="{00000000-0005-0000-0000-000003000000}"/>
    <cellStyle name="Obično_List4" xfId="2" xr:uid="{00000000-0005-0000-0000-000004000000}"/>
    <cellStyle name="Obično_List5" xfId="3" xr:uid="{00000000-0005-0000-0000-000005000000}"/>
    <cellStyle name="Postotak" xfId="6" builtinId="5"/>
  </cellStyles>
  <dxfs count="0"/>
  <tableStyles count="0" defaultTableStyle="TableStyleMedium9" defaultPivotStyle="PivotStyleLight16"/>
  <colors>
    <mruColors>
      <color rgb="FFFFCCFF"/>
      <color rgb="FFFFCC00"/>
      <color rgb="FFCCCCFF"/>
      <color rgb="FFCC99FF"/>
      <color rgb="FFFFFFCC"/>
      <color rgb="FFCCFFCC"/>
      <color rgb="FF79DCFF"/>
      <color rgb="FFFFCCCC"/>
      <color rgb="FFB9EDFF"/>
      <color rgb="FF5BD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Y1321"/>
  <sheetViews>
    <sheetView zoomScale="90" zoomScaleNormal="90" zoomScaleSheetLayoutView="87" zoomScalePageLayoutView="78" workbookViewId="0">
      <pane xSplit="5" ySplit="4" topLeftCell="F1254" activePane="bottomRight" state="frozen"/>
      <selection pane="topRight" activeCell="F1" sqref="F1"/>
      <selection pane="bottomLeft" activeCell="A5" sqref="A5"/>
      <selection pane="bottomRight" activeCell="A1290" sqref="A1290:IV1291"/>
    </sheetView>
  </sheetViews>
  <sheetFormatPr defaultColWidth="9.140625" defaultRowHeight="15" x14ac:dyDescent="0.2"/>
  <cols>
    <col min="1" max="1" width="12.42578125" style="28" customWidth="1"/>
    <col min="2" max="2" width="5.140625" style="29" bestFit="1" customWidth="1"/>
    <col min="3" max="3" width="8.42578125" style="50" customWidth="1"/>
    <col min="4" max="4" width="7.28515625" style="53" customWidth="1"/>
    <col min="5" max="5" width="49" style="32" customWidth="1"/>
    <col min="6" max="6" width="40.5703125" style="32" customWidth="1"/>
    <col min="7" max="8" width="16.28515625" style="1" hidden="1" customWidth="1"/>
    <col min="9" max="9" width="17.140625" style="1" hidden="1" customWidth="1"/>
    <col min="10" max="10" width="16.28515625" style="1" hidden="1" customWidth="1"/>
    <col min="11" max="11" width="17.28515625" style="1" hidden="1" customWidth="1"/>
    <col min="12" max="12" width="9.28515625" style="33" hidden="1" customWidth="1"/>
    <col min="13" max="14" width="16.42578125" style="32" hidden="1" customWidth="1"/>
    <col min="15" max="16" width="16.42578125" style="32" customWidth="1"/>
    <col min="17" max="17" width="16.42578125" style="32" hidden="1" customWidth="1"/>
    <col min="18" max="21" width="16.42578125" style="32" customWidth="1"/>
    <col min="22" max="22" width="15.85546875" style="1" customWidth="1"/>
    <col min="23" max="23" width="16.42578125" style="1" bestFit="1" customWidth="1"/>
    <col min="24" max="24" width="16" style="1" bestFit="1" customWidth="1"/>
    <col min="25" max="25" width="27.42578125" style="65" bestFit="1" customWidth="1"/>
    <col min="26" max="16384" width="9.140625" style="34"/>
  </cols>
  <sheetData>
    <row r="1" spans="1:25" s="12" customFormat="1" ht="78.75" x14ac:dyDescent="0.2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7" t="s">
        <v>8</v>
      </c>
      <c r="J1" s="8" t="s">
        <v>9</v>
      </c>
      <c r="K1" s="7" t="s">
        <v>10</v>
      </c>
      <c r="L1" s="9" t="s">
        <v>11</v>
      </c>
      <c r="M1" s="7" t="s">
        <v>12</v>
      </c>
      <c r="N1" s="8" t="s">
        <v>13</v>
      </c>
      <c r="O1" s="10" t="s">
        <v>14</v>
      </c>
      <c r="P1" s="11" t="s">
        <v>15</v>
      </c>
      <c r="Q1" s="7" t="s">
        <v>16</v>
      </c>
      <c r="R1" s="10" t="s">
        <v>17</v>
      </c>
      <c r="S1" s="11" t="s">
        <v>18</v>
      </c>
      <c r="T1" s="10" t="s">
        <v>19</v>
      </c>
      <c r="U1" s="11" t="s">
        <v>20</v>
      </c>
      <c r="V1" s="8" t="s">
        <v>21</v>
      </c>
      <c r="W1" s="8" t="s">
        <v>22</v>
      </c>
      <c r="X1" s="8" t="s">
        <v>23</v>
      </c>
    </row>
    <row r="2" spans="1:25" s="15" customFormat="1" ht="15.75" x14ac:dyDescent="0.2">
      <c r="A2" s="349" t="s">
        <v>24</v>
      </c>
      <c r="B2" s="349"/>
      <c r="C2" s="349"/>
      <c r="D2" s="349"/>
      <c r="E2" s="349"/>
      <c r="F2" s="349"/>
      <c r="G2" s="13">
        <f>G3+G882+G942+G1073+G1138+G1273</f>
        <v>5913645238</v>
      </c>
      <c r="H2" s="13">
        <f>H3+H882+H942+H1073+H1138+H1273</f>
        <v>5629557815</v>
      </c>
      <c r="I2" s="13">
        <f>I3+I882+I942+I1073+I1138+I1273+I1205</f>
        <v>5832235736</v>
      </c>
      <c r="J2" s="13">
        <f>J3+J882+J942+J1073+J1138+J1273+J1205</f>
        <v>5548148313</v>
      </c>
      <c r="K2" s="13">
        <f>K3+K882+K942+K1073+K1138+K1273+K1205</f>
        <v>4847989737.4899998</v>
      </c>
      <c r="L2" s="14">
        <f>IF(I2=0, "-", K2/I2*100)</f>
        <v>83.124036080457913</v>
      </c>
      <c r="M2" s="13">
        <f>M3+M882+M942+M1073+M1138+M1273</f>
        <v>6286351889</v>
      </c>
      <c r="N2" s="13">
        <f>N3+N882+N942+N1073+N1138+N1273</f>
        <v>5680154058</v>
      </c>
      <c r="O2" s="13">
        <f t="shared" ref="O2:U2" si="0">O3+O882+O942+O1073+O1138+O1273+O1205</f>
        <v>6186582758.3699999</v>
      </c>
      <c r="P2" s="13">
        <f t="shared" si="0"/>
        <v>5829157588.5200005</v>
      </c>
      <c r="Q2" s="13">
        <f t="shared" si="0"/>
        <v>10391326109</v>
      </c>
      <c r="R2" s="13">
        <f t="shared" si="0"/>
        <v>6725437792.6700001</v>
      </c>
      <c r="S2" s="13">
        <f t="shared" si="0"/>
        <v>5692576767.6700001</v>
      </c>
      <c r="T2" s="13">
        <f t="shared" si="0"/>
        <v>7155784873</v>
      </c>
      <c r="U2" s="13">
        <f t="shared" si="0"/>
        <v>5914659085</v>
      </c>
      <c r="V2" s="21">
        <v>5886829000</v>
      </c>
      <c r="W2" s="21">
        <v>6184769000</v>
      </c>
      <c r="X2" s="21">
        <v>6505729000</v>
      </c>
    </row>
    <row r="3" spans="1:25" s="15" customFormat="1" ht="15.75" x14ac:dyDescent="0.2">
      <c r="A3" s="332" t="s">
        <v>25</v>
      </c>
      <c r="B3" s="332"/>
      <c r="C3" s="332"/>
      <c r="D3" s="332"/>
      <c r="E3" s="332"/>
      <c r="F3" s="332"/>
      <c r="G3" s="16">
        <f>G4+G110+G466+G592</f>
        <v>5505620462</v>
      </c>
      <c r="H3" s="16">
        <f>H4+H110+H466+H592</f>
        <v>5226718599</v>
      </c>
      <c r="I3" s="16">
        <f>I4+I110+I466+I592</f>
        <v>5424210960</v>
      </c>
      <c r="J3" s="16">
        <f>J4+J110+J466+J592</f>
        <v>5145309097</v>
      </c>
      <c r="K3" s="16">
        <f>K4+K110+K466+K592</f>
        <v>4561239582.3200006</v>
      </c>
      <c r="L3" s="17">
        <f t="shared" ref="L3:L90" si="1">IF(I3=0, "-", K3/I3*100)</f>
        <v>84.090379521669647</v>
      </c>
      <c r="M3" s="16">
        <f t="shared" ref="M3:U3" si="2">M4+M110+M466+M592</f>
        <v>5852152673</v>
      </c>
      <c r="N3" s="16">
        <f t="shared" si="2"/>
        <v>5246054842</v>
      </c>
      <c r="O3" s="16">
        <f t="shared" si="2"/>
        <v>5778886758.3699999</v>
      </c>
      <c r="P3" s="16">
        <f t="shared" si="2"/>
        <v>5425842588.5200005</v>
      </c>
      <c r="Q3" s="16">
        <f t="shared" si="2"/>
        <v>9954359893</v>
      </c>
      <c r="R3" s="16">
        <f t="shared" si="2"/>
        <v>6322022792.6700001</v>
      </c>
      <c r="S3" s="16">
        <f t="shared" si="2"/>
        <v>5289261767.6700001</v>
      </c>
      <c r="T3" s="16">
        <f t="shared" si="2"/>
        <v>6752369873</v>
      </c>
      <c r="U3" s="16">
        <f t="shared" si="2"/>
        <v>5511344085</v>
      </c>
      <c r="V3" s="1">
        <f>V2-P2</f>
        <v>57671411.479999542</v>
      </c>
      <c r="W3" s="1">
        <f>W2-S2</f>
        <v>492192232.32999992</v>
      </c>
      <c r="X3" s="1">
        <f>X2-U2</f>
        <v>591069915</v>
      </c>
      <c r="Y3" s="65" t="s">
        <v>26</v>
      </c>
    </row>
    <row r="4" spans="1:25" s="12" customFormat="1" ht="15" customHeight="1" x14ac:dyDescent="0.2">
      <c r="A4" s="338" t="s">
        <v>27</v>
      </c>
      <c r="B4" s="338"/>
      <c r="C4" s="338"/>
      <c r="D4" s="338"/>
      <c r="E4" s="338"/>
      <c r="F4" s="338"/>
      <c r="G4" s="18">
        <f>G5+G64+G73+G90+G95+G105</f>
        <v>89990603</v>
      </c>
      <c r="H4" s="18">
        <f>H5+H64+H73+H90+H95+H105</f>
        <v>89990603</v>
      </c>
      <c r="I4" s="18">
        <f>I5+I64+I73+I90+I95+I105</f>
        <v>93320603</v>
      </c>
      <c r="J4" s="18">
        <f>J5+J64+J73+J90+J95+J105</f>
        <v>93320603</v>
      </c>
      <c r="K4" s="18">
        <f>K5+K64+K73+K90+K95+K105</f>
        <v>65156433.720000006</v>
      </c>
      <c r="L4" s="19">
        <f t="shared" si="1"/>
        <v>69.819987896992046</v>
      </c>
      <c r="M4" s="18">
        <f t="shared" ref="M4:U4" si="3">M5+M64+M73+M90+M95+M105</f>
        <v>84712169</v>
      </c>
      <c r="N4" s="18">
        <f t="shared" si="3"/>
        <v>84712169</v>
      </c>
      <c r="O4" s="18">
        <f t="shared" si="3"/>
        <v>112851000</v>
      </c>
      <c r="P4" s="18">
        <f t="shared" si="3"/>
        <v>112851000</v>
      </c>
      <c r="Q4" s="18">
        <f t="shared" si="3"/>
        <v>88758998</v>
      </c>
      <c r="R4" s="18">
        <f t="shared" si="3"/>
        <v>128120150</v>
      </c>
      <c r="S4" s="18">
        <f t="shared" si="3"/>
        <v>128120150</v>
      </c>
      <c r="T4" s="18">
        <f t="shared" si="3"/>
        <v>124129000</v>
      </c>
      <c r="U4" s="18">
        <f t="shared" si="3"/>
        <v>124129000</v>
      </c>
      <c r="V4" s="21"/>
      <c r="W4" s="21"/>
      <c r="X4" s="21"/>
    </row>
    <row r="5" spans="1:25" s="23" customFormat="1" ht="78.75" x14ac:dyDescent="0.2">
      <c r="A5" s="333" t="s">
        <v>28</v>
      </c>
      <c r="B5" s="333"/>
      <c r="C5" s="333"/>
      <c r="D5" s="333"/>
      <c r="E5" s="20" t="s">
        <v>29</v>
      </c>
      <c r="F5" s="20" t="s">
        <v>30</v>
      </c>
      <c r="G5" s="21">
        <f>G6+G10+G12+G16+G21+G28+G38+G40+G47+G51+G53+G55+G57</f>
        <v>72027000</v>
      </c>
      <c r="H5" s="21">
        <f>H6+H10+H12+H16+H21+H28+H38+H40+H47+H51+H53+H55+H57</f>
        <v>72027000</v>
      </c>
      <c r="I5" s="21">
        <f>I6+I10+I12+I16+I21+I28+I38+I40+I47+I51+I53+I55+I57+I62</f>
        <v>74357000</v>
      </c>
      <c r="J5" s="21">
        <f>J6+J10+J12+J16+J21+J28+J38+J40+J47+J51+J53+J55+J57+J62</f>
        <v>74357000</v>
      </c>
      <c r="K5" s="21">
        <f>K6+K10+K12+K16+K21+K28+K38+K40+K47+K51+K53+K55+K57+K62</f>
        <v>55999727.750000007</v>
      </c>
      <c r="L5" s="22">
        <f t="shared" si="1"/>
        <v>75.311978361149599</v>
      </c>
      <c r="M5" s="21">
        <f>M6+M10+M12+M16+M21+M28+M38+M40+M47+M51+M53+M55+M57</f>
        <v>70081442</v>
      </c>
      <c r="N5" s="21">
        <f>N6+N10+N12+N16+N21+N28+N38+N40+N47+N51+N53+N55+N57</f>
        <v>70081442</v>
      </c>
      <c r="O5" s="21">
        <f t="shared" ref="O5:U5" si="4">O6+O10+O12+O16+O21+O28+O38+O40+O47+O51+O53+O55+O57+O62</f>
        <v>72741000</v>
      </c>
      <c r="P5" s="21">
        <f t="shared" si="4"/>
        <v>72741000</v>
      </c>
      <c r="Q5" s="21">
        <f t="shared" si="4"/>
        <v>73740044</v>
      </c>
      <c r="R5" s="21">
        <f t="shared" si="4"/>
        <v>74730150</v>
      </c>
      <c r="S5" s="21">
        <f t="shared" si="4"/>
        <v>74730150</v>
      </c>
      <c r="T5" s="21">
        <f t="shared" si="4"/>
        <v>76579000</v>
      </c>
      <c r="U5" s="21">
        <f t="shared" si="4"/>
        <v>76579000</v>
      </c>
      <c r="V5" s="21"/>
      <c r="W5" s="21"/>
      <c r="X5" s="21"/>
      <c r="Y5" s="12"/>
    </row>
    <row r="6" spans="1:25" s="23" customFormat="1" ht="15.75" hidden="1" x14ac:dyDescent="0.2">
      <c r="A6" s="24" t="s">
        <v>28</v>
      </c>
      <c r="B6" s="25">
        <v>11</v>
      </c>
      <c r="C6" s="26" t="s">
        <v>31</v>
      </c>
      <c r="D6" s="27">
        <v>311</v>
      </c>
      <c r="E6" s="20"/>
      <c r="F6" s="20"/>
      <c r="G6" s="21">
        <f>SUM(G7:G9)</f>
        <v>36000000</v>
      </c>
      <c r="H6" s="21">
        <f t="shared" ref="H6:U6" si="5">SUM(H7:H9)</f>
        <v>36000000</v>
      </c>
      <c r="I6" s="21">
        <f t="shared" si="5"/>
        <v>36000000</v>
      </c>
      <c r="J6" s="21">
        <f t="shared" si="5"/>
        <v>36000000</v>
      </c>
      <c r="K6" s="21">
        <f t="shared" si="5"/>
        <v>27793459.98</v>
      </c>
      <c r="L6" s="22">
        <f t="shared" si="1"/>
        <v>77.204055499999996</v>
      </c>
      <c r="M6" s="21">
        <f t="shared" si="5"/>
        <v>36000000</v>
      </c>
      <c r="N6" s="21">
        <f t="shared" si="5"/>
        <v>36000000</v>
      </c>
      <c r="O6" s="21">
        <f t="shared" si="5"/>
        <v>36150000</v>
      </c>
      <c r="P6" s="21">
        <f t="shared" si="5"/>
        <v>36150000</v>
      </c>
      <c r="Q6" s="21">
        <f t="shared" si="5"/>
        <v>37900000</v>
      </c>
      <c r="R6" s="21">
        <f t="shared" si="5"/>
        <v>37300000</v>
      </c>
      <c r="S6" s="21">
        <f t="shared" si="5"/>
        <v>37300000</v>
      </c>
      <c r="T6" s="21">
        <f t="shared" si="5"/>
        <v>38200000</v>
      </c>
      <c r="U6" s="21">
        <f t="shared" si="5"/>
        <v>38200000</v>
      </c>
      <c r="V6" s="21">
        <v>103811000</v>
      </c>
      <c r="W6" s="21">
        <v>108987000</v>
      </c>
      <c r="X6" s="21">
        <v>111379000</v>
      </c>
      <c r="Y6" s="12" t="s">
        <v>32</v>
      </c>
    </row>
    <row r="7" spans="1:25" ht="15.75" hidden="1" x14ac:dyDescent="0.2">
      <c r="A7" s="28" t="s">
        <v>28</v>
      </c>
      <c r="B7" s="29">
        <v>11</v>
      </c>
      <c r="C7" s="30" t="s">
        <v>31</v>
      </c>
      <c r="D7" s="31">
        <v>3111</v>
      </c>
      <c r="E7" s="32" t="s">
        <v>33</v>
      </c>
      <c r="G7" s="1">
        <v>35100000</v>
      </c>
      <c r="H7" s="1">
        <v>35100000</v>
      </c>
      <c r="I7" s="1">
        <v>35100000</v>
      </c>
      <c r="J7" s="1">
        <v>35100000</v>
      </c>
      <c r="K7" s="1">
        <v>27212038.780000001</v>
      </c>
      <c r="L7" s="33">
        <f t="shared" si="1"/>
        <v>77.527176011396008</v>
      </c>
      <c r="M7" s="1">
        <v>35100000</v>
      </c>
      <c r="N7" s="1">
        <v>35100000</v>
      </c>
      <c r="O7" s="1">
        <v>35200000</v>
      </c>
      <c r="P7" s="1">
        <f>O7</f>
        <v>35200000</v>
      </c>
      <c r="Q7" s="1">
        <v>37000000</v>
      </c>
      <c r="R7" s="1">
        <v>36300000</v>
      </c>
      <c r="S7" s="1">
        <f>R7</f>
        <v>36300000</v>
      </c>
      <c r="T7" s="1">
        <v>37200000</v>
      </c>
      <c r="U7" s="1">
        <f>T7</f>
        <v>37200000</v>
      </c>
      <c r="V7" s="21">
        <v>18120000</v>
      </c>
      <c r="Y7" s="12" t="s">
        <v>34</v>
      </c>
    </row>
    <row r="8" spans="1:25" hidden="1" x14ac:dyDescent="0.2">
      <c r="A8" s="28" t="s">
        <v>28</v>
      </c>
      <c r="B8" s="29">
        <v>11</v>
      </c>
      <c r="C8" s="30" t="s">
        <v>31</v>
      </c>
      <c r="D8" s="31">
        <v>3113</v>
      </c>
      <c r="E8" s="32" t="s">
        <v>35</v>
      </c>
      <c r="G8" s="1">
        <v>300000</v>
      </c>
      <c r="H8" s="1">
        <v>300000</v>
      </c>
      <c r="I8" s="1">
        <v>300000</v>
      </c>
      <c r="J8" s="1">
        <v>300000</v>
      </c>
      <c r="K8" s="1">
        <v>115525.95</v>
      </c>
      <c r="L8" s="33">
        <f t="shared" si="1"/>
        <v>38.508650000000003</v>
      </c>
      <c r="M8" s="1">
        <v>350000</v>
      </c>
      <c r="N8" s="1">
        <v>350000</v>
      </c>
      <c r="O8" s="1">
        <v>300000</v>
      </c>
      <c r="P8" s="1">
        <f t="shared" ref="P8:P61" si="6">O8</f>
        <v>300000</v>
      </c>
      <c r="Q8" s="1">
        <v>350000</v>
      </c>
      <c r="R8" s="1">
        <v>300000</v>
      </c>
      <c r="S8" s="1">
        <f t="shared" ref="S8:S61" si="7">R8</f>
        <v>300000</v>
      </c>
      <c r="T8" s="1">
        <v>300000</v>
      </c>
      <c r="U8" s="1">
        <f t="shared" ref="U8:U61" si="8">T8</f>
        <v>300000</v>
      </c>
    </row>
    <row r="9" spans="1:25" hidden="1" x14ac:dyDescent="0.2">
      <c r="A9" s="28" t="s">
        <v>28</v>
      </c>
      <c r="B9" s="29">
        <v>11</v>
      </c>
      <c r="C9" s="30" t="s">
        <v>31</v>
      </c>
      <c r="D9" s="31">
        <v>3114</v>
      </c>
      <c r="E9" s="32" t="s">
        <v>36</v>
      </c>
      <c r="G9" s="1">
        <v>600000</v>
      </c>
      <c r="H9" s="1">
        <v>600000</v>
      </c>
      <c r="I9" s="1">
        <v>600000</v>
      </c>
      <c r="J9" s="1">
        <v>600000</v>
      </c>
      <c r="K9" s="1">
        <v>465895.25</v>
      </c>
      <c r="L9" s="33">
        <f t="shared" si="1"/>
        <v>77.649208333333334</v>
      </c>
      <c r="M9" s="1">
        <v>550000</v>
      </c>
      <c r="N9" s="1">
        <v>550000</v>
      </c>
      <c r="O9" s="1">
        <v>650000</v>
      </c>
      <c r="P9" s="1">
        <f t="shared" si="6"/>
        <v>650000</v>
      </c>
      <c r="Q9" s="1">
        <v>550000</v>
      </c>
      <c r="R9" s="1">
        <v>700000</v>
      </c>
      <c r="S9" s="1">
        <f t="shared" si="7"/>
        <v>700000</v>
      </c>
      <c r="T9" s="1">
        <v>700000</v>
      </c>
      <c r="U9" s="1">
        <f t="shared" si="8"/>
        <v>700000</v>
      </c>
    </row>
    <row r="10" spans="1:25" s="23" customFormat="1" ht="15.75" hidden="1" x14ac:dyDescent="0.2">
      <c r="A10" s="24" t="s">
        <v>28</v>
      </c>
      <c r="B10" s="25">
        <v>11</v>
      </c>
      <c r="C10" s="26" t="s">
        <v>31</v>
      </c>
      <c r="D10" s="27">
        <v>312</v>
      </c>
      <c r="E10" s="20"/>
      <c r="F10" s="20"/>
      <c r="G10" s="21">
        <f>SUM(G11)</f>
        <v>500000</v>
      </c>
      <c r="H10" s="21">
        <f t="shared" ref="H10:U10" si="9">SUM(H11)</f>
        <v>500000</v>
      </c>
      <c r="I10" s="21">
        <f t="shared" si="9"/>
        <v>500000</v>
      </c>
      <c r="J10" s="21">
        <f t="shared" si="9"/>
        <v>500000</v>
      </c>
      <c r="K10" s="21">
        <f t="shared" si="9"/>
        <v>126244.41</v>
      </c>
      <c r="L10" s="22">
        <f t="shared" si="1"/>
        <v>25.248882000000002</v>
      </c>
      <c r="M10" s="21">
        <f t="shared" si="9"/>
        <v>476527</v>
      </c>
      <c r="N10" s="21">
        <f t="shared" si="9"/>
        <v>476527</v>
      </c>
      <c r="O10" s="21">
        <f t="shared" si="9"/>
        <v>400000</v>
      </c>
      <c r="P10" s="21">
        <f t="shared" si="9"/>
        <v>400000</v>
      </c>
      <c r="Q10" s="21">
        <f t="shared" si="9"/>
        <v>476527</v>
      </c>
      <c r="R10" s="21">
        <f t="shared" si="9"/>
        <v>500000</v>
      </c>
      <c r="S10" s="21">
        <f t="shared" si="9"/>
        <v>500000</v>
      </c>
      <c r="T10" s="21">
        <f t="shared" si="9"/>
        <v>500000</v>
      </c>
      <c r="U10" s="21">
        <f t="shared" si="9"/>
        <v>500000</v>
      </c>
      <c r="V10" s="21" t="e">
        <f>#REF!</f>
        <v>#REF!</v>
      </c>
      <c r="W10" s="21" t="e">
        <f>#REF!</f>
        <v>#REF!</v>
      </c>
      <c r="X10" s="21" t="e">
        <f>#REF!</f>
        <v>#REF!</v>
      </c>
      <c r="Y10" s="12" t="s">
        <v>37</v>
      </c>
    </row>
    <row r="11" spans="1:25" hidden="1" x14ac:dyDescent="0.2">
      <c r="A11" s="28" t="s">
        <v>28</v>
      </c>
      <c r="B11" s="29">
        <v>11</v>
      </c>
      <c r="C11" s="30" t="s">
        <v>31</v>
      </c>
      <c r="D11" s="31">
        <v>3121</v>
      </c>
      <c r="E11" s="32" t="s">
        <v>38</v>
      </c>
      <c r="G11" s="1">
        <v>500000</v>
      </c>
      <c r="H11" s="1">
        <v>500000</v>
      </c>
      <c r="I11" s="1">
        <v>500000</v>
      </c>
      <c r="J11" s="1">
        <v>500000</v>
      </c>
      <c r="K11" s="1">
        <v>126244.41</v>
      </c>
      <c r="L11" s="33">
        <f t="shared" si="1"/>
        <v>25.248882000000002</v>
      </c>
      <c r="M11" s="1">
        <v>476527</v>
      </c>
      <c r="N11" s="1">
        <v>476527</v>
      </c>
      <c r="O11" s="1">
        <v>400000</v>
      </c>
      <c r="P11" s="1">
        <f t="shared" si="6"/>
        <v>400000</v>
      </c>
      <c r="Q11" s="1">
        <v>476527</v>
      </c>
      <c r="R11" s="1">
        <v>500000</v>
      </c>
      <c r="S11" s="1">
        <f t="shared" si="7"/>
        <v>500000</v>
      </c>
      <c r="T11" s="1">
        <v>500000</v>
      </c>
      <c r="U11" s="1">
        <f t="shared" si="8"/>
        <v>500000</v>
      </c>
      <c r="V11" s="1" t="e">
        <f>V6-V10</f>
        <v>#REF!</v>
      </c>
      <c r="W11" s="1" t="e">
        <f>W6-W10</f>
        <v>#REF!</v>
      </c>
      <c r="X11" s="1" t="e">
        <f>X6-X10</f>
        <v>#REF!</v>
      </c>
      <c r="Y11" s="65" t="s">
        <v>26</v>
      </c>
    </row>
    <row r="12" spans="1:25" s="23" customFormat="1" ht="15.75" hidden="1" x14ac:dyDescent="0.2">
      <c r="A12" s="24" t="s">
        <v>28</v>
      </c>
      <c r="B12" s="25">
        <v>11</v>
      </c>
      <c r="C12" s="26" t="s">
        <v>31</v>
      </c>
      <c r="D12" s="27">
        <v>313</v>
      </c>
      <c r="E12" s="20"/>
      <c r="F12" s="20"/>
      <c r="G12" s="21">
        <f>SUM(G13:G15)</f>
        <v>5800000</v>
      </c>
      <c r="H12" s="21">
        <f t="shared" ref="H12:U12" si="10">SUM(H13:H15)</f>
        <v>5800000</v>
      </c>
      <c r="I12" s="21">
        <f t="shared" si="10"/>
        <v>5800000</v>
      </c>
      <c r="J12" s="21">
        <f t="shared" si="10"/>
        <v>5800000</v>
      </c>
      <c r="K12" s="21">
        <f t="shared" si="10"/>
        <v>4199826.97</v>
      </c>
      <c r="L12" s="22">
        <f t="shared" si="1"/>
        <v>72.410809827586192</v>
      </c>
      <c r="M12" s="21">
        <f t="shared" si="10"/>
        <v>5850000</v>
      </c>
      <c r="N12" s="21">
        <f t="shared" si="10"/>
        <v>5850000</v>
      </c>
      <c r="O12" s="21">
        <f>SUM(O13:O15)</f>
        <v>5541000</v>
      </c>
      <c r="P12" s="21">
        <f t="shared" si="10"/>
        <v>5541000</v>
      </c>
      <c r="Q12" s="21">
        <f t="shared" si="10"/>
        <v>6300000</v>
      </c>
      <c r="R12" s="21">
        <f t="shared" si="10"/>
        <v>6887150</v>
      </c>
      <c r="S12" s="21">
        <f t="shared" si="10"/>
        <v>6887150</v>
      </c>
      <c r="T12" s="21">
        <f t="shared" si="10"/>
        <v>7309000</v>
      </c>
      <c r="U12" s="21">
        <f t="shared" si="10"/>
        <v>7309000</v>
      </c>
      <c r="V12" s="21"/>
      <c r="W12" s="21"/>
      <c r="X12" s="21"/>
      <c r="Y12" s="12"/>
    </row>
    <row r="13" spans="1:25" hidden="1" x14ac:dyDescent="0.2">
      <c r="A13" s="28" t="s">
        <v>28</v>
      </c>
      <c r="B13" s="29">
        <v>11</v>
      </c>
      <c r="C13" s="30" t="s">
        <v>31</v>
      </c>
      <c r="D13" s="31">
        <v>3131</v>
      </c>
      <c r="E13" s="32" t="s">
        <v>39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33" t="str">
        <f t="shared" si="1"/>
        <v>-</v>
      </c>
      <c r="M13" s="1"/>
      <c r="N13" s="1"/>
      <c r="O13" s="1">
        <v>0</v>
      </c>
      <c r="P13" s="1">
        <f>O13</f>
        <v>0</v>
      </c>
      <c r="Q13" s="1"/>
      <c r="R13" s="1"/>
      <c r="S13" s="1">
        <f t="shared" si="7"/>
        <v>0</v>
      </c>
      <c r="T13" s="1"/>
      <c r="U13" s="1">
        <f t="shared" si="8"/>
        <v>0</v>
      </c>
    </row>
    <row r="14" spans="1:25" hidden="1" x14ac:dyDescent="0.2">
      <c r="A14" s="28" t="s">
        <v>28</v>
      </c>
      <c r="B14" s="29">
        <v>11</v>
      </c>
      <c r="C14" s="30" t="s">
        <v>31</v>
      </c>
      <c r="D14" s="31">
        <v>3132</v>
      </c>
      <c r="E14" s="32" t="s">
        <v>40</v>
      </c>
      <c r="G14" s="1">
        <v>5100000</v>
      </c>
      <c r="H14" s="1">
        <v>5100000</v>
      </c>
      <c r="I14" s="1">
        <v>5100000</v>
      </c>
      <c r="J14" s="1">
        <v>5100000</v>
      </c>
      <c r="K14" s="1">
        <v>3705729.26</v>
      </c>
      <c r="L14" s="33">
        <f t="shared" si="1"/>
        <v>72.661358039215685</v>
      </c>
      <c r="M14" s="1">
        <v>5100000</v>
      </c>
      <c r="N14" s="1">
        <v>5100000</v>
      </c>
      <c r="O14" s="1">
        <v>4900000</v>
      </c>
      <c r="P14" s="1">
        <f>O14</f>
        <v>4900000</v>
      </c>
      <c r="Q14" s="1">
        <v>5500000</v>
      </c>
      <c r="R14" s="1">
        <v>5900000</v>
      </c>
      <c r="S14" s="1">
        <f t="shared" si="7"/>
        <v>5900000</v>
      </c>
      <c r="T14" s="1">
        <v>6200000</v>
      </c>
      <c r="U14" s="1">
        <f t="shared" si="8"/>
        <v>6200000</v>
      </c>
    </row>
    <row r="15" spans="1:25" ht="30" hidden="1" x14ac:dyDescent="0.2">
      <c r="A15" s="28" t="s">
        <v>28</v>
      </c>
      <c r="B15" s="29">
        <v>11</v>
      </c>
      <c r="C15" s="30" t="s">
        <v>31</v>
      </c>
      <c r="D15" s="31">
        <v>3133</v>
      </c>
      <c r="E15" s="32" t="s">
        <v>41</v>
      </c>
      <c r="G15" s="1">
        <v>700000</v>
      </c>
      <c r="H15" s="1">
        <v>700000</v>
      </c>
      <c r="I15" s="1">
        <v>700000</v>
      </c>
      <c r="J15" s="1">
        <v>700000</v>
      </c>
      <c r="K15" s="1">
        <v>494097.71</v>
      </c>
      <c r="L15" s="33">
        <f t="shared" si="1"/>
        <v>70.585387142857144</v>
      </c>
      <c r="M15" s="1">
        <v>750000</v>
      </c>
      <c r="N15" s="1">
        <v>750000</v>
      </c>
      <c r="O15" s="1">
        <v>641000</v>
      </c>
      <c r="P15" s="1">
        <f>O15</f>
        <v>641000</v>
      </c>
      <c r="Q15" s="1">
        <v>800000</v>
      </c>
      <c r="R15" s="1">
        <v>987150</v>
      </c>
      <c r="S15" s="1">
        <f t="shared" si="7"/>
        <v>987150</v>
      </c>
      <c r="T15" s="1">
        <v>1109000</v>
      </c>
      <c r="U15" s="1">
        <f t="shared" si="8"/>
        <v>1109000</v>
      </c>
    </row>
    <row r="16" spans="1:25" s="23" customFormat="1" ht="15.75" hidden="1" x14ac:dyDescent="0.2">
      <c r="A16" s="24" t="s">
        <v>28</v>
      </c>
      <c r="B16" s="25">
        <v>11</v>
      </c>
      <c r="C16" s="26" t="s">
        <v>31</v>
      </c>
      <c r="D16" s="27">
        <v>321</v>
      </c>
      <c r="E16" s="20"/>
      <c r="F16" s="20"/>
      <c r="G16" s="21">
        <f>SUM(G17:G20)</f>
        <v>3950000</v>
      </c>
      <c r="H16" s="21">
        <f t="shared" ref="H16:U16" si="11">SUM(H17:H20)</f>
        <v>3950000</v>
      </c>
      <c r="I16" s="21">
        <f t="shared" si="11"/>
        <v>3950000</v>
      </c>
      <c r="J16" s="21">
        <f t="shared" si="11"/>
        <v>3950000</v>
      </c>
      <c r="K16" s="21">
        <f t="shared" si="11"/>
        <v>2657377.8600000003</v>
      </c>
      <c r="L16" s="22">
        <f t="shared" si="1"/>
        <v>67.275388860759506</v>
      </c>
      <c r="M16" s="21">
        <f t="shared" si="11"/>
        <v>3989250</v>
      </c>
      <c r="N16" s="21">
        <f t="shared" si="11"/>
        <v>3989250</v>
      </c>
      <c r="O16" s="21">
        <f t="shared" si="11"/>
        <v>4300000</v>
      </c>
      <c r="P16" s="21">
        <f t="shared" si="11"/>
        <v>4300000</v>
      </c>
      <c r="Q16" s="21">
        <f t="shared" si="11"/>
        <v>4049090</v>
      </c>
      <c r="R16" s="21">
        <f t="shared" si="11"/>
        <v>4370000</v>
      </c>
      <c r="S16" s="21">
        <f t="shared" si="11"/>
        <v>4370000</v>
      </c>
      <c r="T16" s="21">
        <f t="shared" si="11"/>
        <v>4480000</v>
      </c>
      <c r="U16" s="21">
        <f t="shared" si="11"/>
        <v>4480000</v>
      </c>
      <c r="V16" s="21"/>
      <c r="W16" s="21"/>
      <c r="X16" s="21"/>
      <c r="Y16" s="12"/>
    </row>
    <row r="17" spans="1:25" hidden="1" x14ac:dyDescent="0.2">
      <c r="A17" s="28" t="s">
        <v>28</v>
      </c>
      <c r="B17" s="29">
        <v>11</v>
      </c>
      <c r="C17" s="30" t="s">
        <v>31</v>
      </c>
      <c r="D17" s="31">
        <v>3211</v>
      </c>
      <c r="E17" s="32" t="s">
        <v>42</v>
      </c>
      <c r="G17" s="1">
        <v>1780000</v>
      </c>
      <c r="H17" s="1">
        <v>1780000</v>
      </c>
      <c r="I17" s="1">
        <v>1780000</v>
      </c>
      <c r="J17" s="1">
        <v>1780000</v>
      </c>
      <c r="K17" s="1">
        <v>1566005.5799999998</v>
      </c>
      <c r="L17" s="33">
        <f t="shared" si="1"/>
        <v>87.9778415730337</v>
      </c>
      <c r="M17" s="1">
        <v>1753300</v>
      </c>
      <c r="N17" s="1">
        <v>1753300</v>
      </c>
      <c r="O17" s="1">
        <v>2200000</v>
      </c>
      <c r="P17" s="1">
        <f t="shared" si="6"/>
        <v>2200000</v>
      </c>
      <c r="Q17" s="1">
        <v>1779600</v>
      </c>
      <c r="R17" s="1">
        <v>2250000</v>
      </c>
      <c r="S17" s="1">
        <f t="shared" si="7"/>
        <v>2250000</v>
      </c>
      <c r="T17" s="1">
        <v>2300000</v>
      </c>
      <c r="U17" s="1">
        <f t="shared" si="8"/>
        <v>2300000</v>
      </c>
    </row>
    <row r="18" spans="1:25" ht="30" hidden="1" x14ac:dyDescent="0.2">
      <c r="A18" s="28" t="s">
        <v>28</v>
      </c>
      <c r="B18" s="29">
        <v>11</v>
      </c>
      <c r="C18" s="30" t="s">
        <v>31</v>
      </c>
      <c r="D18" s="31">
        <v>3212</v>
      </c>
      <c r="E18" s="32" t="s">
        <v>43</v>
      </c>
      <c r="G18" s="1">
        <v>1950000</v>
      </c>
      <c r="H18" s="1">
        <v>1950000</v>
      </c>
      <c r="I18" s="1">
        <v>1950000</v>
      </c>
      <c r="J18" s="1">
        <v>1950000</v>
      </c>
      <c r="K18" s="1">
        <v>991879.65</v>
      </c>
      <c r="L18" s="33">
        <f t="shared" si="1"/>
        <v>50.865623076923086</v>
      </c>
      <c r="M18" s="1">
        <v>2019250</v>
      </c>
      <c r="N18" s="1">
        <v>2019250</v>
      </c>
      <c r="O18" s="1">
        <v>1700000</v>
      </c>
      <c r="P18" s="1">
        <f t="shared" si="6"/>
        <v>1700000</v>
      </c>
      <c r="Q18" s="1">
        <v>2049539</v>
      </c>
      <c r="R18" s="1">
        <v>1700000</v>
      </c>
      <c r="S18" s="1">
        <f t="shared" si="7"/>
        <v>1700000</v>
      </c>
      <c r="T18" s="1">
        <v>1700000</v>
      </c>
      <c r="U18" s="1">
        <f t="shared" si="8"/>
        <v>1700000</v>
      </c>
    </row>
    <row r="19" spans="1:25" hidden="1" x14ac:dyDescent="0.2">
      <c r="A19" s="28" t="s">
        <v>28</v>
      </c>
      <c r="B19" s="29">
        <v>11</v>
      </c>
      <c r="C19" s="30" t="s">
        <v>31</v>
      </c>
      <c r="D19" s="31">
        <v>3213</v>
      </c>
      <c r="E19" s="32" t="s">
        <v>44</v>
      </c>
      <c r="G19" s="1">
        <v>100000</v>
      </c>
      <c r="H19" s="1">
        <v>100000</v>
      </c>
      <c r="I19" s="1">
        <v>100000</v>
      </c>
      <c r="J19" s="1">
        <v>100000</v>
      </c>
      <c r="K19" s="1">
        <v>88356.430000000008</v>
      </c>
      <c r="L19" s="33">
        <f t="shared" si="1"/>
        <v>88.356430000000003</v>
      </c>
      <c r="M19" s="1">
        <v>98500</v>
      </c>
      <c r="N19" s="1">
        <v>98500</v>
      </c>
      <c r="O19" s="1">
        <v>250000</v>
      </c>
      <c r="P19" s="1">
        <f t="shared" si="6"/>
        <v>250000</v>
      </c>
      <c r="Q19" s="1">
        <v>99978</v>
      </c>
      <c r="R19" s="1">
        <v>270000</v>
      </c>
      <c r="S19" s="1">
        <f t="shared" si="7"/>
        <v>270000</v>
      </c>
      <c r="T19" s="1">
        <v>300000</v>
      </c>
      <c r="U19" s="1">
        <f t="shared" si="8"/>
        <v>300000</v>
      </c>
    </row>
    <row r="20" spans="1:25" hidden="1" x14ac:dyDescent="0.2">
      <c r="A20" s="28" t="s">
        <v>28</v>
      </c>
      <c r="B20" s="29">
        <v>11</v>
      </c>
      <c r="C20" s="30" t="s">
        <v>31</v>
      </c>
      <c r="D20" s="31">
        <v>3214</v>
      </c>
      <c r="E20" s="32" t="s">
        <v>45</v>
      </c>
      <c r="G20" s="1">
        <v>120000</v>
      </c>
      <c r="H20" s="1">
        <v>120000</v>
      </c>
      <c r="I20" s="1">
        <v>120000</v>
      </c>
      <c r="J20" s="1">
        <v>120000</v>
      </c>
      <c r="K20" s="1">
        <v>11136.2</v>
      </c>
      <c r="L20" s="33">
        <f t="shared" si="1"/>
        <v>9.2801666666666662</v>
      </c>
      <c r="M20" s="1">
        <v>118200</v>
      </c>
      <c r="N20" s="1">
        <v>118200</v>
      </c>
      <c r="O20" s="1">
        <v>150000</v>
      </c>
      <c r="P20" s="1">
        <f t="shared" si="6"/>
        <v>150000</v>
      </c>
      <c r="Q20" s="1">
        <v>119973</v>
      </c>
      <c r="R20" s="1">
        <v>150000</v>
      </c>
      <c r="S20" s="1">
        <f t="shared" si="7"/>
        <v>150000</v>
      </c>
      <c r="T20" s="1">
        <v>180000</v>
      </c>
      <c r="U20" s="1">
        <f t="shared" si="8"/>
        <v>180000</v>
      </c>
    </row>
    <row r="21" spans="1:25" s="23" customFormat="1" ht="15.75" hidden="1" x14ac:dyDescent="0.2">
      <c r="A21" s="24" t="s">
        <v>28</v>
      </c>
      <c r="B21" s="25">
        <v>11</v>
      </c>
      <c r="C21" s="26" t="s">
        <v>31</v>
      </c>
      <c r="D21" s="27">
        <v>322</v>
      </c>
      <c r="E21" s="20"/>
      <c r="F21" s="20"/>
      <c r="G21" s="21">
        <f>SUM(G22:G27)</f>
        <v>7266000</v>
      </c>
      <c r="H21" s="21">
        <f t="shared" ref="H21:U21" si="12">SUM(H22:H27)</f>
        <v>7266000</v>
      </c>
      <c r="I21" s="21">
        <f t="shared" si="12"/>
        <v>7266000</v>
      </c>
      <c r="J21" s="21">
        <f t="shared" si="12"/>
        <v>7266000</v>
      </c>
      <c r="K21" s="21">
        <f t="shared" si="12"/>
        <v>5081068.5900000008</v>
      </c>
      <c r="L21" s="22">
        <f t="shared" si="1"/>
        <v>69.929377786952941</v>
      </c>
      <c r="M21" s="21">
        <f t="shared" si="12"/>
        <v>5575010</v>
      </c>
      <c r="N21" s="21">
        <f t="shared" si="12"/>
        <v>5575010</v>
      </c>
      <c r="O21" s="21">
        <f t="shared" si="12"/>
        <v>7100000</v>
      </c>
      <c r="P21" s="21">
        <f t="shared" si="12"/>
        <v>7100000</v>
      </c>
      <c r="Q21" s="21">
        <f t="shared" si="12"/>
        <v>6514636</v>
      </c>
      <c r="R21" s="21">
        <f t="shared" si="12"/>
        <v>7170000</v>
      </c>
      <c r="S21" s="21">
        <f t="shared" si="12"/>
        <v>7170000</v>
      </c>
      <c r="T21" s="21">
        <f t="shared" si="12"/>
        <v>7340000</v>
      </c>
      <c r="U21" s="21">
        <f t="shared" si="12"/>
        <v>7340000</v>
      </c>
      <c r="V21" s="21"/>
      <c r="W21" s="21"/>
      <c r="X21" s="21"/>
      <c r="Y21" s="12"/>
    </row>
    <row r="22" spans="1:25" hidden="1" x14ac:dyDescent="0.2">
      <c r="A22" s="28" t="s">
        <v>28</v>
      </c>
      <c r="B22" s="29">
        <v>11</v>
      </c>
      <c r="C22" s="30" t="s">
        <v>31</v>
      </c>
      <c r="D22" s="31">
        <v>3221</v>
      </c>
      <c r="E22" s="32" t="s">
        <v>46</v>
      </c>
      <c r="G22" s="1">
        <v>1440000</v>
      </c>
      <c r="H22" s="1">
        <v>1440000</v>
      </c>
      <c r="I22" s="1">
        <v>1440000</v>
      </c>
      <c r="J22" s="1">
        <v>1440000</v>
      </c>
      <c r="K22" s="1">
        <v>1251065.55</v>
      </c>
      <c r="L22" s="33">
        <f t="shared" si="1"/>
        <v>86.879552083333337</v>
      </c>
      <c r="M22" s="1">
        <v>1218400</v>
      </c>
      <c r="N22" s="1">
        <v>1218400</v>
      </c>
      <c r="O22" s="1">
        <v>1500000</v>
      </c>
      <c r="P22" s="1">
        <f t="shared" si="6"/>
        <v>1500000</v>
      </c>
      <c r="Q22" s="1">
        <v>1239676</v>
      </c>
      <c r="R22" s="1">
        <v>1500000</v>
      </c>
      <c r="S22" s="1">
        <f t="shared" si="7"/>
        <v>1500000</v>
      </c>
      <c r="T22" s="1">
        <v>1600000</v>
      </c>
      <c r="U22" s="1">
        <f t="shared" si="8"/>
        <v>1600000</v>
      </c>
    </row>
    <row r="23" spans="1:25" hidden="1" x14ac:dyDescent="0.2">
      <c r="A23" s="28" t="s">
        <v>28</v>
      </c>
      <c r="B23" s="29">
        <v>11</v>
      </c>
      <c r="C23" s="30" t="s">
        <v>31</v>
      </c>
      <c r="D23" s="31">
        <v>3222</v>
      </c>
      <c r="E23" s="32" t="s">
        <v>47</v>
      </c>
      <c r="G23" s="1">
        <v>16000</v>
      </c>
      <c r="H23" s="1">
        <v>16000</v>
      </c>
      <c r="I23" s="1">
        <v>16000</v>
      </c>
      <c r="J23" s="1">
        <v>16000</v>
      </c>
      <c r="K23" s="1">
        <v>0</v>
      </c>
      <c r="L23" s="33">
        <f t="shared" si="1"/>
        <v>0</v>
      </c>
      <c r="M23" s="1">
        <v>15760</v>
      </c>
      <c r="N23" s="1">
        <v>15760</v>
      </c>
      <c r="O23" s="1">
        <v>0</v>
      </c>
      <c r="P23" s="1">
        <f t="shared" si="6"/>
        <v>0</v>
      </c>
      <c r="Q23" s="1">
        <v>15996</v>
      </c>
      <c r="R23" s="1">
        <v>0</v>
      </c>
      <c r="S23" s="1">
        <f t="shared" si="7"/>
        <v>0</v>
      </c>
      <c r="T23" s="1">
        <v>0</v>
      </c>
      <c r="U23" s="1">
        <f t="shared" si="8"/>
        <v>0</v>
      </c>
    </row>
    <row r="24" spans="1:25" hidden="1" x14ac:dyDescent="0.2">
      <c r="A24" s="28" t="s">
        <v>28</v>
      </c>
      <c r="B24" s="29">
        <v>11</v>
      </c>
      <c r="C24" s="30" t="s">
        <v>31</v>
      </c>
      <c r="D24" s="31">
        <v>3223</v>
      </c>
      <c r="E24" s="32" t="s">
        <v>48</v>
      </c>
      <c r="G24" s="1">
        <v>5500000</v>
      </c>
      <c r="H24" s="1">
        <v>5500000</v>
      </c>
      <c r="I24" s="1">
        <v>5500000</v>
      </c>
      <c r="J24" s="1">
        <v>5500000</v>
      </c>
      <c r="K24" s="1">
        <v>3583285.45</v>
      </c>
      <c r="L24" s="33">
        <f t="shared" si="1"/>
        <v>65.150644545454554</v>
      </c>
      <c r="M24" s="1">
        <v>4035500</v>
      </c>
      <c r="N24" s="1">
        <v>4035500</v>
      </c>
      <c r="O24" s="1">
        <v>5000000</v>
      </c>
      <c r="P24" s="1">
        <f t="shared" si="6"/>
        <v>5000000</v>
      </c>
      <c r="Q24" s="1">
        <v>4949033</v>
      </c>
      <c r="R24" s="1">
        <v>5000000</v>
      </c>
      <c r="S24" s="1">
        <f t="shared" si="7"/>
        <v>5000000</v>
      </c>
      <c r="T24" s="1">
        <v>5000000</v>
      </c>
      <c r="U24" s="1">
        <f t="shared" si="8"/>
        <v>5000000</v>
      </c>
    </row>
    <row r="25" spans="1:25" hidden="1" x14ac:dyDescent="0.2">
      <c r="A25" s="28" t="s">
        <v>28</v>
      </c>
      <c r="B25" s="29">
        <v>11</v>
      </c>
      <c r="C25" s="30" t="s">
        <v>31</v>
      </c>
      <c r="D25" s="31">
        <v>3224</v>
      </c>
      <c r="E25" s="32" t="s">
        <v>49</v>
      </c>
      <c r="G25" s="1">
        <v>110000</v>
      </c>
      <c r="H25" s="1">
        <v>110000</v>
      </c>
      <c r="I25" s="1">
        <v>110000</v>
      </c>
      <c r="J25" s="1">
        <v>110000</v>
      </c>
      <c r="K25" s="1">
        <v>123585.69</v>
      </c>
      <c r="L25" s="33">
        <f t="shared" si="1"/>
        <v>112.35062727272727</v>
      </c>
      <c r="M25" s="1">
        <v>108350</v>
      </c>
      <c r="N25" s="1">
        <v>108350</v>
      </c>
      <c r="O25" s="1">
        <v>200000</v>
      </c>
      <c r="P25" s="1">
        <f t="shared" si="6"/>
        <v>200000</v>
      </c>
      <c r="Q25" s="1">
        <v>109975</v>
      </c>
      <c r="R25" s="1">
        <v>200000</v>
      </c>
      <c r="S25" s="1">
        <f t="shared" si="7"/>
        <v>200000</v>
      </c>
      <c r="T25" s="1">
        <v>200000</v>
      </c>
      <c r="U25" s="1">
        <f t="shared" si="8"/>
        <v>200000</v>
      </c>
    </row>
    <row r="26" spans="1:25" hidden="1" x14ac:dyDescent="0.2">
      <c r="A26" s="28" t="s">
        <v>28</v>
      </c>
      <c r="B26" s="29">
        <v>11</v>
      </c>
      <c r="C26" s="30" t="s">
        <v>31</v>
      </c>
      <c r="D26" s="31">
        <v>3225</v>
      </c>
      <c r="E26" s="32" t="s">
        <v>50</v>
      </c>
      <c r="G26" s="1">
        <v>100000</v>
      </c>
      <c r="H26" s="1">
        <v>100000</v>
      </c>
      <c r="I26" s="1">
        <v>100000</v>
      </c>
      <c r="J26" s="1">
        <v>100000</v>
      </c>
      <c r="K26" s="1">
        <v>23131.899999999998</v>
      </c>
      <c r="L26" s="33">
        <f t="shared" si="1"/>
        <v>23.131899999999998</v>
      </c>
      <c r="M26" s="1">
        <v>98500</v>
      </c>
      <c r="N26" s="1">
        <v>98500</v>
      </c>
      <c r="O26" s="1">
        <v>100000</v>
      </c>
      <c r="P26" s="1">
        <f t="shared" si="6"/>
        <v>100000</v>
      </c>
      <c r="Q26" s="1">
        <v>99978</v>
      </c>
      <c r="R26" s="1">
        <v>120000</v>
      </c>
      <c r="S26" s="1">
        <f t="shared" si="7"/>
        <v>120000</v>
      </c>
      <c r="T26" s="1">
        <v>150000</v>
      </c>
      <c r="U26" s="1">
        <f t="shared" si="8"/>
        <v>150000</v>
      </c>
    </row>
    <row r="27" spans="1:25" hidden="1" x14ac:dyDescent="0.2">
      <c r="A27" s="28" t="s">
        <v>28</v>
      </c>
      <c r="B27" s="29">
        <v>11</v>
      </c>
      <c r="C27" s="30" t="s">
        <v>31</v>
      </c>
      <c r="D27" s="31">
        <v>3227</v>
      </c>
      <c r="E27" s="32" t="s">
        <v>51</v>
      </c>
      <c r="G27" s="1">
        <v>100000</v>
      </c>
      <c r="H27" s="1">
        <v>100000</v>
      </c>
      <c r="I27" s="1">
        <v>100000</v>
      </c>
      <c r="J27" s="1">
        <v>100000</v>
      </c>
      <c r="K27" s="1">
        <v>100000</v>
      </c>
      <c r="L27" s="33">
        <f t="shared" si="1"/>
        <v>100</v>
      </c>
      <c r="M27" s="1">
        <v>98500</v>
      </c>
      <c r="N27" s="1">
        <v>98500</v>
      </c>
      <c r="O27" s="1">
        <v>300000</v>
      </c>
      <c r="P27" s="1">
        <f t="shared" si="6"/>
        <v>300000</v>
      </c>
      <c r="Q27" s="1">
        <v>99978</v>
      </c>
      <c r="R27" s="1">
        <v>350000</v>
      </c>
      <c r="S27" s="1">
        <f t="shared" si="7"/>
        <v>350000</v>
      </c>
      <c r="T27" s="1">
        <v>390000</v>
      </c>
      <c r="U27" s="1">
        <f t="shared" si="8"/>
        <v>390000</v>
      </c>
    </row>
    <row r="28" spans="1:25" s="23" customFormat="1" ht="15.75" hidden="1" x14ac:dyDescent="0.2">
      <c r="A28" s="24" t="s">
        <v>28</v>
      </c>
      <c r="B28" s="25">
        <v>11</v>
      </c>
      <c r="C28" s="26" t="s">
        <v>31</v>
      </c>
      <c r="D28" s="27">
        <v>323</v>
      </c>
      <c r="E28" s="20"/>
      <c r="F28" s="20"/>
      <c r="G28" s="21">
        <f>SUM(G29:G37)</f>
        <v>15600000</v>
      </c>
      <c r="H28" s="21">
        <f t="shared" ref="H28:U28" si="13">SUM(H29:H37)</f>
        <v>15600000</v>
      </c>
      <c r="I28" s="21">
        <f t="shared" si="13"/>
        <v>17930000</v>
      </c>
      <c r="J28" s="21">
        <f t="shared" si="13"/>
        <v>17930000</v>
      </c>
      <c r="K28" s="21">
        <f t="shared" si="13"/>
        <v>11255575.699999999</v>
      </c>
      <c r="L28" s="22">
        <f t="shared" si="1"/>
        <v>62.775101505856099</v>
      </c>
      <c r="M28" s="21">
        <f t="shared" si="13"/>
        <v>15156750</v>
      </c>
      <c r="N28" s="21">
        <f t="shared" si="13"/>
        <v>15156750</v>
      </c>
      <c r="O28" s="21">
        <f t="shared" si="13"/>
        <v>15300000</v>
      </c>
      <c r="P28" s="21">
        <f t="shared" si="13"/>
        <v>15300000</v>
      </c>
      <c r="Q28" s="21">
        <f t="shared" si="13"/>
        <v>15395601</v>
      </c>
      <c r="R28" s="21">
        <f t="shared" si="13"/>
        <v>15495000</v>
      </c>
      <c r="S28" s="21">
        <f t="shared" si="13"/>
        <v>15495000</v>
      </c>
      <c r="T28" s="21">
        <f t="shared" si="13"/>
        <v>15800000</v>
      </c>
      <c r="U28" s="21">
        <f t="shared" si="13"/>
        <v>15800000</v>
      </c>
      <c r="V28" s="21"/>
      <c r="W28" s="21"/>
      <c r="X28" s="21"/>
      <c r="Y28" s="12"/>
    </row>
    <row r="29" spans="1:25" hidden="1" x14ac:dyDescent="0.2">
      <c r="A29" s="28" t="s">
        <v>28</v>
      </c>
      <c r="B29" s="29">
        <v>11</v>
      </c>
      <c r="C29" s="30" t="s">
        <v>31</v>
      </c>
      <c r="D29" s="31">
        <v>3231</v>
      </c>
      <c r="E29" s="32" t="s">
        <v>52</v>
      </c>
      <c r="G29" s="1">
        <v>5200000</v>
      </c>
      <c r="H29" s="1">
        <v>5200000</v>
      </c>
      <c r="I29" s="1">
        <v>5200000</v>
      </c>
      <c r="J29" s="1">
        <v>5200000</v>
      </c>
      <c r="K29" s="1">
        <v>1746094.5099999998</v>
      </c>
      <c r="L29" s="33">
        <f t="shared" si="1"/>
        <v>33.578740576923074</v>
      </c>
      <c r="M29" s="1">
        <v>4825000</v>
      </c>
      <c r="N29" s="1">
        <v>4825000</v>
      </c>
      <c r="O29" s="1">
        <v>4000000</v>
      </c>
      <c r="P29" s="1">
        <f t="shared" si="6"/>
        <v>4000000</v>
      </c>
      <c r="Q29" s="1">
        <v>4898875</v>
      </c>
      <c r="R29" s="1">
        <v>4100000</v>
      </c>
      <c r="S29" s="1">
        <f t="shared" si="7"/>
        <v>4100000</v>
      </c>
      <c r="T29" s="1">
        <v>4200000</v>
      </c>
      <c r="U29" s="1">
        <f t="shared" si="8"/>
        <v>4200000</v>
      </c>
    </row>
    <row r="30" spans="1:25" hidden="1" x14ac:dyDescent="0.2">
      <c r="A30" s="28" t="s">
        <v>28</v>
      </c>
      <c r="B30" s="29">
        <v>11</v>
      </c>
      <c r="C30" s="30" t="s">
        <v>31</v>
      </c>
      <c r="D30" s="31">
        <v>3232</v>
      </c>
      <c r="E30" s="32" t="s">
        <v>53</v>
      </c>
      <c r="G30" s="1">
        <v>300000</v>
      </c>
      <c r="H30" s="1">
        <v>300000</v>
      </c>
      <c r="I30" s="1">
        <v>300000</v>
      </c>
      <c r="J30" s="1">
        <v>300000</v>
      </c>
      <c r="K30" s="1">
        <v>334653.14</v>
      </c>
      <c r="L30" s="33">
        <f t="shared" si="1"/>
        <v>111.55104666666666</v>
      </c>
      <c r="M30" s="1">
        <v>591000</v>
      </c>
      <c r="N30" s="1">
        <v>591000</v>
      </c>
      <c r="O30" s="1">
        <v>400000</v>
      </c>
      <c r="P30" s="1">
        <f t="shared" si="6"/>
        <v>400000</v>
      </c>
      <c r="Q30" s="1">
        <v>599865</v>
      </c>
      <c r="R30" s="1">
        <v>425000</v>
      </c>
      <c r="S30" s="1">
        <f t="shared" si="7"/>
        <v>425000</v>
      </c>
      <c r="T30" s="1">
        <v>450000</v>
      </c>
      <c r="U30" s="1">
        <f t="shared" si="8"/>
        <v>450000</v>
      </c>
    </row>
    <row r="31" spans="1:25" hidden="1" x14ac:dyDescent="0.2">
      <c r="A31" s="28" t="s">
        <v>28</v>
      </c>
      <c r="B31" s="29">
        <v>11</v>
      </c>
      <c r="C31" s="30" t="s">
        <v>31</v>
      </c>
      <c r="D31" s="31">
        <v>3233</v>
      </c>
      <c r="E31" s="32" t="s">
        <v>54</v>
      </c>
      <c r="G31" s="1">
        <v>600000</v>
      </c>
      <c r="H31" s="1">
        <v>600000</v>
      </c>
      <c r="I31" s="1">
        <v>600000</v>
      </c>
      <c r="J31" s="1">
        <v>600000</v>
      </c>
      <c r="K31" s="1">
        <v>512350.42</v>
      </c>
      <c r="L31" s="33">
        <f t="shared" si="1"/>
        <v>85.39173666666666</v>
      </c>
      <c r="M31" s="1">
        <v>591000</v>
      </c>
      <c r="N31" s="1">
        <v>591000</v>
      </c>
      <c r="O31" s="1">
        <v>700000</v>
      </c>
      <c r="P31" s="1">
        <f t="shared" si="6"/>
        <v>700000</v>
      </c>
      <c r="Q31" s="1">
        <v>599865</v>
      </c>
      <c r="R31" s="1">
        <v>700000</v>
      </c>
      <c r="S31" s="1">
        <f t="shared" si="7"/>
        <v>700000</v>
      </c>
      <c r="T31" s="1">
        <v>700000</v>
      </c>
      <c r="U31" s="1">
        <f t="shared" si="8"/>
        <v>700000</v>
      </c>
    </row>
    <row r="32" spans="1:25" hidden="1" x14ac:dyDescent="0.2">
      <c r="A32" s="28" t="s">
        <v>28</v>
      </c>
      <c r="B32" s="29">
        <v>11</v>
      </c>
      <c r="C32" s="30" t="s">
        <v>31</v>
      </c>
      <c r="D32" s="31">
        <v>3234</v>
      </c>
      <c r="E32" s="32" t="s">
        <v>55</v>
      </c>
      <c r="G32" s="1">
        <v>800000</v>
      </c>
      <c r="H32" s="1">
        <v>800000</v>
      </c>
      <c r="I32" s="1">
        <v>800000</v>
      </c>
      <c r="J32" s="1">
        <v>800000</v>
      </c>
      <c r="K32" s="1">
        <v>500613.89</v>
      </c>
      <c r="L32" s="33">
        <f t="shared" si="1"/>
        <v>62.576736249999996</v>
      </c>
      <c r="M32" s="1">
        <v>541750</v>
      </c>
      <c r="N32" s="1">
        <v>541750</v>
      </c>
      <c r="O32" s="1">
        <v>800000</v>
      </c>
      <c r="P32" s="1">
        <f t="shared" si="6"/>
        <v>800000</v>
      </c>
      <c r="Q32" s="1">
        <v>549876</v>
      </c>
      <c r="R32" s="1">
        <v>850000</v>
      </c>
      <c r="S32" s="1">
        <f t="shared" si="7"/>
        <v>850000</v>
      </c>
      <c r="T32" s="1">
        <v>900000</v>
      </c>
      <c r="U32" s="1">
        <f t="shared" si="8"/>
        <v>900000</v>
      </c>
    </row>
    <row r="33" spans="1:25" hidden="1" x14ac:dyDescent="0.2">
      <c r="A33" s="28" t="s">
        <v>28</v>
      </c>
      <c r="B33" s="29">
        <v>11</v>
      </c>
      <c r="C33" s="30" t="s">
        <v>31</v>
      </c>
      <c r="D33" s="31">
        <v>3235</v>
      </c>
      <c r="E33" s="32" t="s">
        <v>56</v>
      </c>
      <c r="G33" s="1">
        <v>550000</v>
      </c>
      <c r="H33" s="1">
        <v>550000</v>
      </c>
      <c r="I33" s="1">
        <v>550000</v>
      </c>
      <c r="J33" s="1">
        <v>550000</v>
      </c>
      <c r="K33" s="1">
        <v>1337961.01</v>
      </c>
      <c r="L33" s="33">
        <f t="shared" si="1"/>
        <v>243.26563818181816</v>
      </c>
      <c r="M33" s="1">
        <v>541750</v>
      </c>
      <c r="N33" s="1">
        <v>541750</v>
      </c>
      <c r="O33" s="1">
        <v>700000</v>
      </c>
      <c r="P33" s="1">
        <f t="shared" si="6"/>
        <v>700000</v>
      </c>
      <c r="Q33" s="1">
        <v>549876</v>
      </c>
      <c r="R33" s="1">
        <v>720000</v>
      </c>
      <c r="S33" s="1">
        <f t="shared" si="7"/>
        <v>720000</v>
      </c>
      <c r="T33" s="1">
        <v>750000</v>
      </c>
      <c r="U33" s="1">
        <f t="shared" si="8"/>
        <v>750000</v>
      </c>
    </row>
    <row r="34" spans="1:25" hidden="1" x14ac:dyDescent="0.2">
      <c r="A34" s="28" t="s">
        <v>28</v>
      </c>
      <c r="B34" s="29">
        <v>11</v>
      </c>
      <c r="C34" s="30" t="s">
        <v>31</v>
      </c>
      <c r="D34" s="31">
        <v>3236</v>
      </c>
      <c r="E34" s="32" t="s">
        <v>57</v>
      </c>
      <c r="G34" s="1">
        <v>150000</v>
      </c>
      <c r="H34" s="1">
        <v>150000</v>
      </c>
      <c r="I34" s="1">
        <v>150000</v>
      </c>
      <c r="J34" s="1">
        <v>150000</v>
      </c>
      <c r="K34" s="1">
        <v>53991.19</v>
      </c>
      <c r="L34" s="33">
        <f t="shared" si="1"/>
        <v>35.994126666666673</v>
      </c>
      <c r="M34" s="1">
        <v>147750</v>
      </c>
      <c r="N34" s="1">
        <v>147750</v>
      </c>
      <c r="O34" s="1">
        <v>300000</v>
      </c>
      <c r="P34" s="1">
        <f t="shared" si="6"/>
        <v>300000</v>
      </c>
      <c r="Q34" s="1">
        <v>149966</v>
      </c>
      <c r="R34" s="1">
        <v>200000</v>
      </c>
      <c r="S34" s="1">
        <f t="shared" si="7"/>
        <v>200000</v>
      </c>
      <c r="T34" s="1">
        <v>200000</v>
      </c>
      <c r="U34" s="1">
        <f t="shared" si="8"/>
        <v>200000</v>
      </c>
    </row>
    <row r="35" spans="1:25" hidden="1" x14ac:dyDescent="0.2">
      <c r="A35" s="28" t="s">
        <v>28</v>
      </c>
      <c r="B35" s="29">
        <v>11</v>
      </c>
      <c r="C35" s="30" t="s">
        <v>31</v>
      </c>
      <c r="D35" s="31">
        <v>3237</v>
      </c>
      <c r="E35" s="32" t="s">
        <v>58</v>
      </c>
      <c r="G35" s="1">
        <v>3900000</v>
      </c>
      <c r="H35" s="1">
        <v>3900000</v>
      </c>
      <c r="I35" s="1">
        <v>5900000</v>
      </c>
      <c r="J35" s="1">
        <v>5900000</v>
      </c>
      <c r="K35" s="1">
        <v>3452511.9099999997</v>
      </c>
      <c r="L35" s="33">
        <f t="shared" si="1"/>
        <v>58.517151016949143</v>
      </c>
      <c r="M35" s="1">
        <v>3811500</v>
      </c>
      <c r="N35" s="1">
        <v>3811500</v>
      </c>
      <c r="O35" s="1">
        <v>4200000</v>
      </c>
      <c r="P35" s="1">
        <f t="shared" si="6"/>
        <v>4200000</v>
      </c>
      <c r="Q35" s="1">
        <v>3848673</v>
      </c>
      <c r="R35" s="1">
        <v>4250000</v>
      </c>
      <c r="S35" s="1">
        <f t="shared" si="7"/>
        <v>4250000</v>
      </c>
      <c r="T35" s="1">
        <v>4300000</v>
      </c>
      <c r="U35" s="1">
        <f t="shared" si="8"/>
        <v>4300000</v>
      </c>
    </row>
    <row r="36" spans="1:25" hidden="1" x14ac:dyDescent="0.2">
      <c r="A36" s="28" t="s">
        <v>28</v>
      </c>
      <c r="B36" s="29">
        <v>11</v>
      </c>
      <c r="C36" s="30" t="s">
        <v>31</v>
      </c>
      <c r="D36" s="31">
        <v>3238</v>
      </c>
      <c r="E36" s="32" t="s">
        <v>59</v>
      </c>
      <c r="G36" s="1">
        <v>0</v>
      </c>
      <c r="H36" s="1">
        <v>0</v>
      </c>
      <c r="I36" s="1">
        <v>330000</v>
      </c>
      <c r="J36" s="1">
        <v>330000</v>
      </c>
      <c r="K36" s="1">
        <v>330000</v>
      </c>
      <c r="L36" s="33">
        <f t="shared" si="1"/>
        <v>100</v>
      </c>
      <c r="M36" s="1"/>
      <c r="N36" s="1"/>
      <c r="O36" s="1">
        <v>0</v>
      </c>
      <c r="P36" s="1">
        <f t="shared" si="6"/>
        <v>0</v>
      </c>
      <c r="Q36" s="1"/>
      <c r="R36" s="1">
        <v>0</v>
      </c>
      <c r="S36" s="1">
        <f t="shared" si="7"/>
        <v>0</v>
      </c>
      <c r="T36" s="1">
        <v>0</v>
      </c>
      <c r="U36" s="1">
        <f t="shared" si="8"/>
        <v>0</v>
      </c>
    </row>
    <row r="37" spans="1:25" hidden="1" x14ac:dyDescent="0.2">
      <c r="A37" s="28" t="s">
        <v>28</v>
      </c>
      <c r="B37" s="29">
        <v>11</v>
      </c>
      <c r="C37" s="30" t="s">
        <v>31</v>
      </c>
      <c r="D37" s="31">
        <v>3239</v>
      </c>
      <c r="E37" s="32" t="s">
        <v>60</v>
      </c>
      <c r="G37" s="1">
        <v>4100000</v>
      </c>
      <c r="H37" s="1">
        <v>4100000</v>
      </c>
      <c r="I37" s="1">
        <v>4100000</v>
      </c>
      <c r="J37" s="1">
        <v>4100000</v>
      </c>
      <c r="K37" s="1">
        <v>2987399.63</v>
      </c>
      <c r="L37" s="33">
        <f t="shared" si="1"/>
        <v>72.8634056097561</v>
      </c>
      <c r="M37" s="1">
        <v>4107000</v>
      </c>
      <c r="N37" s="1">
        <v>4107000</v>
      </c>
      <c r="O37" s="1">
        <v>4200000</v>
      </c>
      <c r="P37" s="1">
        <f t="shared" si="6"/>
        <v>4200000</v>
      </c>
      <c r="Q37" s="1">
        <v>4198605</v>
      </c>
      <c r="R37" s="1">
        <v>4250000</v>
      </c>
      <c r="S37" s="1">
        <f t="shared" si="7"/>
        <v>4250000</v>
      </c>
      <c r="T37" s="1">
        <v>4300000</v>
      </c>
      <c r="U37" s="1">
        <f t="shared" si="8"/>
        <v>4300000</v>
      </c>
    </row>
    <row r="38" spans="1:25" s="23" customFormat="1" ht="15.75" hidden="1" x14ac:dyDescent="0.2">
      <c r="A38" s="24" t="s">
        <v>28</v>
      </c>
      <c r="B38" s="25">
        <v>11</v>
      </c>
      <c r="C38" s="26" t="s">
        <v>31</v>
      </c>
      <c r="D38" s="27">
        <v>324</v>
      </c>
      <c r="E38" s="20"/>
      <c r="F38" s="20"/>
      <c r="G38" s="21">
        <f>SUM(G39)</f>
        <v>95000</v>
      </c>
      <c r="H38" s="21">
        <f t="shared" ref="H38:U38" si="14">SUM(H39)</f>
        <v>95000</v>
      </c>
      <c r="I38" s="21">
        <f t="shared" si="14"/>
        <v>95000</v>
      </c>
      <c r="J38" s="21">
        <f t="shared" si="14"/>
        <v>95000</v>
      </c>
      <c r="K38" s="21">
        <f t="shared" si="14"/>
        <v>787</v>
      </c>
      <c r="L38" s="22">
        <f t="shared" si="1"/>
        <v>0.82842105263157895</v>
      </c>
      <c r="M38" s="21">
        <f t="shared" si="14"/>
        <v>93575</v>
      </c>
      <c r="N38" s="21">
        <f t="shared" si="14"/>
        <v>93575</v>
      </c>
      <c r="O38" s="21">
        <f t="shared" si="14"/>
        <v>50000</v>
      </c>
      <c r="P38" s="21">
        <f t="shared" si="14"/>
        <v>50000</v>
      </c>
      <c r="Q38" s="21">
        <f t="shared" si="14"/>
        <v>94979</v>
      </c>
      <c r="R38" s="21">
        <f t="shared" si="14"/>
        <v>60000</v>
      </c>
      <c r="S38" s="21">
        <f t="shared" si="14"/>
        <v>60000</v>
      </c>
      <c r="T38" s="21">
        <f t="shared" si="14"/>
        <v>70000</v>
      </c>
      <c r="U38" s="21">
        <f t="shared" si="14"/>
        <v>70000</v>
      </c>
      <c r="V38" s="21"/>
      <c r="W38" s="21"/>
      <c r="X38" s="21"/>
      <c r="Y38" s="12"/>
    </row>
    <row r="39" spans="1:25" ht="30" hidden="1" x14ac:dyDescent="0.2">
      <c r="A39" s="28" t="s">
        <v>28</v>
      </c>
      <c r="B39" s="29">
        <v>11</v>
      </c>
      <c r="C39" s="30" t="s">
        <v>31</v>
      </c>
      <c r="D39" s="31">
        <v>3241</v>
      </c>
      <c r="E39" s="32" t="s">
        <v>61</v>
      </c>
      <c r="G39" s="1">
        <v>95000</v>
      </c>
      <c r="H39" s="1">
        <v>95000</v>
      </c>
      <c r="I39" s="1">
        <v>95000</v>
      </c>
      <c r="J39" s="1">
        <v>95000</v>
      </c>
      <c r="K39" s="1">
        <v>787</v>
      </c>
      <c r="L39" s="33">
        <f t="shared" si="1"/>
        <v>0.82842105263157895</v>
      </c>
      <c r="M39" s="1">
        <v>93575</v>
      </c>
      <c r="N39" s="1">
        <v>93575</v>
      </c>
      <c r="O39" s="1">
        <v>50000</v>
      </c>
      <c r="P39" s="1">
        <f t="shared" si="6"/>
        <v>50000</v>
      </c>
      <c r="Q39" s="1">
        <v>94979</v>
      </c>
      <c r="R39" s="1">
        <v>60000</v>
      </c>
      <c r="S39" s="1">
        <f t="shared" si="7"/>
        <v>60000</v>
      </c>
      <c r="T39" s="1">
        <v>70000</v>
      </c>
      <c r="U39" s="1">
        <f t="shared" si="8"/>
        <v>70000</v>
      </c>
    </row>
    <row r="40" spans="1:25" s="23" customFormat="1" ht="15.75" hidden="1" x14ac:dyDescent="0.2">
      <c r="A40" s="24" t="s">
        <v>28</v>
      </c>
      <c r="B40" s="25">
        <v>11</v>
      </c>
      <c r="C40" s="26" t="s">
        <v>31</v>
      </c>
      <c r="D40" s="27">
        <v>329</v>
      </c>
      <c r="E40" s="20"/>
      <c r="F40" s="20"/>
      <c r="G40" s="21">
        <f>SUM(G41:G46)</f>
        <v>1463000</v>
      </c>
      <c r="H40" s="21">
        <f t="shared" ref="H40:U40" si="15">SUM(H41:H46)</f>
        <v>1463000</v>
      </c>
      <c r="I40" s="21">
        <f t="shared" si="15"/>
        <v>1463000</v>
      </c>
      <c r="J40" s="21">
        <f t="shared" si="15"/>
        <v>1463000</v>
      </c>
      <c r="K40" s="21">
        <f t="shared" si="15"/>
        <v>771406.32000000007</v>
      </c>
      <c r="L40" s="22">
        <f t="shared" si="1"/>
        <v>52.727704716336298</v>
      </c>
      <c r="M40" s="21">
        <f t="shared" si="15"/>
        <v>1441055</v>
      </c>
      <c r="N40" s="21">
        <f t="shared" si="15"/>
        <v>1441055</v>
      </c>
      <c r="O40" s="21">
        <f t="shared" si="15"/>
        <v>1500000</v>
      </c>
      <c r="P40" s="21">
        <f t="shared" si="15"/>
        <v>1500000</v>
      </c>
      <c r="Q40" s="21">
        <f t="shared" si="15"/>
        <v>1462671</v>
      </c>
      <c r="R40" s="21">
        <f t="shared" si="15"/>
        <v>1575000</v>
      </c>
      <c r="S40" s="21">
        <f t="shared" si="15"/>
        <v>1575000</v>
      </c>
      <c r="T40" s="21">
        <f t="shared" si="15"/>
        <v>1670000</v>
      </c>
      <c r="U40" s="21">
        <f t="shared" si="15"/>
        <v>1670000</v>
      </c>
      <c r="V40" s="21"/>
      <c r="W40" s="21"/>
      <c r="X40" s="21"/>
      <c r="Y40" s="12"/>
    </row>
    <row r="41" spans="1:25" ht="30" hidden="1" x14ac:dyDescent="0.2">
      <c r="A41" s="28" t="s">
        <v>28</v>
      </c>
      <c r="B41" s="29">
        <v>11</v>
      </c>
      <c r="C41" s="30" t="s">
        <v>31</v>
      </c>
      <c r="D41" s="31">
        <v>3291</v>
      </c>
      <c r="E41" s="32" t="s">
        <v>62</v>
      </c>
      <c r="G41" s="1">
        <v>700000</v>
      </c>
      <c r="H41" s="1">
        <v>700000</v>
      </c>
      <c r="I41" s="1">
        <v>700000</v>
      </c>
      <c r="J41" s="1">
        <v>700000</v>
      </c>
      <c r="K41" s="1">
        <v>416878.25</v>
      </c>
      <c r="L41" s="33">
        <f t="shared" si="1"/>
        <v>59.55403571428571</v>
      </c>
      <c r="M41" s="1">
        <v>689500</v>
      </c>
      <c r="N41" s="1">
        <v>689500</v>
      </c>
      <c r="O41" s="1">
        <v>700000</v>
      </c>
      <c r="P41" s="1">
        <f t="shared" si="6"/>
        <v>700000</v>
      </c>
      <c r="Q41" s="1">
        <v>699843</v>
      </c>
      <c r="R41" s="1">
        <v>750000</v>
      </c>
      <c r="S41" s="1">
        <f t="shared" si="7"/>
        <v>750000</v>
      </c>
      <c r="T41" s="1">
        <v>800000</v>
      </c>
      <c r="U41" s="1">
        <f t="shared" si="8"/>
        <v>800000</v>
      </c>
    </row>
    <row r="42" spans="1:25" hidden="1" x14ac:dyDescent="0.2">
      <c r="A42" s="28" t="s">
        <v>28</v>
      </c>
      <c r="B42" s="29">
        <v>11</v>
      </c>
      <c r="C42" s="30" t="s">
        <v>31</v>
      </c>
      <c r="D42" s="31">
        <v>3292</v>
      </c>
      <c r="E42" s="32" t="s">
        <v>63</v>
      </c>
      <c r="G42" s="1">
        <v>100000</v>
      </c>
      <c r="H42" s="1">
        <v>100000</v>
      </c>
      <c r="I42" s="1">
        <v>100000</v>
      </c>
      <c r="J42" s="1">
        <v>100000</v>
      </c>
      <c r="K42" s="1">
        <v>0</v>
      </c>
      <c r="L42" s="33">
        <f t="shared" si="1"/>
        <v>0</v>
      </c>
      <c r="M42" s="1">
        <v>98500</v>
      </c>
      <c r="N42" s="1">
        <v>98500</v>
      </c>
      <c r="O42" s="1">
        <v>100000</v>
      </c>
      <c r="P42" s="1">
        <f t="shared" si="6"/>
        <v>100000</v>
      </c>
      <c r="Q42" s="1">
        <v>99977</v>
      </c>
      <c r="R42" s="1">
        <v>100000</v>
      </c>
      <c r="S42" s="1">
        <f t="shared" si="7"/>
        <v>100000</v>
      </c>
      <c r="T42" s="1">
        <v>100000</v>
      </c>
      <c r="U42" s="1">
        <f t="shared" si="8"/>
        <v>100000</v>
      </c>
    </row>
    <row r="43" spans="1:25" hidden="1" x14ac:dyDescent="0.2">
      <c r="A43" s="28" t="s">
        <v>28</v>
      </c>
      <c r="B43" s="29">
        <v>11</v>
      </c>
      <c r="C43" s="30" t="s">
        <v>31</v>
      </c>
      <c r="D43" s="31">
        <v>3293</v>
      </c>
      <c r="E43" s="32" t="s">
        <v>64</v>
      </c>
      <c r="G43" s="1">
        <v>220000</v>
      </c>
      <c r="H43" s="1">
        <v>220000</v>
      </c>
      <c r="I43" s="1">
        <v>220000</v>
      </c>
      <c r="J43" s="1">
        <v>220000</v>
      </c>
      <c r="K43" s="1">
        <v>141434.08000000002</v>
      </c>
      <c r="L43" s="33">
        <f t="shared" si="1"/>
        <v>64.288218181818195</v>
      </c>
      <c r="M43" s="1">
        <v>216700</v>
      </c>
      <c r="N43" s="1">
        <v>216700</v>
      </c>
      <c r="O43" s="1">
        <v>290000</v>
      </c>
      <c r="P43" s="1">
        <f t="shared" si="6"/>
        <v>290000</v>
      </c>
      <c r="Q43" s="1">
        <v>219951</v>
      </c>
      <c r="R43" s="1">
        <v>300000</v>
      </c>
      <c r="S43" s="1">
        <f t="shared" si="7"/>
        <v>300000</v>
      </c>
      <c r="T43" s="1">
        <v>330000</v>
      </c>
      <c r="U43" s="1">
        <f t="shared" si="8"/>
        <v>330000</v>
      </c>
    </row>
    <row r="44" spans="1:25" hidden="1" x14ac:dyDescent="0.2">
      <c r="A44" s="28" t="s">
        <v>28</v>
      </c>
      <c r="B44" s="29">
        <v>11</v>
      </c>
      <c r="C44" s="30" t="s">
        <v>31</v>
      </c>
      <c r="D44" s="31">
        <v>3294</v>
      </c>
      <c r="E44" s="32" t="s">
        <v>65</v>
      </c>
      <c r="G44" s="1">
        <v>300000</v>
      </c>
      <c r="H44" s="1">
        <v>300000</v>
      </c>
      <c r="I44" s="1">
        <v>300000</v>
      </c>
      <c r="J44" s="1">
        <v>300000</v>
      </c>
      <c r="K44" s="1">
        <v>167209.51999999999</v>
      </c>
      <c r="L44" s="33">
        <f t="shared" si="1"/>
        <v>55.736506666666664</v>
      </c>
      <c r="M44" s="1">
        <v>295500</v>
      </c>
      <c r="N44" s="1">
        <v>295500</v>
      </c>
      <c r="O44" s="1">
        <v>300000</v>
      </c>
      <c r="P44" s="1">
        <f t="shared" si="6"/>
        <v>300000</v>
      </c>
      <c r="Q44" s="1">
        <v>299933</v>
      </c>
      <c r="R44" s="1">
        <v>300000</v>
      </c>
      <c r="S44" s="1">
        <f t="shared" si="7"/>
        <v>300000</v>
      </c>
      <c r="T44" s="1">
        <v>300000</v>
      </c>
      <c r="U44" s="1">
        <f t="shared" si="8"/>
        <v>300000</v>
      </c>
    </row>
    <row r="45" spans="1:25" hidden="1" x14ac:dyDescent="0.2">
      <c r="A45" s="28" t="s">
        <v>28</v>
      </c>
      <c r="B45" s="29">
        <v>11</v>
      </c>
      <c r="C45" s="30" t="s">
        <v>31</v>
      </c>
      <c r="D45" s="31">
        <v>3295</v>
      </c>
      <c r="E45" s="32" t="s">
        <v>66</v>
      </c>
      <c r="G45" s="1">
        <v>23000</v>
      </c>
      <c r="H45" s="1">
        <v>23000</v>
      </c>
      <c r="I45" s="1">
        <v>23000</v>
      </c>
      <c r="J45" s="1">
        <v>23000</v>
      </c>
      <c r="K45" s="1">
        <v>3620</v>
      </c>
      <c r="L45" s="33">
        <f t="shared" si="1"/>
        <v>15.739130434782608</v>
      </c>
      <c r="M45" s="1">
        <v>22655</v>
      </c>
      <c r="N45" s="1">
        <v>22655</v>
      </c>
      <c r="O45" s="1">
        <v>10000</v>
      </c>
      <c r="P45" s="1">
        <f t="shared" si="6"/>
        <v>10000</v>
      </c>
      <c r="Q45" s="1">
        <v>22994</v>
      </c>
      <c r="R45" s="1">
        <v>15000</v>
      </c>
      <c r="S45" s="1">
        <f t="shared" si="7"/>
        <v>15000</v>
      </c>
      <c r="T45" s="1">
        <v>20000</v>
      </c>
      <c r="U45" s="1">
        <f t="shared" si="8"/>
        <v>20000</v>
      </c>
    </row>
    <row r="46" spans="1:25" hidden="1" x14ac:dyDescent="0.2">
      <c r="A46" s="28" t="s">
        <v>28</v>
      </c>
      <c r="B46" s="29">
        <v>11</v>
      </c>
      <c r="C46" s="30" t="s">
        <v>31</v>
      </c>
      <c r="D46" s="31">
        <v>3299</v>
      </c>
      <c r="E46" s="32" t="s">
        <v>67</v>
      </c>
      <c r="G46" s="1">
        <v>120000</v>
      </c>
      <c r="H46" s="1">
        <v>120000</v>
      </c>
      <c r="I46" s="1">
        <v>120000</v>
      </c>
      <c r="J46" s="1">
        <v>120000</v>
      </c>
      <c r="K46" s="1">
        <v>42264.47</v>
      </c>
      <c r="L46" s="33">
        <f t="shared" si="1"/>
        <v>35.220391666666664</v>
      </c>
      <c r="M46" s="1">
        <v>118200</v>
      </c>
      <c r="N46" s="1">
        <v>118200</v>
      </c>
      <c r="O46" s="1">
        <v>100000</v>
      </c>
      <c r="P46" s="1">
        <f t="shared" si="6"/>
        <v>100000</v>
      </c>
      <c r="Q46" s="1">
        <v>119973</v>
      </c>
      <c r="R46" s="1">
        <v>110000</v>
      </c>
      <c r="S46" s="1">
        <f t="shared" si="7"/>
        <v>110000</v>
      </c>
      <c r="T46" s="1">
        <v>120000</v>
      </c>
      <c r="U46" s="1">
        <f t="shared" si="8"/>
        <v>120000</v>
      </c>
    </row>
    <row r="47" spans="1:25" s="23" customFormat="1" ht="15.75" hidden="1" x14ac:dyDescent="0.2">
      <c r="A47" s="24" t="s">
        <v>28</v>
      </c>
      <c r="B47" s="25">
        <v>11</v>
      </c>
      <c r="C47" s="26" t="s">
        <v>31</v>
      </c>
      <c r="D47" s="27">
        <v>343</v>
      </c>
      <c r="E47" s="20"/>
      <c r="F47" s="20"/>
      <c r="G47" s="21">
        <f>SUM(G48:G50)</f>
        <v>388000</v>
      </c>
      <c r="H47" s="21">
        <f t="shared" ref="H47:U47" si="16">SUM(H48:H50)</f>
        <v>388000</v>
      </c>
      <c r="I47" s="21">
        <f t="shared" si="16"/>
        <v>388000</v>
      </c>
      <c r="J47" s="21">
        <f t="shared" si="16"/>
        <v>388000</v>
      </c>
      <c r="K47" s="21">
        <f t="shared" si="16"/>
        <v>45682.909999999996</v>
      </c>
      <c r="L47" s="22">
        <f t="shared" si="1"/>
        <v>11.773945876288659</v>
      </c>
      <c r="M47" s="21">
        <f t="shared" si="16"/>
        <v>388000</v>
      </c>
      <c r="N47" s="21">
        <f t="shared" si="16"/>
        <v>388000</v>
      </c>
      <c r="O47" s="21">
        <f t="shared" si="16"/>
        <v>250000</v>
      </c>
      <c r="P47" s="21">
        <f t="shared" si="16"/>
        <v>250000</v>
      </c>
      <c r="Q47" s="21">
        <f t="shared" si="16"/>
        <v>388000</v>
      </c>
      <c r="R47" s="21">
        <f t="shared" si="16"/>
        <v>240000</v>
      </c>
      <c r="S47" s="21">
        <f t="shared" si="16"/>
        <v>240000</v>
      </c>
      <c r="T47" s="21">
        <f t="shared" si="16"/>
        <v>230000</v>
      </c>
      <c r="U47" s="21">
        <f t="shared" si="16"/>
        <v>230000</v>
      </c>
      <c r="V47" s="21"/>
      <c r="W47" s="21"/>
      <c r="X47" s="21"/>
      <c r="Y47" s="12"/>
    </row>
    <row r="48" spans="1:25" hidden="1" x14ac:dyDescent="0.2">
      <c r="A48" s="28" t="s">
        <v>28</v>
      </c>
      <c r="B48" s="29">
        <v>11</v>
      </c>
      <c r="C48" s="30" t="s">
        <v>31</v>
      </c>
      <c r="D48" s="31">
        <v>3431</v>
      </c>
      <c r="E48" s="32" t="s">
        <v>68</v>
      </c>
      <c r="G48" s="1">
        <v>40000</v>
      </c>
      <c r="H48" s="1">
        <v>40000</v>
      </c>
      <c r="I48" s="1">
        <v>40000</v>
      </c>
      <c r="J48" s="1">
        <v>40000</v>
      </c>
      <c r="K48" s="1">
        <v>30634.36</v>
      </c>
      <c r="L48" s="33">
        <f t="shared" si="1"/>
        <v>76.585900000000009</v>
      </c>
      <c r="M48" s="1">
        <v>40000</v>
      </c>
      <c r="N48" s="1">
        <v>40000</v>
      </c>
      <c r="O48" s="1">
        <v>50000</v>
      </c>
      <c r="P48" s="1">
        <f t="shared" si="6"/>
        <v>50000</v>
      </c>
      <c r="Q48" s="1">
        <v>40000</v>
      </c>
      <c r="R48" s="1">
        <v>60000</v>
      </c>
      <c r="S48" s="1">
        <f t="shared" si="7"/>
        <v>60000</v>
      </c>
      <c r="T48" s="1">
        <v>70000</v>
      </c>
      <c r="U48" s="1">
        <f t="shared" si="8"/>
        <v>70000</v>
      </c>
    </row>
    <row r="49" spans="1:25" hidden="1" x14ac:dyDescent="0.2">
      <c r="A49" s="28" t="s">
        <v>28</v>
      </c>
      <c r="B49" s="29">
        <v>11</v>
      </c>
      <c r="C49" s="30" t="s">
        <v>31</v>
      </c>
      <c r="D49" s="31">
        <v>3433</v>
      </c>
      <c r="E49" s="32" t="s">
        <v>69</v>
      </c>
      <c r="G49" s="1">
        <v>268000</v>
      </c>
      <c r="H49" s="1">
        <v>268000</v>
      </c>
      <c r="I49" s="1">
        <v>268000</v>
      </c>
      <c r="J49" s="1">
        <v>268000</v>
      </c>
      <c r="K49" s="1">
        <v>14620.81</v>
      </c>
      <c r="L49" s="33">
        <f t="shared" si="1"/>
        <v>5.4555261194029852</v>
      </c>
      <c r="M49" s="1">
        <v>268000</v>
      </c>
      <c r="N49" s="1">
        <v>268000</v>
      </c>
      <c r="O49" s="1">
        <v>150000</v>
      </c>
      <c r="P49" s="1">
        <f t="shared" si="6"/>
        <v>150000</v>
      </c>
      <c r="Q49" s="1">
        <v>268000</v>
      </c>
      <c r="R49" s="1">
        <v>130000</v>
      </c>
      <c r="S49" s="1">
        <f t="shared" si="7"/>
        <v>130000</v>
      </c>
      <c r="T49" s="1">
        <v>110000</v>
      </c>
      <c r="U49" s="1">
        <f t="shared" si="8"/>
        <v>110000</v>
      </c>
    </row>
    <row r="50" spans="1:25" hidden="1" x14ac:dyDescent="0.2">
      <c r="A50" s="28" t="s">
        <v>28</v>
      </c>
      <c r="B50" s="29">
        <v>11</v>
      </c>
      <c r="C50" s="30" t="s">
        <v>31</v>
      </c>
      <c r="D50" s="31">
        <v>3434</v>
      </c>
      <c r="E50" s="32" t="s">
        <v>70</v>
      </c>
      <c r="G50" s="1">
        <v>80000</v>
      </c>
      <c r="H50" s="1">
        <v>80000</v>
      </c>
      <c r="I50" s="1">
        <v>80000</v>
      </c>
      <c r="J50" s="1">
        <v>80000</v>
      </c>
      <c r="K50" s="1">
        <v>427.74</v>
      </c>
      <c r="L50" s="33">
        <f t="shared" si="1"/>
        <v>0.53467500000000001</v>
      </c>
      <c r="M50" s="1">
        <v>80000</v>
      </c>
      <c r="N50" s="1">
        <v>80000</v>
      </c>
      <c r="O50" s="1">
        <v>50000</v>
      </c>
      <c r="P50" s="1">
        <f t="shared" si="6"/>
        <v>50000</v>
      </c>
      <c r="Q50" s="1">
        <v>80000</v>
      </c>
      <c r="R50" s="1">
        <v>50000</v>
      </c>
      <c r="S50" s="1">
        <f t="shared" si="7"/>
        <v>50000</v>
      </c>
      <c r="T50" s="1">
        <v>50000</v>
      </c>
      <c r="U50" s="1">
        <f t="shared" si="8"/>
        <v>50000</v>
      </c>
    </row>
    <row r="51" spans="1:25" s="23" customFormat="1" ht="15.75" hidden="1" x14ac:dyDescent="0.2">
      <c r="A51" s="24" t="s">
        <v>28</v>
      </c>
      <c r="B51" s="25">
        <v>11</v>
      </c>
      <c r="C51" s="26" t="s">
        <v>31</v>
      </c>
      <c r="D51" s="27">
        <v>363</v>
      </c>
      <c r="E51" s="20"/>
      <c r="F51" s="20"/>
      <c r="G51" s="21">
        <f>SUM(G52)</f>
        <v>5000</v>
      </c>
      <c r="H51" s="21">
        <f t="shared" ref="H51:U51" si="17">SUM(H52)</f>
        <v>5000</v>
      </c>
      <c r="I51" s="21">
        <f t="shared" si="17"/>
        <v>5000</v>
      </c>
      <c r="J51" s="21">
        <f t="shared" si="17"/>
        <v>5000</v>
      </c>
      <c r="K51" s="21">
        <f t="shared" si="17"/>
        <v>0</v>
      </c>
      <c r="L51" s="22">
        <f t="shared" si="1"/>
        <v>0</v>
      </c>
      <c r="M51" s="21">
        <f t="shared" si="17"/>
        <v>5050</v>
      </c>
      <c r="N51" s="21">
        <f t="shared" si="17"/>
        <v>5050</v>
      </c>
      <c r="O51" s="21">
        <f t="shared" si="17"/>
        <v>5000</v>
      </c>
      <c r="P51" s="21">
        <f t="shared" si="17"/>
        <v>5000</v>
      </c>
      <c r="Q51" s="21">
        <f t="shared" si="17"/>
        <v>5303</v>
      </c>
      <c r="R51" s="21">
        <f t="shared" si="17"/>
        <v>7500</v>
      </c>
      <c r="S51" s="21">
        <f t="shared" si="17"/>
        <v>7500</v>
      </c>
      <c r="T51" s="21">
        <f t="shared" si="17"/>
        <v>10000</v>
      </c>
      <c r="U51" s="21">
        <f t="shared" si="17"/>
        <v>10000</v>
      </c>
      <c r="V51" s="21"/>
      <c r="W51" s="21"/>
      <c r="X51" s="21"/>
      <c r="Y51" s="12"/>
    </row>
    <row r="52" spans="1:25" hidden="1" x14ac:dyDescent="0.2">
      <c r="A52" s="28" t="s">
        <v>28</v>
      </c>
      <c r="B52" s="29">
        <v>11</v>
      </c>
      <c r="C52" s="30" t="s">
        <v>31</v>
      </c>
      <c r="D52" s="31">
        <v>3631</v>
      </c>
      <c r="E52" s="32" t="s">
        <v>71</v>
      </c>
      <c r="G52" s="1">
        <v>5000</v>
      </c>
      <c r="H52" s="1">
        <v>5000</v>
      </c>
      <c r="I52" s="1">
        <v>5000</v>
      </c>
      <c r="J52" s="1">
        <v>5000</v>
      </c>
      <c r="K52" s="1">
        <v>0</v>
      </c>
      <c r="L52" s="33">
        <f t="shared" si="1"/>
        <v>0</v>
      </c>
      <c r="M52" s="1">
        <v>5050</v>
      </c>
      <c r="N52" s="1">
        <v>5050</v>
      </c>
      <c r="O52" s="1">
        <v>5000</v>
      </c>
      <c r="P52" s="1">
        <f t="shared" si="6"/>
        <v>5000</v>
      </c>
      <c r="Q52" s="1">
        <v>5303</v>
      </c>
      <c r="R52" s="1">
        <v>7500</v>
      </c>
      <c r="S52" s="1">
        <f t="shared" si="7"/>
        <v>7500</v>
      </c>
      <c r="T52" s="1">
        <v>10000</v>
      </c>
      <c r="U52" s="1">
        <f t="shared" si="8"/>
        <v>10000</v>
      </c>
    </row>
    <row r="53" spans="1:25" s="23" customFormat="1" ht="15.75" hidden="1" x14ac:dyDescent="0.2">
      <c r="A53" s="24" t="s">
        <v>28</v>
      </c>
      <c r="B53" s="25">
        <v>11</v>
      </c>
      <c r="C53" s="26" t="s">
        <v>31</v>
      </c>
      <c r="D53" s="27">
        <v>372</v>
      </c>
      <c r="E53" s="20"/>
      <c r="F53" s="20"/>
      <c r="G53" s="21">
        <f>SUM(G54)</f>
        <v>130000</v>
      </c>
      <c r="H53" s="21">
        <f t="shared" ref="H53:U53" si="18">SUM(H54)</f>
        <v>130000</v>
      </c>
      <c r="I53" s="21">
        <f t="shared" si="18"/>
        <v>130000</v>
      </c>
      <c r="J53" s="21">
        <f t="shared" si="18"/>
        <v>130000</v>
      </c>
      <c r="K53" s="21">
        <f t="shared" si="18"/>
        <v>25772.5</v>
      </c>
      <c r="L53" s="22">
        <f t="shared" si="1"/>
        <v>19.824999999999999</v>
      </c>
      <c r="M53" s="21">
        <f t="shared" si="18"/>
        <v>166000</v>
      </c>
      <c r="N53" s="21">
        <f t="shared" si="18"/>
        <v>166000</v>
      </c>
      <c r="O53" s="21">
        <f t="shared" si="18"/>
        <v>140000</v>
      </c>
      <c r="P53" s="21">
        <f t="shared" si="18"/>
        <v>140000</v>
      </c>
      <c r="Q53" s="21">
        <f t="shared" si="18"/>
        <v>166000</v>
      </c>
      <c r="R53" s="21">
        <f t="shared" si="18"/>
        <v>150000</v>
      </c>
      <c r="S53" s="21">
        <f t="shared" si="18"/>
        <v>150000</v>
      </c>
      <c r="T53" s="21">
        <f t="shared" si="18"/>
        <v>160000</v>
      </c>
      <c r="U53" s="21">
        <f t="shared" si="18"/>
        <v>160000</v>
      </c>
      <c r="V53" s="21"/>
      <c r="W53" s="21"/>
      <c r="X53" s="21"/>
      <c r="Y53" s="12"/>
    </row>
    <row r="54" spans="1:25" hidden="1" x14ac:dyDescent="0.2">
      <c r="A54" s="28" t="s">
        <v>28</v>
      </c>
      <c r="B54" s="29">
        <v>11</v>
      </c>
      <c r="C54" s="30" t="s">
        <v>31</v>
      </c>
      <c r="D54" s="31">
        <v>3721</v>
      </c>
      <c r="E54" s="32" t="s">
        <v>72</v>
      </c>
      <c r="G54" s="1">
        <v>130000</v>
      </c>
      <c r="H54" s="1">
        <v>130000</v>
      </c>
      <c r="I54" s="1">
        <v>130000</v>
      </c>
      <c r="J54" s="1">
        <v>130000</v>
      </c>
      <c r="K54" s="1">
        <v>25772.5</v>
      </c>
      <c r="L54" s="33">
        <f t="shared" si="1"/>
        <v>19.824999999999999</v>
      </c>
      <c r="M54" s="1">
        <v>166000</v>
      </c>
      <c r="N54" s="1">
        <v>166000</v>
      </c>
      <c r="O54" s="1">
        <v>140000</v>
      </c>
      <c r="P54" s="1">
        <f t="shared" si="6"/>
        <v>140000</v>
      </c>
      <c r="Q54" s="1">
        <v>166000</v>
      </c>
      <c r="R54" s="1">
        <v>150000</v>
      </c>
      <c r="S54" s="1">
        <f t="shared" si="7"/>
        <v>150000</v>
      </c>
      <c r="T54" s="1">
        <v>160000</v>
      </c>
      <c r="U54" s="1">
        <f t="shared" si="8"/>
        <v>160000</v>
      </c>
    </row>
    <row r="55" spans="1:25" s="23" customFormat="1" ht="15.75" hidden="1" x14ac:dyDescent="0.2">
      <c r="A55" s="24" t="s">
        <v>28</v>
      </c>
      <c r="B55" s="25">
        <v>11</v>
      </c>
      <c r="C55" s="26" t="s">
        <v>31</v>
      </c>
      <c r="D55" s="27">
        <v>381</v>
      </c>
      <c r="E55" s="20"/>
      <c r="F55" s="20"/>
      <c r="G55" s="21">
        <f>SUM(G56)</f>
        <v>5000</v>
      </c>
      <c r="H55" s="21">
        <f t="shared" ref="H55:U55" si="19">SUM(H56)</f>
        <v>5000</v>
      </c>
      <c r="I55" s="21">
        <f t="shared" si="19"/>
        <v>5000</v>
      </c>
      <c r="J55" s="21">
        <f t="shared" si="19"/>
        <v>5000</v>
      </c>
      <c r="K55" s="21">
        <f t="shared" si="19"/>
        <v>0</v>
      </c>
      <c r="L55" s="22">
        <f t="shared" si="1"/>
        <v>0</v>
      </c>
      <c r="M55" s="21">
        <f t="shared" si="19"/>
        <v>5050</v>
      </c>
      <c r="N55" s="21">
        <f t="shared" si="19"/>
        <v>5050</v>
      </c>
      <c r="O55" s="21">
        <f t="shared" si="19"/>
        <v>5000</v>
      </c>
      <c r="P55" s="21">
        <f t="shared" si="19"/>
        <v>5000</v>
      </c>
      <c r="Q55" s="21">
        <f t="shared" si="19"/>
        <v>5303</v>
      </c>
      <c r="R55" s="21">
        <f t="shared" si="19"/>
        <v>5500</v>
      </c>
      <c r="S55" s="21">
        <f t="shared" si="19"/>
        <v>5500</v>
      </c>
      <c r="T55" s="21">
        <f t="shared" si="19"/>
        <v>10000</v>
      </c>
      <c r="U55" s="21">
        <f t="shared" si="19"/>
        <v>10000</v>
      </c>
      <c r="V55" s="21"/>
      <c r="W55" s="21"/>
      <c r="X55" s="21"/>
      <c r="Y55" s="12"/>
    </row>
    <row r="56" spans="1:25" hidden="1" x14ac:dyDescent="0.2">
      <c r="A56" s="28" t="s">
        <v>28</v>
      </c>
      <c r="B56" s="29">
        <v>11</v>
      </c>
      <c r="C56" s="30" t="s">
        <v>31</v>
      </c>
      <c r="D56" s="31">
        <v>3811</v>
      </c>
      <c r="E56" s="32" t="s">
        <v>73</v>
      </c>
      <c r="G56" s="1">
        <v>5000</v>
      </c>
      <c r="H56" s="1">
        <v>5000</v>
      </c>
      <c r="I56" s="1">
        <v>5000</v>
      </c>
      <c r="J56" s="1">
        <v>5000</v>
      </c>
      <c r="K56" s="1">
        <v>0</v>
      </c>
      <c r="L56" s="33">
        <f t="shared" si="1"/>
        <v>0</v>
      </c>
      <c r="M56" s="1">
        <v>5050</v>
      </c>
      <c r="N56" s="1">
        <v>5050</v>
      </c>
      <c r="O56" s="1">
        <v>5000</v>
      </c>
      <c r="P56" s="1">
        <f t="shared" si="6"/>
        <v>5000</v>
      </c>
      <c r="Q56" s="1">
        <v>5303</v>
      </c>
      <c r="R56" s="1">
        <v>5500</v>
      </c>
      <c r="S56" s="1">
        <f t="shared" si="7"/>
        <v>5500</v>
      </c>
      <c r="T56" s="1">
        <v>10000</v>
      </c>
      <c r="U56" s="1">
        <f t="shared" si="8"/>
        <v>10000</v>
      </c>
    </row>
    <row r="57" spans="1:25" s="23" customFormat="1" ht="15.75" hidden="1" x14ac:dyDescent="0.2">
      <c r="A57" s="24" t="s">
        <v>28</v>
      </c>
      <c r="B57" s="25">
        <v>11</v>
      </c>
      <c r="C57" s="26" t="s">
        <v>31</v>
      </c>
      <c r="D57" s="27">
        <v>422</v>
      </c>
      <c r="E57" s="20"/>
      <c r="F57" s="20"/>
      <c r="G57" s="21">
        <f>SUM(G58:G61)</f>
        <v>825000</v>
      </c>
      <c r="H57" s="21">
        <f t="shared" ref="H57:U57" si="20">SUM(H58:H61)</f>
        <v>825000</v>
      </c>
      <c r="I57" s="21">
        <f t="shared" si="20"/>
        <v>825000</v>
      </c>
      <c r="J57" s="21">
        <f t="shared" si="20"/>
        <v>825000</v>
      </c>
      <c r="K57" s="21">
        <f t="shared" si="20"/>
        <v>100251.13</v>
      </c>
      <c r="L57" s="22">
        <f t="shared" si="1"/>
        <v>12.151652121212122</v>
      </c>
      <c r="M57" s="21">
        <f t="shared" si="20"/>
        <v>935175</v>
      </c>
      <c r="N57" s="21">
        <f t="shared" si="20"/>
        <v>935175</v>
      </c>
      <c r="O57" s="21">
        <f t="shared" si="20"/>
        <v>2000000</v>
      </c>
      <c r="P57" s="21">
        <f t="shared" si="20"/>
        <v>2000000</v>
      </c>
      <c r="Q57" s="21">
        <f t="shared" si="20"/>
        <v>981934</v>
      </c>
      <c r="R57" s="21">
        <f t="shared" si="20"/>
        <v>970000</v>
      </c>
      <c r="S57" s="21">
        <f t="shared" si="20"/>
        <v>970000</v>
      </c>
      <c r="T57" s="21">
        <f t="shared" si="20"/>
        <v>800000</v>
      </c>
      <c r="U57" s="21">
        <f t="shared" si="20"/>
        <v>800000</v>
      </c>
      <c r="V57" s="21"/>
      <c r="W57" s="21"/>
      <c r="X57" s="21"/>
      <c r="Y57" s="12"/>
    </row>
    <row r="58" spans="1:25" hidden="1" x14ac:dyDescent="0.2">
      <c r="A58" s="28" t="s">
        <v>28</v>
      </c>
      <c r="B58" s="29">
        <v>11</v>
      </c>
      <c r="C58" s="30" t="s">
        <v>31</v>
      </c>
      <c r="D58" s="31">
        <v>4221</v>
      </c>
      <c r="E58" s="32" t="s">
        <v>74</v>
      </c>
      <c r="G58" s="1">
        <v>345000</v>
      </c>
      <c r="H58" s="1">
        <v>345000</v>
      </c>
      <c r="I58" s="1">
        <v>345000</v>
      </c>
      <c r="J58" s="1">
        <v>345000</v>
      </c>
      <c r="K58" s="1">
        <v>31543.75</v>
      </c>
      <c r="L58" s="33">
        <f t="shared" si="1"/>
        <v>9.1431159420289863</v>
      </c>
      <c r="M58" s="1">
        <v>348795</v>
      </c>
      <c r="N58" s="1">
        <v>348795</v>
      </c>
      <c r="O58" s="1">
        <v>300000</v>
      </c>
      <c r="P58" s="1">
        <f t="shared" si="6"/>
        <v>300000</v>
      </c>
      <c r="Q58" s="1">
        <v>366235</v>
      </c>
      <c r="R58" s="1">
        <v>350000</v>
      </c>
      <c r="S58" s="1">
        <f t="shared" si="7"/>
        <v>350000</v>
      </c>
      <c r="T58" s="1">
        <v>400000</v>
      </c>
      <c r="U58" s="1">
        <f t="shared" si="8"/>
        <v>400000</v>
      </c>
    </row>
    <row r="59" spans="1:25" hidden="1" x14ac:dyDescent="0.2">
      <c r="A59" s="28" t="s">
        <v>28</v>
      </c>
      <c r="B59" s="29">
        <v>11</v>
      </c>
      <c r="C59" s="30" t="s">
        <v>31</v>
      </c>
      <c r="D59" s="31">
        <v>4222</v>
      </c>
      <c r="E59" s="32" t="s">
        <v>75</v>
      </c>
      <c r="G59" s="1">
        <v>150000</v>
      </c>
      <c r="H59" s="1">
        <v>150000</v>
      </c>
      <c r="I59" s="1">
        <v>150000</v>
      </c>
      <c r="J59" s="1">
        <v>150000</v>
      </c>
      <c r="K59" s="1">
        <v>9005.2199999999993</v>
      </c>
      <c r="L59" s="33">
        <f t="shared" si="1"/>
        <v>6.0034799999999988</v>
      </c>
      <c r="M59" s="1">
        <v>151650</v>
      </c>
      <c r="N59" s="1">
        <v>151650</v>
      </c>
      <c r="O59" s="1">
        <v>1200000</v>
      </c>
      <c r="P59" s="1">
        <f t="shared" si="6"/>
        <v>1200000</v>
      </c>
      <c r="Q59" s="1">
        <v>159233</v>
      </c>
      <c r="R59" s="1">
        <v>300000</v>
      </c>
      <c r="S59" s="1">
        <f t="shared" si="7"/>
        <v>300000</v>
      </c>
      <c r="T59" s="1">
        <v>150000</v>
      </c>
      <c r="U59" s="1">
        <f t="shared" si="8"/>
        <v>150000</v>
      </c>
    </row>
    <row r="60" spans="1:25" hidden="1" x14ac:dyDescent="0.2">
      <c r="A60" s="28" t="s">
        <v>28</v>
      </c>
      <c r="B60" s="29">
        <v>11</v>
      </c>
      <c r="C60" s="30" t="s">
        <v>31</v>
      </c>
      <c r="D60" s="31">
        <v>4223</v>
      </c>
      <c r="E60" s="32" t="s">
        <v>76</v>
      </c>
      <c r="G60" s="1">
        <v>170000</v>
      </c>
      <c r="H60" s="1">
        <v>170000</v>
      </c>
      <c r="I60" s="1">
        <v>170000</v>
      </c>
      <c r="J60" s="1">
        <v>170000</v>
      </c>
      <c r="K60" s="1">
        <v>46907.76</v>
      </c>
      <c r="L60" s="33">
        <f t="shared" si="1"/>
        <v>27.5928</v>
      </c>
      <c r="M60" s="1">
        <v>171870</v>
      </c>
      <c r="N60" s="1">
        <v>171870</v>
      </c>
      <c r="O60" s="1">
        <v>100000</v>
      </c>
      <c r="P60" s="1">
        <f t="shared" si="6"/>
        <v>100000</v>
      </c>
      <c r="Q60" s="1">
        <v>180463</v>
      </c>
      <c r="R60" s="1">
        <v>120000</v>
      </c>
      <c r="S60" s="1">
        <f t="shared" si="7"/>
        <v>120000</v>
      </c>
      <c r="T60" s="1">
        <v>150000</v>
      </c>
      <c r="U60" s="1">
        <f t="shared" si="8"/>
        <v>150000</v>
      </c>
    </row>
    <row r="61" spans="1:25" hidden="1" x14ac:dyDescent="0.2">
      <c r="A61" s="28" t="s">
        <v>28</v>
      </c>
      <c r="B61" s="29">
        <v>11</v>
      </c>
      <c r="C61" s="30" t="s">
        <v>31</v>
      </c>
      <c r="D61" s="31">
        <v>4227</v>
      </c>
      <c r="E61" s="32" t="s">
        <v>77</v>
      </c>
      <c r="G61" s="1">
        <v>160000</v>
      </c>
      <c r="H61" s="1">
        <v>160000</v>
      </c>
      <c r="I61" s="1">
        <v>160000</v>
      </c>
      <c r="J61" s="1">
        <v>160000</v>
      </c>
      <c r="K61" s="1">
        <v>12794.4</v>
      </c>
      <c r="L61" s="33">
        <f t="shared" si="1"/>
        <v>7.9964999999999993</v>
      </c>
      <c r="M61" s="1">
        <v>262860</v>
      </c>
      <c r="N61" s="1">
        <v>262860</v>
      </c>
      <c r="O61" s="1">
        <v>400000</v>
      </c>
      <c r="P61" s="1">
        <f t="shared" si="6"/>
        <v>400000</v>
      </c>
      <c r="Q61" s="1">
        <v>276003</v>
      </c>
      <c r="R61" s="1">
        <v>200000</v>
      </c>
      <c r="S61" s="1">
        <f t="shared" si="7"/>
        <v>200000</v>
      </c>
      <c r="T61" s="1">
        <v>100000</v>
      </c>
      <c r="U61" s="1">
        <f t="shared" si="8"/>
        <v>100000</v>
      </c>
    </row>
    <row r="62" spans="1:25" s="23" customFormat="1" ht="15.75" hidden="1" x14ac:dyDescent="0.2">
      <c r="A62" s="24" t="s">
        <v>28</v>
      </c>
      <c r="B62" s="25">
        <v>61</v>
      </c>
      <c r="C62" s="26" t="s">
        <v>31</v>
      </c>
      <c r="D62" s="27">
        <v>326</v>
      </c>
      <c r="E62" s="20"/>
      <c r="F62" s="20"/>
      <c r="G62" s="21"/>
      <c r="H62" s="21"/>
      <c r="I62" s="21">
        <f>I63</f>
        <v>0</v>
      </c>
      <c r="J62" s="21">
        <f>J63</f>
        <v>0</v>
      </c>
      <c r="K62" s="21">
        <f>K63</f>
        <v>3942274.38</v>
      </c>
      <c r="L62" s="22" t="str">
        <f t="shared" si="1"/>
        <v>-</v>
      </c>
      <c r="M62" s="21"/>
      <c r="N62" s="21"/>
      <c r="O62" s="21">
        <f>O63</f>
        <v>0</v>
      </c>
      <c r="P62" s="21">
        <f t="shared" ref="P62:U62" si="21">P63</f>
        <v>0</v>
      </c>
      <c r="Q62" s="21">
        <f t="shared" si="21"/>
        <v>0</v>
      </c>
      <c r="R62" s="21">
        <f t="shared" si="21"/>
        <v>0</v>
      </c>
      <c r="S62" s="21">
        <f t="shared" si="21"/>
        <v>0</v>
      </c>
      <c r="T62" s="21">
        <f t="shared" si="21"/>
        <v>0</v>
      </c>
      <c r="U62" s="21">
        <f t="shared" si="21"/>
        <v>0</v>
      </c>
      <c r="V62" s="21"/>
      <c r="W62" s="21"/>
      <c r="X62" s="21"/>
      <c r="Y62" s="12"/>
    </row>
    <row r="63" spans="1:25" hidden="1" x14ac:dyDescent="0.2">
      <c r="A63" s="28" t="s">
        <v>28</v>
      </c>
      <c r="B63" s="29">
        <v>61</v>
      </c>
      <c r="C63" s="30" t="s">
        <v>31</v>
      </c>
      <c r="D63" s="31">
        <v>3237</v>
      </c>
      <c r="E63" s="32" t="s">
        <v>58</v>
      </c>
      <c r="I63" s="1">
        <v>0</v>
      </c>
      <c r="J63" s="35"/>
      <c r="K63" s="1">
        <v>3942274.38</v>
      </c>
      <c r="L63" s="33" t="str">
        <f t="shared" si="1"/>
        <v>-</v>
      </c>
      <c r="M63" s="1"/>
      <c r="N63" s="1"/>
      <c r="O63" s="1"/>
      <c r="P63" s="35"/>
      <c r="Q63" s="1"/>
      <c r="R63" s="1"/>
      <c r="S63" s="35"/>
      <c r="T63" s="1"/>
      <c r="U63" s="35"/>
    </row>
    <row r="64" spans="1:25" s="23" customFormat="1" ht="78.75" x14ac:dyDescent="0.2">
      <c r="A64" s="333" t="s">
        <v>78</v>
      </c>
      <c r="B64" s="333"/>
      <c r="C64" s="333"/>
      <c r="D64" s="333"/>
      <c r="E64" s="20" t="s">
        <v>79</v>
      </c>
      <c r="F64" s="20" t="s">
        <v>30</v>
      </c>
      <c r="G64" s="21">
        <f>G65+G67+G71</f>
        <v>1740000</v>
      </c>
      <c r="H64" s="21">
        <f t="shared" ref="H64:U64" si="22">H65+H67+H71</f>
        <v>1740000</v>
      </c>
      <c r="I64" s="21">
        <f t="shared" si="22"/>
        <v>2740000</v>
      </c>
      <c r="J64" s="21">
        <f t="shared" si="22"/>
        <v>2740000</v>
      </c>
      <c r="K64" s="21">
        <f t="shared" si="22"/>
        <v>1388852.3499999999</v>
      </c>
      <c r="L64" s="22">
        <f t="shared" si="1"/>
        <v>50.688041970802914</v>
      </c>
      <c r="M64" s="21">
        <f t="shared" si="22"/>
        <v>1713900</v>
      </c>
      <c r="N64" s="21">
        <f t="shared" si="22"/>
        <v>1713900</v>
      </c>
      <c r="O64" s="21">
        <f t="shared" si="22"/>
        <v>2300000</v>
      </c>
      <c r="P64" s="21">
        <f t="shared" si="22"/>
        <v>2300000</v>
      </c>
      <c r="Q64" s="21">
        <f t="shared" si="22"/>
        <v>1739610</v>
      </c>
      <c r="R64" s="21">
        <f t="shared" si="22"/>
        <v>2400000</v>
      </c>
      <c r="S64" s="21">
        <f t="shared" si="22"/>
        <v>2400000</v>
      </c>
      <c r="T64" s="21">
        <f t="shared" si="22"/>
        <v>2670000</v>
      </c>
      <c r="U64" s="21">
        <f t="shared" si="22"/>
        <v>2670000</v>
      </c>
      <c r="V64" s="21"/>
      <c r="W64" s="21"/>
      <c r="X64" s="21"/>
      <c r="Y64" s="12"/>
    </row>
    <row r="65" spans="1:25" s="23" customFormat="1" ht="15.75" hidden="1" x14ac:dyDescent="0.2">
      <c r="A65" s="24" t="s">
        <v>78</v>
      </c>
      <c r="B65" s="25">
        <v>11</v>
      </c>
      <c r="C65" s="26" t="s">
        <v>31</v>
      </c>
      <c r="D65" s="27">
        <v>322</v>
      </c>
      <c r="E65" s="20"/>
      <c r="F65" s="20"/>
      <c r="G65" s="21">
        <f>SUM(G66)</f>
        <v>180000</v>
      </c>
      <c r="H65" s="21">
        <f t="shared" ref="H65:U65" si="23">SUM(H66)</f>
        <v>180000</v>
      </c>
      <c r="I65" s="21">
        <f t="shared" si="23"/>
        <v>180000</v>
      </c>
      <c r="J65" s="21">
        <f t="shared" si="23"/>
        <v>180000</v>
      </c>
      <c r="K65" s="21">
        <f t="shared" si="23"/>
        <v>79131.960000000006</v>
      </c>
      <c r="L65" s="22">
        <f t="shared" si="1"/>
        <v>43.962200000000003</v>
      </c>
      <c r="M65" s="21">
        <f t="shared" si="23"/>
        <v>177300</v>
      </c>
      <c r="N65" s="21">
        <f t="shared" si="23"/>
        <v>177300</v>
      </c>
      <c r="O65" s="21">
        <f t="shared" si="23"/>
        <v>150000</v>
      </c>
      <c r="P65" s="21">
        <f t="shared" si="23"/>
        <v>150000</v>
      </c>
      <c r="Q65" s="21">
        <f t="shared" si="23"/>
        <v>179960</v>
      </c>
      <c r="R65" s="21">
        <f t="shared" si="23"/>
        <v>150000</v>
      </c>
      <c r="S65" s="21">
        <f t="shared" si="23"/>
        <v>150000</v>
      </c>
      <c r="T65" s="21">
        <f t="shared" si="23"/>
        <v>150000</v>
      </c>
      <c r="U65" s="21">
        <f t="shared" si="23"/>
        <v>150000</v>
      </c>
      <c r="V65" s="21"/>
      <c r="W65" s="21"/>
      <c r="X65" s="21"/>
      <c r="Y65" s="12"/>
    </row>
    <row r="66" spans="1:25" s="37" customFormat="1" hidden="1" x14ac:dyDescent="0.2">
      <c r="A66" s="28" t="s">
        <v>78</v>
      </c>
      <c r="B66" s="29">
        <v>11</v>
      </c>
      <c r="C66" s="30" t="s">
        <v>31</v>
      </c>
      <c r="D66" s="31">
        <v>3225</v>
      </c>
      <c r="E66" s="32" t="s">
        <v>50</v>
      </c>
      <c r="F66" s="36"/>
      <c r="G66" s="1">
        <v>180000</v>
      </c>
      <c r="H66" s="1">
        <v>180000</v>
      </c>
      <c r="I66" s="1">
        <v>180000</v>
      </c>
      <c r="J66" s="1">
        <v>180000</v>
      </c>
      <c r="K66" s="1">
        <v>79131.960000000006</v>
      </c>
      <c r="L66" s="33">
        <f t="shared" si="1"/>
        <v>43.962200000000003</v>
      </c>
      <c r="M66" s="1">
        <v>177300</v>
      </c>
      <c r="N66" s="1">
        <v>177300</v>
      </c>
      <c r="O66" s="1">
        <v>150000</v>
      </c>
      <c r="P66" s="1">
        <f>O66</f>
        <v>150000</v>
      </c>
      <c r="Q66" s="1">
        <v>179960</v>
      </c>
      <c r="R66" s="1">
        <v>150000</v>
      </c>
      <c r="S66" s="1">
        <f>R66</f>
        <v>150000</v>
      </c>
      <c r="T66" s="1">
        <v>150000</v>
      </c>
      <c r="U66" s="1">
        <f>T66</f>
        <v>150000</v>
      </c>
      <c r="V66" s="2"/>
      <c r="W66" s="2"/>
      <c r="X66" s="2"/>
      <c r="Y66" s="86"/>
    </row>
    <row r="67" spans="1:25" s="39" customFormat="1" ht="15.75" hidden="1" x14ac:dyDescent="0.2">
      <c r="A67" s="24" t="s">
        <v>78</v>
      </c>
      <c r="B67" s="25">
        <v>11</v>
      </c>
      <c r="C67" s="26" t="s">
        <v>31</v>
      </c>
      <c r="D67" s="27">
        <v>323</v>
      </c>
      <c r="E67" s="20"/>
      <c r="F67" s="38"/>
      <c r="G67" s="21">
        <f>SUM(G68:G70)</f>
        <v>1360000</v>
      </c>
      <c r="H67" s="21">
        <f t="shared" ref="H67:U67" si="24">SUM(H68:H70)</f>
        <v>1360000</v>
      </c>
      <c r="I67" s="21">
        <f t="shared" si="24"/>
        <v>2360000</v>
      </c>
      <c r="J67" s="21">
        <f t="shared" si="24"/>
        <v>2360000</v>
      </c>
      <c r="K67" s="21">
        <f t="shared" si="24"/>
        <v>1112993.1499999999</v>
      </c>
      <c r="L67" s="22">
        <f t="shared" si="1"/>
        <v>47.160726694915247</v>
      </c>
      <c r="M67" s="21">
        <f t="shared" si="24"/>
        <v>1339600</v>
      </c>
      <c r="N67" s="21">
        <f t="shared" si="24"/>
        <v>1339600</v>
      </c>
      <c r="O67" s="21">
        <f t="shared" si="24"/>
        <v>1800000</v>
      </c>
      <c r="P67" s="21">
        <f t="shared" si="24"/>
        <v>1800000</v>
      </c>
      <c r="Q67" s="21">
        <f t="shared" si="24"/>
        <v>1359695</v>
      </c>
      <c r="R67" s="21">
        <f t="shared" si="24"/>
        <v>1900000</v>
      </c>
      <c r="S67" s="21">
        <f t="shared" si="24"/>
        <v>1900000</v>
      </c>
      <c r="T67" s="21">
        <f t="shared" si="24"/>
        <v>2200000</v>
      </c>
      <c r="U67" s="21">
        <f t="shared" si="24"/>
        <v>2200000</v>
      </c>
      <c r="V67" s="82"/>
      <c r="W67" s="82"/>
      <c r="X67" s="82"/>
      <c r="Y67" s="87"/>
    </row>
    <row r="68" spans="1:25" s="23" customFormat="1" ht="15.75" hidden="1" x14ac:dyDescent="0.2">
      <c r="A68" s="28" t="s">
        <v>78</v>
      </c>
      <c r="B68" s="29">
        <v>11</v>
      </c>
      <c r="C68" s="30" t="s">
        <v>31</v>
      </c>
      <c r="D68" s="31">
        <v>3232</v>
      </c>
      <c r="E68" s="32" t="s">
        <v>53</v>
      </c>
      <c r="F68" s="32"/>
      <c r="G68" s="1">
        <v>680000</v>
      </c>
      <c r="H68" s="1">
        <v>680000</v>
      </c>
      <c r="I68" s="1">
        <v>680000</v>
      </c>
      <c r="J68" s="1">
        <v>680000</v>
      </c>
      <c r="K68" s="1">
        <v>416406.75</v>
      </c>
      <c r="L68" s="33">
        <f t="shared" si="1"/>
        <v>61.236286764705881</v>
      </c>
      <c r="M68" s="1">
        <v>669800</v>
      </c>
      <c r="N68" s="1">
        <v>669800</v>
      </c>
      <c r="O68" s="1">
        <v>600000</v>
      </c>
      <c r="P68" s="1">
        <f>O68</f>
        <v>600000</v>
      </c>
      <c r="Q68" s="1">
        <v>679847</v>
      </c>
      <c r="R68" s="1">
        <v>500000</v>
      </c>
      <c r="S68" s="1">
        <f>R68</f>
        <v>500000</v>
      </c>
      <c r="T68" s="1">
        <v>500000</v>
      </c>
      <c r="U68" s="1">
        <f>T68</f>
        <v>500000</v>
      </c>
      <c r="V68" s="21"/>
      <c r="W68" s="21"/>
      <c r="X68" s="21"/>
      <c r="Y68" s="12"/>
    </row>
    <row r="69" spans="1:25" s="23" customFormat="1" ht="15.75" hidden="1" x14ac:dyDescent="0.2">
      <c r="A69" s="28" t="s">
        <v>78</v>
      </c>
      <c r="B69" s="29">
        <v>11</v>
      </c>
      <c r="C69" s="30" t="s">
        <v>31</v>
      </c>
      <c r="D69" s="31">
        <v>3235</v>
      </c>
      <c r="E69" s="32" t="s">
        <v>56</v>
      </c>
      <c r="F69" s="32"/>
      <c r="G69" s="1">
        <v>500000</v>
      </c>
      <c r="H69" s="1">
        <v>500000</v>
      </c>
      <c r="I69" s="1">
        <v>1500000</v>
      </c>
      <c r="J69" s="1">
        <v>1500000</v>
      </c>
      <c r="K69" s="1">
        <v>599764.25</v>
      </c>
      <c r="L69" s="33">
        <f t="shared" si="1"/>
        <v>39.98428333333333</v>
      </c>
      <c r="M69" s="1">
        <v>492500</v>
      </c>
      <c r="N69" s="1">
        <v>492500</v>
      </c>
      <c r="O69" s="1">
        <v>1000000</v>
      </c>
      <c r="P69" s="1">
        <f>O69</f>
        <v>1000000</v>
      </c>
      <c r="Q69" s="1">
        <v>499888</v>
      </c>
      <c r="R69" s="1">
        <v>1200000</v>
      </c>
      <c r="S69" s="1">
        <f>R69</f>
        <v>1200000</v>
      </c>
      <c r="T69" s="1">
        <v>1500000</v>
      </c>
      <c r="U69" s="1">
        <f>T69</f>
        <v>1500000</v>
      </c>
      <c r="V69" s="21"/>
      <c r="W69" s="21"/>
      <c r="X69" s="21"/>
      <c r="Y69" s="12"/>
    </row>
    <row r="70" spans="1:25" s="39" customFormat="1" ht="15.75" hidden="1" x14ac:dyDescent="0.2">
      <c r="A70" s="28" t="s">
        <v>78</v>
      </c>
      <c r="B70" s="29">
        <v>11</v>
      </c>
      <c r="C70" s="30" t="s">
        <v>31</v>
      </c>
      <c r="D70" s="31">
        <v>3239</v>
      </c>
      <c r="E70" s="32" t="s">
        <v>60</v>
      </c>
      <c r="F70" s="36"/>
      <c r="G70" s="1">
        <v>180000</v>
      </c>
      <c r="H70" s="1">
        <v>180000</v>
      </c>
      <c r="I70" s="1">
        <v>180000</v>
      </c>
      <c r="J70" s="1">
        <v>180000</v>
      </c>
      <c r="K70" s="1">
        <v>96822.15</v>
      </c>
      <c r="L70" s="33">
        <f t="shared" si="1"/>
        <v>53.790083333333328</v>
      </c>
      <c r="M70" s="1">
        <v>177300</v>
      </c>
      <c r="N70" s="1">
        <v>177300</v>
      </c>
      <c r="O70" s="1">
        <v>200000</v>
      </c>
      <c r="P70" s="1">
        <f>O70</f>
        <v>200000</v>
      </c>
      <c r="Q70" s="1">
        <v>179960</v>
      </c>
      <c r="R70" s="1">
        <v>200000</v>
      </c>
      <c r="S70" s="1">
        <f>R70</f>
        <v>200000</v>
      </c>
      <c r="T70" s="1">
        <v>200000</v>
      </c>
      <c r="U70" s="1">
        <f>T70</f>
        <v>200000</v>
      </c>
      <c r="V70" s="82"/>
      <c r="W70" s="82"/>
      <c r="X70" s="82"/>
      <c r="Y70" s="87"/>
    </row>
    <row r="71" spans="1:25" s="39" customFormat="1" ht="15.75" hidden="1" x14ac:dyDescent="0.2">
      <c r="A71" s="24" t="s">
        <v>78</v>
      </c>
      <c r="B71" s="25">
        <v>11</v>
      </c>
      <c r="C71" s="26" t="s">
        <v>31</v>
      </c>
      <c r="D71" s="27">
        <v>329</v>
      </c>
      <c r="E71" s="20"/>
      <c r="F71" s="38"/>
      <c r="G71" s="21">
        <f>SUM(G72)</f>
        <v>200000</v>
      </c>
      <c r="H71" s="21">
        <f t="shared" ref="H71:U71" si="25">SUM(H72)</f>
        <v>200000</v>
      </c>
      <c r="I71" s="21">
        <f t="shared" si="25"/>
        <v>200000</v>
      </c>
      <c r="J71" s="21">
        <f t="shared" si="25"/>
        <v>200000</v>
      </c>
      <c r="K71" s="21">
        <f t="shared" si="25"/>
        <v>196727.24</v>
      </c>
      <c r="L71" s="22">
        <f t="shared" si="1"/>
        <v>98.363619999999997</v>
      </c>
      <c r="M71" s="21">
        <f t="shared" si="25"/>
        <v>197000</v>
      </c>
      <c r="N71" s="21">
        <f t="shared" si="25"/>
        <v>197000</v>
      </c>
      <c r="O71" s="21">
        <f t="shared" si="25"/>
        <v>350000</v>
      </c>
      <c r="P71" s="21">
        <f t="shared" si="25"/>
        <v>350000</v>
      </c>
      <c r="Q71" s="21">
        <f t="shared" si="25"/>
        <v>199955</v>
      </c>
      <c r="R71" s="21">
        <f t="shared" si="25"/>
        <v>350000</v>
      </c>
      <c r="S71" s="21">
        <f t="shared" si="25"/>
        <v>350000</v>
      </c>
      <c r="T71" s="21">
        <f t="shared" si="25"/>
        <v>320000</v>
      </c>
      <c r="U71" s="21">
        <f t="shared" si="25"/>
        <v>320000</v>
      </c>
      <c r="V71" s="82"/>
      <c r="W71" s="82"/>
      <c r="X71" s="82"/>
      <c r="Y71" s="87"/>
    </row>
    <row r="72" spans="1:25" s="23" customFormat="1" ht="15.75" hidden="1" x14ac:dyDescent="0.2">
      <c r="A72" s="28" t="s">
        <v>78</v>
      </c>
      <c r="B72" s="29">
        <v>11</v>
      </c>
      <c r="C72" s="30" t="s">
        <v>31</v>
      </c>
      <c r="D72" s="31">
        <v>3292</v>
      </c>
      <c r="E72" s="32" t="s">
        <v>63</v>
      </c>
      <c r="F72" s="32"/>
      <c r="G72" s="1">
        <v>200000</v>
      </c>
      <c r="H72" s="1">
        <v>200000</v>
      </c>
      <c r="I72" s="1">
        <v>200000</v>
      </c>
      <c r="J72" s="1">
        <v>200000</v>
      </c>
      <c r="K72" s="1">
        <v>196727.24</v>
      </c>
      <c r="L72" s="33">
        <f t="shared" si="1"/>
        <v>98.363619999999997</v>
      </c>
      <c r="M72" s="1">
        <v>197000</v>
      </c>
      <c r="N72" s="1">
        <v>197000</v>
      </c>
      <c r="O72" s="1">
        <v>350000</v>
      </c>
      <c r="P72" s="1">
        <f>O72</f>
        <v>350000</v>
      </c>
      <c r="Q72" s="1">
        <v>199955</v>
      </c>
      <c r="R72" s="1">
        <v>350000</v>
      </c>
      <c r="S72" s="1">
        <f>R72</f>
        <v>350000</v>
      </c>
      <c r="T72" s="1">
        <v>320000</v>
      </c>
      <c r="U72" s="1">
        <f>T72</f>
        <v>320000</v>
      </c>
      <c r="V72" s="21"/>
      <c r="W72" s="21"/>
      <c r="X72" s="21"/>
      <c r="Y72" s="12"/>
    </row>
    <row r="73" spans="1:25" s="23" customFormat="1" ht="78.75" x14ac:dyDescent="0.2">
      <c r="A73" s="333" t="s">
        <v>80</v>
      </c>
      <c r="B73" s="333"/>
      <c r="C73" s="333"/>
      <c r="D73" s="333"/>
      <c r="E73" s="20" t="s">
        <v>81</v>
      </c>
      <c r="F73" s="20" t="s">
        <v>30</v>
      </c>
      <c r="G73" s="21">
        <f>G74+G76+G81+G84+G88</f>
        <v>10257603</v>
      </c>
      <c r="H73" s="21">
        <f t="shared" ref="H73:U73" si="26">H74+H76+H81+H84+H88</f>
        <v>10257603</v>
      </c>
      <c r="I73" s="21">
        <f t="shared" si="26"/>
        <v>10257603</v>
      </c>
      <c r="J73" s="21">
        <f t="shared" si="26"/>
        <v>10257603</v>
      </c>
      <c r="K73" s="21">
        <f t="shared" si="26"/>
        <v>6550421.8300000001</v>
      </c>
      <c r="L73" s="22">
        <f t="shared" si="1"/>
        <v>63.859186498054179</v>
      </c>
      <c r="M73" s="21">
        <f t="shared" si="26"/>
        <v>9035873</v>
      </c>
      <c r="N73" s="21">
        <f t="shared" si="26"/>
        <v>9035873</v>
      </c>
      <c r="O73" s="21">
        <f t="shared" si="26"/>
        <v>15610000</v>
      </c>
      <c r="P73" s="21">
        <f t="shared" si="26"/>
        <v>15610000</v>
      </c>
      <c r="Q73" s="21">
        <f t="shared" si="26"/>
        <v>9345822</v>
      </c>
      <c r="R73" s="21">
        <f t="shared" si="26"/>
        <v>16220000</v>
      </c>
      <c r="S73" s="21">
        <f t="shared" si="26"/>
        <v>16220000</v>
      </c>
      <c r="T73" s="21">
        <f t="shared" si="26"/>
        <v>16730000</v>
      </c>
      <c r="U73" s="21">
        <f t="shared" si="26"/>
        <v>16730000</v>
      </c>
      <c r="V73" s="21"/>
      <c r="W73" s="21"/>
      <c r="X73" s="21"/>
      <c r="Y73" s="12"/>
    </row>
    <row r="74" spans="1:25" s="23" customFormat="1" ht="15.75" hidden="1" x14ac:dyDescent="0.2">
      <c r="A74" s="24" t="s">
        <v>82</v>
      </c>
      <c r="B74" s="25">
        <v>11</v>
      </c>
      <c r="C74" s="70" t="s">
        <v>31</v>
      </c>
      <c r="D74" s="27">
        <v>322</v>
      </c>
      <c r="E74" s="20"/>
      <c r="F74" s="20"/>
      <c r="G74" s="21">
        <f>SUM(G75)</f>
        <v>122000</v>
      </c>
      <c r="H74" s="21">
        <f t="shared" ref="H74:U74" si="27">SUM(H75)</f>
        <v>122000</v>
      </c>
      <c r="I74" s="21">
        <f t="shared" si="27"/>
        <v>122000</v>
      </c>
      <c r="J74" s="21">
        <f t="shared" si="27"/>
        <v>122000</v>
      </c>
      <c r="K74" s="21">
        <f t="shared" si="27"/>
        <v>12258.74</v>
      </c>
      <c r="L74" s="22">
        <f t="shared" si="1"/>
        <v>10.048147540983607</v>
      </c>
      <c r="M74" s="21">
        <f t="shared" si="27"/>
        <v>120170</v>
      </c>
      <c r="N74" s="21">
        <f t="shared" si="27"/>
        <v>120170</v>
      </c>
      <c r="O74" s="21">
        <f t="shared" si="27"/>
        <v>50000</v>
      </c>
      <c r="P74" s="21">
        <f t="shared" si="27"/>
        <v>50000</v>
      </c>
      <c r="Q74" s="21">
        <f t="shared" si="27"/>
        <v>121973</v>
      </c>
      <c r="R74" s="21">
        <f t="shared" si="27"/>
        <v>50000</v>
      </c>
      <c r="S74" s="21">
        <f t="shared" si="27"/>
        <v>50000</v>
      </c>
      <c r="T74" s="21">
        <f t="shared" si="27"/>
        <v>50000</v>
      </c>
      <c r="U74" s="21">
        <f t="shared" si="27"/>
        <v>50000</v>
      </c>
      <c r="V74" s="21"/>
      <c r="W74" s="21"/>
      <c r="X74" s="21"/>
      <c r="Y74" s="12"/>
    </row>
    <row r="75" spans="1:25" s="23" customFormat="1" ht="15.75" hidden="1" x14ac:dyDescent="0.2">
      <c r="A75" s="28" t="s">
        <v>82</v>
      </c>
      <c r="B75" s="29">
        <v>11</v>
      </c>
      <c r="C75" s="43" t="s">
        <v>31</v>
      </c>
      <c r="D75" s="31">
        <v>3224</v>
      </c>
      <c r="E75" s="32" t="s">
        <v>49</v>
      </c>
      <c r="F75" s="32"/>
      <c r="G75" s="1">
        <v>122000</v>
      </c>
      <c r="H75" s="1">
        <v>122000</v>
      </c>
      <c r="I75" s="1">
        <v>122000</v>
      </c>
      <c r="J75" s="1">
        <v>122000</v>
      </c>
      <c r="K75" s="1">
        <v>12258.74</v>
      </c>
      <c r="L75" s="33">
        <f t="shared" si="1"/>
        <v>10.048147540983607</v>
      </c>
      <c r="M75" s="1">
        <v>120170</v>
      </c>
      <c r="N75" s="1">
        <v>120170</v>
      </c>
      <c r="O75" s="1">
        <v>50000</v>
      </c>
      <c r="P75" s="1">
        <f>O75</f>
        <v>50000</v>
      </c>
      <c r="Q75" s="1">
        <v>121973</v>
      </c>
      <c r="R75" s="1">
        <v>50000</v>
      </c>
      <c r="S75" s="1">
        <f>R75</f>
        <v>50000</v>
      </c>
      <c r="T75" s="1">
        <v>50000</v>
      </c>
      <c r="U75" s="1">
        <f>T75</f>
        <v>50000</v>
      </c>
      <c r="V75" s="21"/>
      <c r="W75" s="21"/>
      <c r="X75" s="21"/>
      <c r="Y75" s="12"/>
    </row>
    <row r="76" spans="1:25" s="23" customFormat="1" ht="15.75" hidden="1" x14ac:dyDescent="0.2">
      <c r="A76" s="24" t="s">
        <v>82</v>
      </c>
      <c r="B76" s="25">
        <v>11</v>
      </c>
      <c r="C76" s="70" t="s">
        <v>31</v>
      </c>
      <c r="D76" s="27">
        <v>323</v>
      </c>
      <c r="E76" s="20"/>
      <c r="F76" s="20"/>
      <c r="G76" s="21">
        <f>SUM(G77:G80)</f>
        <v>5868000</v>
      </c>
      <c r="H76" s="21">
        <f t="shared" ref="H76:U76" si="28">SUM(H77:H80)</f>
        <v>5868000</v>
      </c>
      <c r="I76" s="21">
        <f t="shared" si="28"/>
        <v>5868000</v>
      </c>
      <c r="J76" s="21">
        <f t="shared" si="28"/>
        <v>5868000</v>
      </c>
      <c r="K76" s="21">
        <f t="shared" si="28"/>
        <v>4703463.3899999997</v>
      </c>
      <c r="L76" s="22">
        <f t="shared" si="1"/>
        <v>80.154454498977501</v>
      </c>
      <c r="M76" s="21">
        <f t="shared" si="28"/>
        <v>4575480</v>
      </c>
      <c r="N76" s="21">
        <f t="shared" si="28"/>
        <v>4575480</v>
      </c>
      <c r="O76" s="21">
        <f t="shared" si="28"/>
        <v>10950000</v>
      </c>
      <c r="P76" s="21">
        <f t="shared" si="28"/>
        <v>10950000</v>
      </c>
      <c r="Q76" s="21">
        <f t="shared" si="28"/>
        <v>4666613</v>
      </c>
      <c r="R76" s="21">
        <f t="shared" si="28"/>
        <v>12620000</v>
      </c>
      <c r="S76" s="21">
        <f t="shared" si="28"/>
        <v>12620000</v>
      </c>
      <c r="T76" s="21">
        <f t="shared" si="28"/>
        <v>12980000</v>
      </c>
      <c r="U76" s="21">
        <f t="shared" si="28"/>
        <v>12980000</v>
      </c>
      <c r="V76" s="21"/>
      <c r="W76" s="21"/>
      <c r="X76" s="21"/>
      <c r="Y76" s="12"/>
    </row>
    <row r="77" spans="1:25" s="23" customFormat="1" ht="15.75" hidden="1" x14ac:dyDescent="0.2">
      <c r="A77" s="28" t="s">
        <v>82</v>
      </c>
      <c r="B77" s="29">
        <v>11</v>
      </c>
      <c r="C77" s="43" t="s">
        <v>31</v>
      </c>
      <c r="D77" s="31">
        <v>3232</v>
      </c>
      <c r="E77" s="32" t="s">
        <v>53</v>
      </c>
      <c r="F77" s="32"/>
      <c r="G77" s="1">
        <v>362000</v>
      </c>
      <c r="H77" s="1">
        <v>362000</v>
      </c>
      <c r="I77" s="1">
        <v>362000</v>
      </c>
      <c r="J77" s="1">
        <v>362000</v>
      </c>
      <c r="K77" s="1">
        <v>253139.62</v>
      </c>
      <c r="L77" s="33">
        <f t="shared" si="1"/>
        <v>69.928071823204419</v>
      </c>
      <c r="M77" s="1">
        <v>356570</v>
      </c>
      <c r="N77" s="1">
        <v>356570</v>
      </c>
      <c r="O77" s="1">
        <v>400000</v>
      </c>
      <c r="P77" s="1">
        <f t="shared" ref="P77:P89" si="29">O77</f>
        <v>400000</v>
      </c>
      <c r="Q77" s="1">
        <v>361919</v>
      </c>
      <c r="R77" s="1">
        <v>350000</v>
      </c>
      <c r="S77" s="1">
        <f t="shared" ref="S77:S89" si="30">R77</f>
        <v>350000</v>
      </c>
      <c r="T77" s="1">
        <v>350000</v>
      </c>
      <c r="U77" s="1">
        <f t="shared" ref="U77:U89" si="31">T77</f>
        <v>350000</v>
      </c>
      <c r="V77" s="21"/>
      <c r="W77" s="21"/>
      <c r="X77" s="21"/>
      <c r="Y77" s="12"/>
    </row>
    <row r="78" spans="1:25" s="23" customFormat="1" ht="15.75" hidden="1" x14ac:dyDescent="0.2">
      <c r="A78" s="28" t="s">
        <v>82</v>
      </c>
      <c r="B78" s="29">
        <v>11</v>
      </c>
      <c r="C78" s="43" t="s">
        <v>31</v>
      </c>
      <c r="D78" s="31">
        <v>3235</v>
      </c>
      <c r="E78" s="32" t="s">
        <v>56</v>
      </c>
      <c r="F78" s="32"/>
      <c r="G78" s="1">
        <v>20000</v>
      </c>
      <c r="H78" s="1">
        <v>20000</v>
      </c>
      <c r="I78" s="1">
        <v>20000</v>
      </c>
      <c r="J78" s="1">
        <v>20000</v>
      </c>
      <c r="K78" s="1">
        <v>1950</v>
      </c>
      <c r="L78" s="33">
        <f t="shared" si="1"/>
        <v>9.75</v>
      </c>
      <c r="M78" s="1">
        <v>19700</v>
      </c>
      <c r="N78" s="1">
        <v>19700</v>
      </c>
      <c r="O78" s="1">
        <v>3000000</v>
      </c>
      <c r="P78" s="1">
        <f t="shared" si="29"/>
        <v>3000000</v>
      </c>
      <c r="Q78" s="1">
        <v>19996</v>
      </c>
      <c r="R78" s="1">
        <v>4400000</v>
      </c>
      <c r="S78" s="1">
        <f t="shared" si="30"/>
        <v>4400000</v>
      </c>
      <c r="T78" s="1">
        <v>4500000</v>
      </c>
      <c r="U78" s="1">
        <f t="shared" si="31"/>
        <v>4500000</v>
      </c>
      <c r="V78" s="21"/>
      <c r="W78" s="21"/>
      <c r="X78" s="21"/>
      <c r="Y78" s="12"/>
    </row>
    <row r="79" spans="1:25" s="23" customFormat="1" ht="15.75" hidden="1" x14ac:dyDescent="0.2">
      <c r="A79" s="28" t="s">
        <v>82</v>
      </c>
      <c r="B79" s="29">
        <v>11</v>
      </c>
      <c r="C79" s="43" t="s">
        <v>31</v>
      </c>
      <c r="D79" s="31">
        <v>3237</v>
      </c>
      <c r="E79" s="32" t="s">
        <v>58</v>
      </c>
      <c r="F79" s="32"/>
      <c r="G79" s="1">
        <v>86000</v>
      </c>
      <c r="H79" s="1">
        <v>86000</v>
      </c>
      <c r="I79" s="1">
        <v>86000</v>
      </c>
      <c r="J79" s="1">
        <v>86000</v>
      </c>
      <c r="K79" s="1">
        <v>0</v>
      </c>
      <c r="L79" s="33">
        <f t="shared" si="1"/>
        <v>0</v>
      </c>
      <c r="M79" s="1">
        <v>84710</v>
      </c>
      <c r="N79" s="1">
        <v>84710</v>
      </c>
      <c r="O79" s="1">
        <v>50000</v>
      </c>
      <c r="P79" s="1">
        <f t="shared" si="29"/>
        <v>50000</v>
      </c>
      <c r="Q79" s="1">
        <v>85980</v>
      </c>
      <c r="R79" s="1">
        <v>70000</v>
      </c>
      <c r="S79" s="1">
        <f t="shared" si="30"/>
        <v>70000</v>
      </c>
      <c r="T79" s="1">
        <v>80000</v>
      </c>
      <c r="U79" s="1">
        <f t="shared" si="31"/>
        <v>80000</v>
      </c>
      <c r="V79" s="21"/>
      <c r="W79" s="21"/>
      <c r="X79" s="21"/>
      <c r="Y79" s="12"/>
    </row>
    <row r="80" spans="1:25" s="23" customFormat="1" ht="15.75" hidden="1" x14ac:dyDescent="0.2">
      <c r="A80" s="28" t="s">
        <v>82</v>
      </c>
      <c r="B80" s="29">
        <v>11</v>
      </c>
      <c r="C80" s="43" t="s">
        <v>31</v>
      </c>
      <c r="D80" s="31">
        <v>3238</v>
      </c>
      <c r="E80" s="32" t="s">
        <v>59</v>
      </c>
      <c r="F80" s="32"/>
      <c r="G80" s="1">
        <v>5400000</v>
      </c>
      <c r="H80" s="1">
        <v>5400000</v>
      </c>
      <c r="I80" s="1">
        <v>5400000</v>
      </c>
      <c r="J80" s="1">
        <v>5400000</v>
      </c>
      <c r="K80" s="1">
        <v>4448373.7699999996</v>
      </c>
      <c r="L80" s="33">
        <f t="shared" si="1"/>
        <v>82.377292037037037</v>
      </c>
      <c r="M80" s="1">
        <v>4114500</v>
      </c>
      <c r="N80" s="1">
        <v>4114500</v>
      </c>
      <c r="O80" s="1">
        <v>7500000</v>
      </c>
      <c r="P80" s="1">
        <f t="shared" si="29"/>
        <v>7500000</v>
      </c>
      <c r="Q80" s="1">
        <v>4198718</v>
      </c>
      <c r="R80" s="1">
        <v>7800000</v>
      </c>
      <c r="S80" s="1">
        <f t="shared" si="30"/>
        <v>7800000</v>
      </c>
      <c r="T80" s="1">
        <v>8050000</v>
      </c>
      <c r="U80" s="1">
        <f t="shared" si="31"/>
        <v>8050000</v>
      </c>
      <c r="V80" s="21"/>
      <c r="W80" s="21"/>
      <c r="X80" s="21"/>
      <c r="Y80" s="12"/>
    </row>
    <row r="81" spans="1:25" s="23" customFormat="1" ht="15.75" hidden="1" x14ac:dyDescent="0.2">
      <c r="A81" s="24" t="s">
        <v>82</v>
      </c>
      <c r="B81" s="25">
        <v>11</v>
      </c>
      <c r="C81" s="70" t="s">
        <v>31</v>
      </c>
      <c r="D81" s="27">
        <v>412</v>
      </c>
      <c r="E81" s="20"/>
      <c r="F81" s="20"/>
      <c r="G81" s="21">
        <f>SUM(G82:G83)</f>
        <v>1351000</v>
      </c>
      <c r="H81" s="21">
        <f t="shared" ref="H81:U81" si="32">SUM(H82:H83)</f>
        <v>1351000</v>
      </c>
      <c r="I81" s="21">
        <f t="shared" si="32"/>
        <v>1351000</v>
      </c>
      <c r="J81" s="21">
        <f t="shared" si="32"/>
        <v>1351000</v>
      </c>
      <c r="K81" s="21">
        <f t="shared" si="32"/>
        <v>877362.33000000007</v>
      </c>
      <c r="L81" s="22">
        <f t="shared" si="1"/>
        <v>64.941697261287942</v>
      </c>
      <c r="M81" s="21">
        <f t="shared" si="32"/>
        <v>1365861</v>
      </c>
      <c r="N81" s="21">
        <f t="shared" si="32"/>
        <v>1365861</v>
      </c>
      <c r="O81" s="21">
        <f t="shared" si="32"/>
        <v>1610000</v>
      </c>
      <c r="P81" s="21">
        <f t="shared" si="32"/>
        <v>1610000</v>
      </c>
      <c r="Q81" s="21">
        <f t="shared" si="32"/>
        <v>1434155</v>
      </c>
      <c r="R81" s="21">
        <f t="shared" si="32"/>
        <v>400000</v>
      </c>
      <c r="S81" s="21">
        <f t="shared" si="32"/>
        <v>400000</v>
      </c>
      <c r="T81" s="21">
        <f t="shared" si="32"/>
        <v>450000</v>
      </c>
      <c r="U81" s="21">
        <f t="shared" si="32"/>
        <v>450000</v>
      </c>
      <c r="V81" s="21"/>
      <c r="W81" s="21"/>
      <c r="X81" s="21"/>
      <c r="Y81" s="12"/>
    </row>
    <row r="82" spans="1:25" s="23" customFormat="1" ht="15.75" hidden="1" x14ac:dyDescent="0.2">
      <c r="A82" s="28" t="s">
        <v>82</v>
      </c>
      <c r="B82" s="29">
        <v>11</v>
      </c>
      <c r="C82" s="43" t="s">
        <v>31</v>
      </c>
      <c r="D82" s="31">
        <v>4123</v>
      </c>
      <c r="E82" s="32" t="s">
        <v>83</v>
      </c>
      <c r="F82" s="32"/>
      <c r="G82" s="1">
        <v>1350000</v>
      </c>
      <c r="H82" s="1">
        <v>1350000</v>
      </c>
      <c r="I82" s="1">
        <v>1350000</v>
      </c>
      <c r="J82" s="1">
        <v>1350000</v>
      </c>
      <c r="K82" s="1">
        <v>877362.33000000007</v>
      </c>
      <c r="L82" s="33">
        <f t="shared" si="1"/>
        <v>64.989802222222224</v>
      </c>
      <c r="M82" s="1">
        <v>1364850</v>
      </c>
      <c r="N82" s="1">
        <v>1364850</v>
      </c>
      <c r="O82" s="1">
        <v>1610000</v>
      </c>
      <c r="P82" s="1">
        <f t="shared" si="29"/>
        <v>1610000</v>
      </c>
      <c r="Q82" s="1">
        <v>1433093</v>
      </c>
      <c r="R82" s="1">
        <v>400000</v>
      </c>
      <c r="S82" s="1">
        <f t="shared" si="30"/>
        <v>400000</v>
      </c>
      <c r="T82" s="1">
        <v>450000</v>
      </c>
      <c r="U82" s="1">
        <f t="shared" si="31"/>
        <v>450000</v>
      </c>
      <c r="V82" s="21"/>
      <c r="W82" s="21"/>
      <c r="X82" s="21"/>
      <c r="Y82" s="12"/>
    </row>
    <row r="83" spans="1:25" s="23" customFormat="1" ht="15.75" hidden="1" x14ac:dyDescent="0.2">
      <c r="A83" s="28" t="s">
        <v>82</v>
      </c>
      <c r="B83" s="29">
        <v>11</v>
      </c>
      <c r="C83" s="43" t="s">
        <v>31</v>
      </c>
      <c r="D83" s="31">
        <v>4126</v>
      </c>
      <c r="E83" s="32" t="s">
        <v>84</v>
      </c>
      <c r="F83" s="32"/>
      <c r="G83" s="1">
        <v>1000</v>
      </c>
      <c r="H83" s="1">
        <v>1000</v>
      </c>
      <c r="I83" s="1">
        <v>1000</v>
      </c>
      <c r="J83" s="1">
        <v>1000</v>
      </c>
      <c r="K83" s="1">
        <v>0</v>
      </c>
      <c r="L83" s="33">
        <f t="shared" si="1"/>
        <v>0</v>
      </c>
      <c r="M83" s="1">
        <v>1011</v>
      </c>
      <c r="N83" s="1">
        <v>1011</v>
      </c>
      <c r="O83" s="1"/>
      <c r="P83" s="1">
        <f t="shared" si="29"/>
        <v>0</v>
      </c>
      <c r="Q83" s="1">
        <v>1062</v>
      </c>
      <c r="R83" s="1"/>
      <c r="S83" s="1">
        <f t="shared" si="30"/>
        <v>0</v>
      </c>
      <c r="T83" s="1"/>
      <c r="U83" s="1">
        <f t="shared" si="31"/>
        <v>0</v>
      </c>
      <c r="V83" s="21"/>
      <c r="W83" s="21"/>
      <c r="X83" s="21"/>
      <c r="Y83" s="12"/>
    </row>
    <row r="84" spans="1:25" s="23" customFormat="1" ht="15.75" hidden="1" x14ac:dyDescent="0.2">
      <c r="A84" s="24" t="s">
        <v>82</v>
      </c>
      <c r="B84" s="25">
        <v>11</v>
      </c>
      <c r="C84" s="70" t="s">
        <v>31</v>
      </c>
      <c r="D84" s="27">
        <v>422</v>
      </c>
      <c r="E84" s="20"/>
      <c r="F84" s="20"/>
      <c r="G84" s="21">
        <f>SUM(G85:G87)</f>
        <v>2066603</v>
      </c>
      <c r="H84" s="21">
        <f t="shared" ref="H84:U84" si="33">SUM(H85:H87)</f>
        <v>2066603</v>
      </c>
      <c r="I84" s="21">
        <f t="shared" si="33"/>
        <v>2066603</v>
      </c>
      <c r="J84" s="21">
        <f t="shared" si="33"/>
        <v>2066603</v>
      </c>
      <c r="K84" s="21">
        <f t="shared" si="33"/>
        <v>895087.37000000011</v>
      </c>
      <c r="L84" s="22">
        <f t="shared" si="1"/>
        <v>43.312013482996015</v>
      </c>
      <c r="M84" s="21">
        <f t="shared" si="33"/>
        <v>2115012</v>
      </c>
      <c r="N84" s="21">
        <f t="shared" si="33"/>
        <v>2115012</v>
      </c>
      <c r="O84" s="21">
        <f t="shared" si="33"/>
        <v>2100000</v>
      </c>
      <c r="P84" s="21">
        <f t="shared" si="33"/>
        <v>2100000</v>
      </c>
      <c r="Q84" s="21">
        <f t="shared" si="33"/>
        <v>2220763</v>
      </c>
      <c r="R84" s="21">
        <f t="shared" si="33"/>
        <v>2200000</v>
      </c>
      <c r="S84" s="21">
        <f t="shared" si="33"/>
        <v>2200000</v>
      </c>
      <c r="T84" s="21">
        <f t="shared" si="33"/>
        <v>2250000</v>
      </c>
      <c r="U84" s="21">
        <f t="shared" si="33"/>
        <v>2250000</v>
      </c>
      <c r="V84" s="21"/>
      <c r="W84" s="21"/>
      <c r="X84" s="21"/>
      <c r="Y84" s="12"/>
    </row>
    <row r="85" spans="1:25" s="23" customFormat="1" ht="15.75" hidden="1" x14ac:dyDescent="0.2">
      <c r="A85" s="28" t="s">
        <v>82</v>
      </c>
      <c r="B85" s="29">
        <v>11</v>
      </c>
      <c r="C85" s="43" t="s">
        <v>31</v>
      </c>
      <c r="D85" s="31">
        <v>4221</v>
      </c>
      <c r="E85" s="32" t="s">
        <v>74</v>
      </c>
      <c r="F85" s="32"/>
      <c r="G85" s="1">
        <v>1800000</v>
      </c>
      <c r="H85" s="1">
        <v>1800000</v>
      </c>
      <c r="I85" s="1">
        <v>1800000</v>
      </c>
      <c r="J85" s="1">
        <v>1800000</v>
      </c>
      <c r="K85" s="1">
        <v>811476.83000000007</v>
      </c>
      <c r="L85" s="33">
        <f t="shared" si="1"/>
        <v>45.082046111111111</v>
      </c>
      <c r="M85" s="1">
        <v>1819800</v>
      </c>
      <c r="N85" s="1">
        <v>1819800</v>
      </c>
      <c r="O85" s="1">
        <v>1850000</v>
      </c>
      <c r="P85" s="1">
        <f t="shared" si="29"/>
        <v>1850000</v>
      </c>
      <c r="Q85" s="1">
        <v>1910790</v>
      </c>
      <c r="R85" s="1">
        <v>2000000</v>
      </c>
      <c r="S85" s="1">
        <f t="shared" si="30"/>
        <v>2000000</v>
      </c>
      <c r="T85" s="1">
        <v>2000000</v>
      </c>
      <c r="U85" s="1">
        <f t="shared" si="31"/>
        <v>2000000</v>
      </c>
      <c r="V85" s="21"/>
      <c r="W85" s="21"/>
      <c r="X85" s="21"/>
      <c r="Y85" s="12"/>
    </row>
    <row r="86" spans="1:25" s="23" customFormat="1" ht="15.75" hidden="1" x14ac:dyDescent="0.2">
      <c r="A86" s="28" t="s">
        <v>82</v>
      </c>
      <c r="B86" s="29">
        <v>11</v>
      </c>
      <c r="C86" s="43" t="s">
        <v>31</v>
      </c>
      <c r="D86" s="31">
        <v>4222</v>
      </c>
      <c r="E86" s="32" t="s">
        <v>75</v>
      </c>
      <c r="F86" s="32"/>
      <c r="G86" s="1">
        <v>252603</v>
      </c>
      <c r="H86" s="1">
        <v>252603</v>
      </c>
      <c r="I86" s="1">
        <v>252603</v>
      </c>
      <c r="J86" s="1">
        <v>252603</v>
      </c>
      <c r="K86" s="1">
        <v>83610.539999999994</v>
      </c>
      <c r="L86" s="33">
        <f t="shared" si="1"/>
        <v>33.099583140342745</v>
      </c>
      <c r="M86" s="1">
        <v>281058</v>
      </c>
      <c r="N86" s="1">
        <v>281058</v>
      </c>
      <c r="O86" s="1">
        <v>250000</v>
      </c>
      <c r="P86" s="1">
        <f t="shared" si="29"/>
        <v>250000</v>
      </c>
      <c r="Q86" s="1">
        <v>295111</v>
      </c>
      <c r="R86" s="1">
        <v>200000</v>
      </c>
      <c r="S86" s="1">
        <f t="shared" si="30"/>
        <v>200000</v>
      </c>
      <c r="T86" s="1">
        <v>250000</v>
      </c>
      <c r="U86" s="1">
        <f t="shared" si="31"/>
        <v>250000</v>
      </c>
      <c r="V86" s="21"/>
      <c r="W86" s="21"/>
      <c r="X86" s="21"/>
      <c r="Y86" s="12"/>
    </row>
    <row r="87" spans="1:25" s="23" customFormat="1" ht="15.75" hidden="1" x14ac:dyDescent="0.2">
      <c r="A87" s="28" t="s">
        <v>82</v>
      </c>
      <c r="B87" s="29">
        <v>11</v>
      </c>
      <c r="C87" s="43" t="s">
        <v>31</v>
      </c>
      <c r="D87" s="31">
        <v>4225</v>
      </c>
      <c r="E87" s="32" t="s">
        <v>85</v>
      </c>
      <c r="F87" s="32"/>
      <c r="G87" s="1">
        <v>14000</v>
      </c>
      <c r="H87" s="1">
        <v>14000</v>
      </c>
      <c r="I87" s="1">
        <v>14000</v>
      </c>
      <c r="J87" s="1">
        <v>14000</v>
      </c>
      <c r="K87" s="1">
        <v>0</v>
      </c>
      <c r="L87" s="33">
        <f t="shared" si="1"/>
        <v>0</v>
      </c>
      <c r="M87" s="1">
        <v>14154</v>
      </c>
      <c r="N87" s="1">
        <v>14154</v>
      </c>
      <c r="O87" s="1"/>
      <c r="P87" s="1">
        <f t="shared" si="29"/>
        <v>0</v>
      </c>
      <c r="Q87" s="1">
        <v>14862</v>
      </c>
      <c r="R87" s="1"/>
      <c r="S87" s="1">
        <f t="shared" si="30"/>
        <v>0</v>
      </c>
      <c r="T87" s="1"/>
      <c r="U87" s="1">
        <f t="shared" si="31"/>
        <v>0</v>
      </c>
      <c r="V87" s="21"/>
      <c r="W87" s="21"/>
      <c r="X87" s="21"/>
      <c r="Y87" s="12"/>
    </row>
    <row r="88" spans="1:25" s="23" customFormat="1" ht="15.75" hidden="1" x14ac:dyDescent="0.2">
      <c r="A88" s="24" t="s">
        <v>82</v>
      </c>
      <c r="B88" s="25">
        <v>11</v>
      </c>
      <c r="C88" s="70" t="s">
        <v>31</v>
      </c>
      <c r="D88" s="27">
        <v>426</v>
      </c>
      <c r="E88" s="20"/>
      <c r="F88" s="20"/>
      <c r="G88" s="21">
        <f>SUM(G89)</f>
        <v>850000</v>
      </c>
      <c r="H88" s="21">
        <f t="shared" ref="H88:U88" si="34">SUM(H89)</f>
        <v>850000</v>
      </c>
      <c r="I88" s="21">
        <f t="shared" si="34"/>
        <v>850000</v>
      </c>
      <c r="J88" s="21">
        <f t="shared" si="34"/>
        <v>850000</v>
      </c>
      <c r="K88" s="21">
        <f t="shared" si="34"/>
        <v>62250</v>
      </c>
      <c r="L88" s="22">
        <f t="shared" si="1"/>
        <v>7.3235294117647065</v>
      </c>
      <c r="M88" s="21">
        <f t="shared" si="34"/>
        <v>859350</v>
      </c>
      <c r="N88" s="21">
        <f t="shared" si="34"/>
        <v>859350</v>
      </c>
      <c r="O88" s="21">
        <f t="shared" si="34"/>
        <v>900000</v>
      </c>
      <c r="P88" s="21">
        <f t="shared" si="34"/>
        <v>900000</v>
      </c>
      <c r="Q88" s="21">
        <f t="shared" si="34"/>
        <v>902318</v>
      </c>
      <c r="R88" s="21">
        <f t="shared" si="34"/>
        <v>950000</v>
      </c>
      <c r="S88" s="21">
        <f t="shared" si="34"/>
        <v>950000</v>
      </c>
      <c r="T88" s="21">
        <f t="shared" si="34"/>
        <v>1000000</v>
      </c>
      <c r="U88" s="21">
        <f t="shared" si="34"/>
        <v>1000000</v>
      </c>
      <c r="V88" s="21"/>
      <c r="W88" s="21"/>
      <c r="X88" s="21"/>
      <c r="Y88" s="12"/>
    </row>
    <row r="89" spans="1:25" s="23" customFormat="1" ht="15.75" hidden="1" x14ac:dyDescent="0.2">
      <c r="A89" s="28" t="s">
        <v>82</v>
      </c>
      <c r="B89" s="29">
        <v>11</v>
      </c>
      <c r="C89" s="43" t="s">
        <v>31</v>
      </c>
      <c r="D89" s="31">
        <v>4262</v>
      </c>
      <c r="E89" s="32" t="s">
        <v>86</v>
      </c>
      <c r="F89" s="32"/>
      <c r="G89" s="1">
        <v>850000</v>
      </c>
      <c r="H89" s="1">
        <v>850000</v>
      </c>
      <c r="I89" s="1">
        <v>850000</v>
      </c>
      <c r="J89" s="1">
        <v>850000</v>
      </c>
      <c r="K89" s="1">
        <v>62250</v>
      </c>
      <c r="L89" s="33">
        <f t="shared" si="1"/>
        <v>7.3235294117647065</v>
      </c>
      <c r="M89" s="1">
        <v>859350</v>
      </c>
      <c r="N89" s="1">
        <v>859350</v>
      </c>
      <c r="O89" s="1">
        <v>900000</v>
      </c>
      <c r="P89" s="1">
        <f t="shared" si="29"/>
        <v>900000</v>
      </c>
      <c r="Q89" s="1">
        <v>902318</v>
      </c>
      <c r="R89" s="1">
        <v>950000</v>
      </c>
      <c r="S89" s="1">
        <f t="shared" si="30"/>
        <v>950000</v>
      </c>
      <c r="T89" s="1">
        <v>1000000</v>
      </c>
      <c r="U89" s="1">
        <f t="shared" si="31"/>
        <v>1000000</v>
      </c>
      <c r="V89" s="21"/>
      <c r="W89" s="21"/>
      <c r="X89" s="21"/>
      <c r="Y89" s="12"/>
    </row>
    <row r="90" spans="1:25" ht="78.75" x14ac:dyDescent="0.2">
      <c r="A90" s="333" t="s">
        <v>87</v>
      </c>
      <c r="B90" s="333"/>
      <c r="C90" s="333"/>
      <c r="D90" s="333"/>
      <c r="E90" s="20" t="s">
        <v>88</v>
      </c>
      <c r="F90" s="20" t="s">
        <v>30</v>
      </c>
      <c r="G90" s="21">
        <f>G91+G93</f>
        <v>4400000</v>
      </c>
      <c r="H90" s="21">
        <f t="shared" ref="H90:U90" si="35">H91+H93</f>
        <v>4400000</v>
      </c>
      <c r="I90" s="21">
        <f t="shared" si="35"/>
        <v>4400000</v>
      </c>
      <c r="J90" s="21">
        <f t="shared" si="35"/>
        <v>4400000</v>
      </c>
      <c r="K90" s="21">
        <f t="shared" si="35"/>
        <v>32664.5</v>
      </c>
      <c r="L90" s="22">
        <f t="shared" si="1"/>
        <v>0.74237500000000001</v>
      </c>
      <c r="M90" s="21">
        <f t="shared" si="35"/>
        <v>2724800</v>
      </c>
      <c r="N90" s="21">
        <f t="shared" si="35"/>
        <v>2724800</v>
      </c>
      <c r="O90" s="21">
        <f t="shared" si="35"/>
        <v>3850000</v>
      </c>
      <c r="P90" s="21">
        <f t="shared" si="35"/>
        <v>3850000</v>
      </c>
      <c r="Q90" s="21">
        <f t="shared" si="35"/>
        <v>2749622</v>
      </c>
      <c r="R90" s="21">
        <f t="shared" si="35"/>
        <v>4070000</v>
      </c>
      <c r="S90" s="21">
        <f t="shared" si="35"/>
        <v>4070000</v>
      </c>
      <c r="T90" s="21">
        <f t="shared" si="35"/>
        <v>4000000</v>
      </c>
      <c r="U90" s="21">
        <f t="shared" si="35"/>
        <v>4000000</v>
      </c>
    </row>
    <row r="91" spans="1:25" s="23" customFormat="1" ht="15.75" hidden="1" x14ac:dyDescent="0.2">
      <c r="A91" s="24" t="s">
        <v>87</v>
      </c>
      <c r="B91" s="25">
        <v>11</v>
      </c>
      <c r="C91" s="26" t="s">
        <v>31</v>
      </c>
      <c r="D91" s="27">
        <v>329</v>
      </c>
      <c r="E91" s="20"/>
      <c r="F91" s="20"/>
      <c r="G91" s="21">
        <f>SUM(G92)</f>
        <v>2000000</v>
      </c>
      <c r="H91" s="21">
        <f t="shared" ref="H91:U91" si="36">SUM(H92)</f>
        <v>2000000</v>
      </c>
      <c r="I91" s="21">
        <f t="shared" si="36"/>
        <v>2000000</v>
      </c>
      <c r="J91" s="21">
        <f t="shared" si="36"/>
        <v>2000000</v>
      </c>
      <c r="K91" s="21">
        <f t="shared" si="36"/>
        <v>32664.5</v>
      </c>
      <c r="L91" s="22">
        <f t="shared" ref="L91:L156" si="37">IF(I91=0, "-", K91/I91*100)</f>
        <v>1.6332249999999999</v>
      </c>
      <c r="M91" s="21">
        <f t="shared" si="36"/>
        <v>654800</v>
      </c>
      <c r="N91" s="21">
        <f t="shared" si="36"/>
        <v>654800</v>
      </c>
      <c r="O91" s="21">
        <f t="shared" si="36"/>
        <v>1850000</v>
      </c>
      <c r="P91" s="21">
        <f t="shared" si="36"/>
        <v>1850000</v>
      </c>
      <c r="Q91" s="21">
        <f t="shared" si="36"/>
        <v>679622</v>
      </c>
      <c r="R91" s="21">
        <f t="shared" si="36"/>
        <v>2000000</v>
      </c>
      <c r="S91" s="21">
        <f t="shared" si="36"/>
        <v>2000000</v>
      </c>
      <c r="T91" s="21">
        <f t="shared" si="36"/>
        <v>2000000</v>
      </c>
      <c r="U91" s="21">
        <f t="shared" si="36"/>
        <v>2000000</v>
      </c>
      <c r="V91" s="21"/>
      <c r="W91" s="21"/>
      <c r="X91" s="21"/>
      <c r="Y91" s="12"/>
    </row>
    <row r="92" spans="1:25" hidden="1" x14ac:dyDescent="0.2">
      <c r="A92" s="28" t="s">
        <v>87</v>
      </c>
      <c r="B92" s="29">
        <v>11</v>
      </c>
      <c r="C92" s="30" t="s">
        <v>31</v>
      </c>
      <c r="D92" s="31">
        <v>3299</v>
      </c>
      <c r="E92" s="32" t="s">
        <v>67</v>
      </c>
      <c r="G92" s="1">
        <v>2000000</v>
      </c>
      <c r="H92" s="1">
        <v>2000000</v>
      </c>
      <c r="I92" s="1">
        <v>2000000</v>
      </c>
      <c r="J92" s="1">
        <v>2000000</v>
      </c>
      <c r="K92" s="1">
        <v>32664.5</v>
      </c>
      <c r="L92" s="33">
        <f t="shared" si="37"/>
        <v>1.6332249999999999</v>
      </c>
      <c r="M92" s="1">
        <v>654800</v>
      </c>
      <c r="N92" s="1">
        <v>654800</v>
      </c>
      <c r="O92" s="1">
        <v>1850000</v>
      </c>
      <c r="P92" s="1">
        <f>O92</f>
        <v>1850000</v>
      </c>
      <c r="Q92" s="1">
        <v>679622</v>
      </c>
      <c r="R92" s="1">
        <v>2000000</v>
      </c>
      <c r="S92" s="1">
        <f>R92</f>
        <v>2000000</v>
      </c>
      <c r="T92" s="1">
        <v>2000000</v>
      </c>
      <c r="U92" s="1">
        <f>T92</f>
        <v>2000000</v>
      </c>
    </row>
    <row r="93" spans="1:25" s="23" customFormat="1" ht="15.75" hidden="1" x14ac:dyDescent="0.2">
      <c r="A93" s="24" t="s">
        <v>87</v>
      </c>
      <c r="B93" s="25">
        <v>11</v>
      </c>
      <c r="C93" s="26" t="s">
        <v>31</v>
      </c>
      <c r="D93" s="27">
        <v>343</v>
      </c>
      <c r="E93" s="20"/>
      <c r="F93" s="20"/>
      <c r="G93" s="21">
        <f>SUM(G94)</f>
        <v>2400000</v>
      </c>
      <c r="H93" s="21">
        <f t="shared" ref="H93:U93" si="38">SUM(H94)</f>
        <v>2400000</v>
      </c>
      <c r="I93" s="21">
        <f t="shared" si="38"/>
        <v>2400000</v>
      </c>
      <c r="J93" s="21">
        <f t="shared" si="38"/>
        <v>2400000</v>
      </c>
      <c r="K93" s="21">
        <f t="shared" si="38"/>
        <v>0</v>
      </c>
      <c r="L93" s="22">
        <f t="shared" si="37"/>
        <v>0</v>
      </c>
      <c r="M93" s="21">
        <f t="shared" si="38"/>
        <v>2070000</v>
      </c>
      <c r="N93" s="21">
        <f t="shared" si="38"/>
        <v>2070000</v>
      </c>
      <c r="O93" s="21">
        <f t="shared" si="38"/>
        <v>2000000</v>
      </c>
      <c r="P93" s="21">
        <f t="shared" si="38"/>
        <v>2000000</v>
      </c>
      <c r="Q93" s="21">
        <f t="shared" si="38"/>
        <v>2070000</v>
      </c>
      <c r="R93" s="21">
        <f t="shared" si="38"/>
        <v>2070000</v>
      </c>
      <c r="S93" s="21">
        <f t="shared" si="38"/>
        <v>2070000</v>
      </c>
      <c r="T93" s="21">
        <f t="shared" si="38"/>
        <v>2000000</v>
      </c>
      <c r="U93" s="21">
        <f t="shared" si="38"/>
        <v>2000000</v>
      </c>
      <c r="V93" s="21"/>
      <c r="W93" s="21"/>
      <c r="X93" s="21"/>
      <c r="Y93" s="12"/>
    </row>
    <row r="94" spans="1:25" hidden="1" x14ac:dyDescent="0.2">
      <c r="A94" s="28" t="s">
        <v>87</v>
      </c>
      <c r="B94" s="29">
        <v>11</v>
      </c>
      <c r="C94" s="30" t="s">
        <v>31</v>
      </c>
      <c r="D94" s="31">
        <v>3433</v>
      </c>
      <c r="E94" s="32" t="s">
        <v>69</v>
      </c>
      <c r="G94" s="1">
        <v>2400000</v>
      </c>
      <c r="H94" s="1">
        <v>2400000</v>
      </c>
      <c r="I94" s="1">
        <v>2400000</v>
      </c>
      <c r="J94" s="1">
        <v>2400000</v>
      </c>
      <c r="K94" s="1">
        <v>0</v>
      </c>
      <c r="L94" s="33">
        <f t="shared" si="37"/>
        <v>0</v>
      </c>
      <c r="M94" s="1">
        <v>2070000</v>
      </c>
      <c r="N94" s="1">
        <v>2070000</v>
      </c>
      <c r="O94" s="1">
        <v>2000000</v>
      </c>
      <c r="P94" s="1">
        <f>O94</f>
        <v>2000000</v>
      </c>
      <c r="Q94" s="1">
        <v>2070000</v>
      </c>
      <c r="R94" s="1">
        <v>2070000</v>
      </c>
      <c r="S94" s="1">
        <f>R94</f>
        <v>2070000</v>
      </c>
      <c r="T94" s="1">
        <v>2000000</v>
      </c>
      <c r="U94" s="1">
        <f>T94</f>
        <v>2000000</v>
      </c>
    </row>
    <row r="95" spans="1:25" s="23" customFormat="1" ht="78.75" x14ac:dyDescent="0.2">
      <c r="A95" s="333" t="s">
        <v>89</v>
      </c>
      <c r="B95" s="334"/>
      <c r="C95" s="334"/>
      <c r="D95" s="334"/>
      <c r="E95" s="20" t="s">
        <v>90</v>
      </c>
      <c r="F95" s="20" t="s">
        <v>30</v>
      </c>
      <c r="G95" s="21">
        <f>G96+G99+G101+G103</f>
        <v>1566000</v>
      </c>
      <c r="H95" s="21">
        <f t="shared" ref="H95:U95" si="39">H96+H99+H101+H103</f>
        <v>1566000</v>
      </c>
      <c r="I95" s="21">
        <f t="shared" si="39"/>
        <v>1566000</v>
      </c>
      <c r="J95" s="21">
        <f t="shared" si="39"/>
        <v>1566000</v>
      </c>
      <c r="K95" s="21">
        <f t="shared" si="39"/>
        <v>1184767.29</v>
      </c>
      <c r="L95" s="22">
        <f t="shared" si="37"/>
        <v>75.655637931034477</v>
      </c>
      <c r="M95" s="21">
        <f t="shared" si="39"/>
        <v>1156154</v>
      </c>
      <c r="N95" s="21">
        <f t="shared" si="39"/>
        <v>1156154</v>
      </c>
      <c r="O95" s="21">
        <f t="shared" si="39"/>
        <v>18100000</v>
      </c>
      <c r="P95" s="21">
        <f t="shared" si="39"/>
        <v>18100000</v>
      </c>
      <c r="Q95" s="21">
        <f t="shared" si="39"/>
        <v>1183900</v>
      </c>
      <c r="R95" s="21">
        <f t="shared" si="39"/>
        <v>30000000</v>
      </c>
      <c r="S95" s="21">
        <f t="shared" si="39"/>
        <v>30000000</v>
      </c>
      <c r="T95" s="21">
        <f t="shared" si="39"/>
        <v>23650000</v>
      </c>
      <c r="U95" s="21">
        <f t="shared" si="39"/>
        <v>23650000</v>
      </c>
      <c r="V95" s="21"/>
      <c r="W95" s="21"/>
      <c r="X95" s="21"/>
      <c r="Y95" s="12"/>
    </row>
    <row r="96" spans="1:25" s="23" customFormat="1" ht="15.75" hidden="1" x14ac:dyDescent="0.2">
      <c r="A96" s="24" t="s">
        <v>89</v>
      </c>
      <c r="B96" s="25">
        <v>11</v>
      </c>
      <c r="C96" s="26" t="s">
        <v>31</v>
      </c>
      <c r="D96" s="40">
        <v>323</v>
      </c>
      <c r="E96" s="20"/>
      <c r="F96" s="20"/>
      <c r="G96" s="21">
        <f>SUM(G97:G98)</f>
        <v>872000</v>
      </c>
      <c r="H96" s="21">
        <f t="shared" ref="H96:U96" si="40">SUM(H97:H98)</f>
        <v>872000</v>
      </c>
      <c r="I96" s="21">
        <f t="shared" si="40"/>
        <v>872000</v>
      </c>
      <c r="J96" s="21">
        <f t="shared" si="40"/>
        <v>872000</v>
      </c>
      <c r="K96" s="21">
        <f t="shared" si="40"/>
        <v>809983.26</v>
      </c>
      <c r="L96" s="22">
        <f t="shared" si="37"/>
        <v>92.887988532110086</v>
      </c>
      <c r="M96" s="21">
        <f t="shared" si="40"/>
        <v>858920</v>
      </c>
      <c r="N96" s="21">
        <f t="shared" si="40"/>
        <v>858920</v>
      </c>
      <c r="O96" s="21">
        <f t="shared" si="40"/>
        <v>4000000</v>
      </c>
      <c r="P96" s="21">
        <f t="shared" si="40"/>
        <v>4000000</v>
      </c>
      <c r="Q96" s="21">
        <f t="shared" si="40"/>
        <v>871804</v>
      </c>
      <c r="R96" s="21">
        <f t="shared" si="40"/>
        <v>4000000</v>
      </c>
      <c r="S96" s="21">
        <f t="shared" si="40"/>
        <v>4000000</v>
      </c>
      <c r="T96" s="21">
        <f t="shared" si="40"/>
        <v>3500000</v>
      </c>
      <c r="U96" s="21">
        <f t="shared" si="40"/>
        <v>3500000</v>
      </c>
      <c r="V96" s="21"/>
      <c r="W96" s="21"/>
      <c r="X96" s="21"/>
      <c r="Y96" s="12"/>
    </row>
    <row r="97" spans="1:25" hidden="1" x14ac:dyDescent="0.2">
      <c r="A97" s="28" t="s">
        <v>89</v>
      </c>
      <c r="B97" s="29">
        <v>11</v>
      </c>
      <c r="C97" s="30" t="s">
        <v>31</v>
      </c>
      <c r="D97" s="31">
        <v>3232</v>
      </c>
      <c r="E97" s="32" t="s">
        <v>53</v>
      </c>
      <c r="G97" s="1">
        <v>855000</v>
      </c>
      <c r="H97" s="1">
        <v>855000</v>
      </c>
      <c r="I97" s="1">
        <v>855000</v>
      </c>
      <c r="J97" s="1">
        <v>855000</v>
      </c>
      <c r="K97" s="1">
        <v>807483.26</v>
      </c>
      <c r="L97" s="33">
        <f t="shared" si="37"/>
        <v>94.44248654970761</v>
      </c>
      <c r="M97" s="1">
        <v>842175</v>
      </c>
      <c r="N97" s="1">
        <v>842175</v>
      </c>
      <c r="O97" s="1">
        <v>2000000</v>
      </c>
      <c r="P97" s="1">
        <f>O97</f>
        <v>2000000</v>
      </c>
      <c r="Q97" s="1">
        <v>854808</v>
      </c>
      <c r="R97" s="1">
        <v>1000000</v>
      </c>
      <c r="S97" s="1">
        <f>R97</f>
        <v>1000000</v>
      </c>
      <c r="T97" s="1">
        <v>1000000</v>
      </c>
      <c r="U97" s="1">
        <f>T97</f>
        <v>1000000</v>
      </c>
    </row>
    <row r="98" spans="1:25" hidden="1" x14ac:dyDescent="0.2">
      <c r="A98" s="28" t="s">
        <v>89</v>
      </c>
      <c r="B98" s="29">
        <v>11</v>
      </c>
      <c r="C98" s="30" t="s">
        <v>31</v>
      </c>
      <c r="D98" s="31">
        <v>3237</v>
      </c>
      <c r="E98" s="32" t="s">
        <v>58</v>
      </c>
      <c r="G98" s="1">
        <v>17000</v>
      </c>
      <c r="H98" s="1">
        <v>17000</v>
      </c>
      <c r="I98" s="1">
        <v>17000</v>
      </c>
      <c r="J98" s="1">
        <v>17000</v>
      </c>
      <c r="K98" s="1">
        <v>2500</v>
      </c>
      <c r="L98" s="33">
        <f t="shared" si="37"/>
        <v>14.705882352941178</v>
      </c>
      <c r="M98" s="1">
        <v>16745</v>
      </c>
      <c r="N98" s="1">
        <v>16745</v>
      </c>
      <c r="O98" s="1">
        <v>2000000</v>
      </c>
      <c r="P98" s="1">
        <f>O98</f>
        <v>2000000</v>
      </c>
      <c r="Q98" s="1">
        <v>16996</v>
      </c>
      <c r="R98" s="1">
        <v>3000000</v>
      </c>
      <c r="S98" s="1">
        <f>R98</f>
        <v>3000000</v>
      </c>
      <c r="T98" s="1">
        <v>2500000</v>
      </c>
      <c r="U98" s="1">
        <f>T98</f>
        <v>2500000</v>
      </c>
    </row>
    <row r="99" spans="1:25" s="23" customFormat="1" ht="15.75" hidden="1" x14ac:dyDescent="0.2">
      <c r="A99" s="24" t="s">
        <v>89</v>
      </c>
      <c r="B99" s="25">
        <v>11</v>
      </c>
      <c r="C99" s="26" t="s">
        <v>31</v>
      </c>
      <c r="D99" s="27">
        <v>412</v>
      </c>
      <c r="E99" s="20"/>
      <c r="F99" s="20"/>
      <c r="G99" s="21">
        <f>SUM(G100)</f>
        <v>18000</v>
      </c>
      <c r="H99" s="21">
        <f t="shared" ref="H99:U99" si="41">SUM(H100)</f>
        <v>18000</v>
      </c>
      <c r="I99" s="21">
        <f t="shared" si="41"/>
        <v>18000</v>
      </c>
      <c r="J99" s="21">
        <f t="shared" si="41"/>
        <v>18000</v>
      </c>
      <c r="K99" s="21">
        <f t="shared" si="41"/>
        <v>0</v>
      </c>
      <c r="L99" s="22">
        <f t="shared" si="37"/>
        <v>0</v>
      </c>
      <c r="M99" s="21">
        <f t="shared" si="41"/>
        <v>18198</v>
      </c>
      <c r="N99" s="21">
        <f t="shared" si="41"/>
        <v>18198</v>
      </c>
      <c r="O99" s="21">
        <f t="shared" si="41"/>
        <v>2000000</v>
      </c>
      <c r="P99" s="21">
        <f t="shared" si="41"/>
        <v>2000000</v>
      </c>
      <c r="Q99" s="21">
        <f t="shared" si="41"/>
        <v>19108</v>
      </c>
      <c r="R99" s="21">
        <f t="shared" si="41"/>
        <v>3500000</v>
      </c>
      <c r="S99" s="21">
        <f t="shared" si="41"/>
        <v>3500000</v>
      </c>
      <c r="T99" s="21">
        <f t="shared" si="41"/>
        <v>50000</v>
      </c>
      <c r="U99" s="21">
        <f t="shared" si="41"/>
        <v>50000</v>
      </c>
      <c r="V99" s="21"/>
      <c r="W99" s="21"/>
      <c r="X99" s="21"/>
      <c r="Y99" s="12"/>
    </row>
    <row r="100" spans="1:25" hidden="1" x14ac:dyDescent="0.2">
      <c r="A100" s="28" t="s">
        <v>89</v>
      </c>
      <c r="B100" s="29">
        <v>11</v>
      </c>
      <c r="C100" s="30" t="s">
        <v>31</v>
      </c>
      <c r="D100" s="31">
        <v>4126</v>
      </c>
      <c r="E100" s="32" t="s">
        <v>84</v>
      </c>
      <c r="G100" s="1">
        <v>18000</v>
      </c>
      <c r="H100" s="1">
        <v>18000</v>
      </c>
      <c r="I100" s="1">
        <v>18000</v>
      </c>
      <c r="J100" s="1">
        <v>18000</v>
      </c>
      <c r="L100" s="33">
        <f t="shared" si="37"/>
        <v>0</v>
      </c>
      <c r="M100" s="1">
        <v>18198</v>
      </c>
      <c r="N100" s="1">
        <v>18198</v>
      </c>
      <c r="O100" s="1">
        <v>2000000</v>
      </c>
      <c r="P100" s="1">
        <f>O100</f>
        <v>2000000</v>
      </c>
      <c r="Q100" s="1">
        <v>19108</v>
      </c>
      <c r="R100" s="1">
        <v>3500000</v>
      </c>
      <c r="S100" s="1">
        <f>R100</f>
        <v>3500000</v>
      </c>
      <c r="T100" s="1">
        <v>50000</v>
      </c>
      <c r="U100" s="1">
        <f>T100</f>
        <v>50000</v>
      </c>
    </row>
    <row r="101" spans="1:25" s="23" customFormat="1" ht="15.75" hidden="1" x14ac:dyDescent="0.2">
      <c r="A101" s="24" t="s">
        <v>89</v>
      </c>
      <c r="B101" s="25">
        <v>11</v>
      </c>
      <c r="C101" s="26" t="s">
        <v>31</v>
      </c>
      <c r="D101" s="27">
        <v>451</v>
      </c>
      <c r="E101" s="20"/>
      <c r="F101" s="20"/>
      <c r="G101" s="21">
        <f>SUM(G102)</f>
        <v>484000</v>
      </c>
      <c r="H101" s="21">
        <f t="shared" ref="H101:U101" si="42">SUM(H102)</f>
        <v>484000</v>
      </c>
      <c r="I101" s="21">
        <f t="shared" si="42"/>
        <v>484000</v>
      </c>
      <c r="J101" s="21">
        <f t="shared" si="42"/>
        <v>484000</v>
      </c>
      <c r="K101" s="21">
        <f t="shared" si="42"/>
        <v>374784.03</v>
      </c>
      <c r="L101" s="22">
        <f t="shared" si="37"/>
        <v>77.434716942148768</v>
      </c>
      <c r="M101" s="21">
        <f t="shared" si="42"/>
        <v>186024</v>
      </c>
      <c r="N101" s="21">
        <f t="shared" si="42"/>
        <v>186024</v>
      </c>
      <c r="O101" s="21">
        <f t="shared" si="42"/>
        <v>12000000</v>
      </c>
      <c r="P101" s="21">
        <f t="shared" si="42"/>
        <v>12000000</v>
      </c>
      <c r="Q101" s="21">
        <f t="shared" si="42"/>
        <v>195325</v>
      </c>
      <c r="R101" s="21">
        <f t="shared" si="42"/>
        <v>22000000</v>
      </c>
      <c r="S101" s="21">
        <f t="shared" si="42"/>
        <v>22000000</v>
      </c>
      <c r="T101" s="21">
        <f t="shared" si="42"/>
        <v>20000000</v>
      </c>
      <c r="U101" s="21">
        <f t="shared" si="42"/>
        <v>20000000</v>
      </c>
      <c r="V101" s="21"/>
      <c r="W101" s="21"/>
      <c r="X101" s="21"/>
      <c r="Y101" s="12"/>
    </row>
    <row r="102" spans="1:25" hidden="1" x14ac:dyDescent="0.2">
      <c r="A102" s="28" t="s">
        <v>89</v>
      </c>
      <c r="B102" s="29">
        <v>11</v>
      </c>
      <c r="C102" s="30" t="s">
        <v>31</v>
      </c>
      <c r="D102" s="31">
        <v>4511</v>
      </c>
      <c r="E102" s="32" t="s">
        <v>91</v>
      </c>
      <c r="G102" s="1">
        <v>484000</v>
      </c>
      <c r="H102" s="1">
        <v>484000</v>
      </c>
      <c r="I102" s="1">
        <v>484000</v>
      </c>
      <c r="J102" s="1">
        <v>484000</v>
      </c>
      <c r="K102" s="1">
        <v>374784.03</v>
      </c>
      <c r="L102" s="33">
        <f t="shared" si="37"/>
        <v>77.434716942148768</v>
      </c>
      <c r="M102" s="1">
        <v>186024</v>
      </c>
      <c r="N102" s="1">
        <v>186024</v>
      </c>
      <c r="O102" s="1">
        <v>12000000</v>
      </c>
      <c r="P102" s="1">
        <f>O102</f>
        <v>12000000</v>
      </c>
      <c r="Q102" s="1">
        <v>195325</v>
      </c>
      <c r="R102" s="1">
        <v>22000000</v>
      </c>
      <c r="S102" s="1">
        <f>R102</f>
        <v>22000000</v>
      </c>
      <c r="T102" s="1">
        <v>20000000</v>
      </c>
      <c r="U102" s="1">
        <f>T102</f>
        <v>20000000</v>
      </c>
    </row>
    <row r="103" spans="1:25" s="23" customFormat="1" ht="15.75" hidden="1" x14ac:dyDescent="0.2">
      <c r="A103" s="24" t="s">
        <v>89</v>
      </c>
      <c r="B103" s="25">
        <v>11</v>
      </c>
      <c r="C103" s="26" t="s">
        <v>31</v>
      </c>
      <c r="D103" s="27">
        <v>452</v>
      </c>
      <c r="E103" s="20"/>
      <c r="F103" s="20"/>
      <c r="G103" s="21">
        <f>SUM(G104)</f>
        <v>192000</v>
      </c>
      <c r="H103" s="21">
        <f t="shared" ref="H103:U103" si="43">SUM(H104)</f>
        <v>192000</v>
      </c>
      <c r="I103" s="21">
        <f t="shared" si="43"/>
        <v>192000</v>
      </c>
      <c r="J103" s="21">
        <f t="shared" si="43"/>
        <v>192000</v>
      </c>
      <c r="K103" s="21">
        <f t="shared" si="43"/>
        <v>0</v>
      </c>
      <c r="L103" s="22">
        <f t="shared" si="37"/>
        <v>0</v>
      </c>
      <c r="M103" s="21">
        <f t="shared" si="43"/>
        <v>93012</v>
      </c>
      <c r="N103" s="21">
        <f t="shared" si="43"/>
        <v>93012</v>
      </c>
      <c r="O103" s="21">
        <f t="shared" si="43"/>
        <v>100000</v>
      </c>
      <c r="P103" s="21">
        <f t="shared" si="43"/>
        <v>100000</v>
      </c>
      <c r="Q103" s="21">
        <f t="shared" si="43"/>
        <v>97663</v>
      </c>
      <c r="R103" s="21">
        <f t="shared" si="43"/>
        <v>500000</v>
      </c>
      <c r="S103" s="21">
        <f t="shared" si="43"/>
        <v>500000</v>
      </c>
      <c r="T103" s="21">
        <f t="shared" si="43"/>
        <v>100000</v>
      </c>
      <c r="U103" s="21">
        <f t="shared" si="43"/>
        <v>100000</v>
      </c>
      <c r="V103" s="21"/>
      <c r="W103" s="21"/>
      <c r="X103" s="21"/>
      <c r="Y103" s="12"/>
    </row>
    <row r="104" spans="1:25" hidden="1" x14ac:dyDescent="0.2">
      <c r="A104" s="28" t="s">
        <v>89</v>
      </c>
      <c r="B104" s="29">
        <v>11</v>
      </c>
      <c r="C104" s="30" t="s">
        <v>31</v>
      </c>
      <c r="D104" s="31">
        <v>4521</v>
      </c>
      <c r="E104" s="32" t="s">
        <v>92</v>
      </c>
      <c r="G104" s="1">
        <v>192000</v>
      </c>
      <c r="H104" s="1">
        <v>192000</v>
      </c>
      <c r="I104" s="1">
        <v>192000</v>
      </c>
      <c r="J104" s="1">
        <v>192000</v>
      </c>
      <c r="L104" s="33">
        <f t="shared" si="37"/>
        <v>0</v>
      </c>
      <c r="M104" s="1">
        <v>93012</v>
      </c>
      <c r="N104" s="1">
        <v>93012</v>
      </c>
      <c r="O104" s="1">
        <v>100000</v>
      </c>
      <c r="P104" s="1">
        <f>O104</f>
        <v>100000</v>
      </c>
      <c r="Q104" s="1">
        <v>97663</v>
      </c>
      <c r="R104" s="1">
        <v>500000</v>
      </c>
      <c r="S104" s="1">
        <f>R104</f>
        <v>500000</v>
      </c>
      <c r="T104" s="1">
        <v>100000</v>
      </c>
      <c r="U104" s="1">
        <f>T104</f>
        <v>100000</v>
      </c>
    </row>
    <row r="105" spans="1:25" s="23" customFormat="1" ht="78.75" x14ac:dyDescent="0.2">
      <c r="A105" s="337" t="s">
        <v>93</v>
      </c>
      <c r="B105" s="337"/>
      <c r="C105" s="337"/>
      <c r="D105" s="337"/>
      <c r="E105" s="38" t="s">
        <v>94</v>
      </c>
      <c r="F105" s="20" t="s">
        <v>30</v>
      </c>
      <c r="G105" s="21">
        <f>SUM(G108)</f>
        <v>0</v>
      </c>
      <c r="H105" s="21">
        <f>SUM(H108)</f>
        <v>0</v>
      </c>
      <c r="I105" s="21">
        <f>SUM(I108+I106)</f>
        <v>0</v>
      </c>
      <c r="J105" s="21">
        <f t="shared" ref="J105:U105" si="44">SUM(J108+J106)</f>
        <v>0</v>
      </c>
      <c r="K105" s="21">
        <f t="shared" si="44"/>
        <v>0</v>
      </c>
      <c r="L105" s="22" t="str">
        <f t="shared" si="37"/>
        <v>-</v>
      </c>
      <c r="M105" s="21">
        <f t="shared" si="44"/>
        <v>0</v>
      </c>
      <c r="N105" s="21">
        <f t="shared" si="44"/>
        <v>0</v>
      </c>
      <c r="O105" s="21">
        <f t="shared" si="44"/>
        <v>250000</v>
      </c>
      <c r="P105" s="21">
        <f t="shared" si="44"/>
        <v>250000</v>
      </c>
      <c r="Q105" s="21">
        <f t="shared" si="44"/>
        <v>0</v>
      </c>
      <c r="R105" s="21">
        <f t="shared" si="44"/>
        <v>700000</v>
      </c>
      <c r="S105" s="21">
        <f t="shared" si="44"/>
        <v>700000</v>
      </c>
      <c r="T105" s="21">
        <f t="shared" si="44"/>
        <v>500000</v>
      </c>
      <c r="U105" s="21">
        <f t="shared" si="44"/>
        <v>500000</v>
      </c>
      <c r="V105" s="21"/>
      <c r="W105" s="21"/>
      <c r="X105" s="21"/>
      <c r="Y105" s="12"/>
    </row>
    <row r="106" spans="1:25" s="23" customFormat="1" ht="15.75" hidden="1" x14ac:dyDescent="0.2">
      <c r="A106" s="92"/>
      <c r="B106" s="24">
        <v>11</v>
      </c>
      <c r="C106" s="26" t="s">
        <v>31</v>
      </c>
      <c r="D106" s="40">
        <v>323</v>
      </c>
      <c r="E106" s="38"/>
      <c r="F106" s="20"/>
      <c r="G106" s="21"/>
      <c r="H106" s="21"/>
      <c r="I106" s="21">
        <f>I107</f>
        <v>0</v>
      </c>
      <c r="J106" s="21">
        <f t="shared" ref="J106:U106" si="45">J107</f>
        <v>0</v>
      </c>
      <c r="K106" s="21">
        <f t="shared" si="45"/>
        <v>0</v>
      </c>
      <c r="L106" s="22" t="str">
        <f t="shared" si="37"/>
        <v>-</v>
      </c>
      <c r="M106" s="21">
        <f t="shared" si="45"/>
        <v>0</v>
      </c>
      <c r="N106" s="21">
        <f t="shared" si="45"/>
        <v>0</v>
      </c>
      <c r="O106" s="21">
        <f t="shared" si="45"/>
        <v>100000</v>
      </c>
      <c r="P106" s="21">
        <f t="shared" si="45"/>
        <v>100000</v>
      </c>
      <c r="Q106" s="21">
        <f t="shared" si="45"/>
        <v>0</v>
      </c>
      <c r="R106" s="21">
        <f t="shared" si="45"/>
        <v>200000</v>
      </c>
      <c r="S106" s="21">
        <f t="shared" si="45"/>
        <v>200000</v>
      </c>
      <c r="T106" s="21">
        <f t="shared" si="45"/>
        <v>200000</v>
      </c>
      <c r="U106" s="21">
        <f t="shared" si="45"/>
        <v>200000</v>
      </c>
      <c r="V106" s="21"/>
      <c r="W106" s="21"/>
      <c r="X106" s="21"/>
      <c r="Y106" s="12"/>
    </row>
    <row r="107" spans="1:25" ht="15.75" hidden="1" x14ac:dyDescent="0.2">
      <c r="A107" s="81"/>
      <c r="B107" s="29">
        <v>11</v>
      </c>
      <c r="C107" s="30" t="s">
        <v>31</v>
      </c>
      <c r="D107" s="31">
        <v>3238</v>
      </c>
      <c r="E107" s="32" t="s">
        <v>59</v>
      </c>
      <c r="L107" s="22" t="str">
        <f t="shared" si="37"/>
        <v>-</v>
      </c>
      <c r="M107" s="1"/>
      <c r="N107" s="1"/>
      <c r="O107" s="1">
        <v>100000</v>
      </c>
      <c r="P107" s="1">
        <f>O107</f>
        <v>100000</v>
      </c>
      <c r="Q107" s="1"/>
      <c r="R107" s="1">
        <v>200000</v>
      </c>
      <c r="S107" s="1">
        <f>R107</f>
        <v>200000</v>
      </c>
      <c r="T107" s="1">
        <v>200000</v>
      </c>
      <c r="U107" s="1">
        <f>T107</f>
        <v>200000</v>
      </c>
    </row>
    <row r="108" spans="1:25" s="23" customFormat="1" ht="15.75" hidden="1" x14ac:dyDescent="0.2">
      <c r="A108" s="24"/>
      <c r="B108" s="24">
        <v>11</v>
      </c>
      <c r="C108" s="26" t="s">
        <v>31</v>
      </c>
      <c r="D108" s="40">
        <v>426</v>
      </c>
      <c r="E108" s="20"/>
      <c r="F108" s="20"/>
      <c r="G108" s="21">
        <f>SUM(G109)</f>
        <v>0</v>
      </c>
      <c r="H108" s="21">
        <f t="shared" ref="H108:U108" si="46">SUM(H109)</f>
        <v>0</v>
      </c>
      <c r="I108" s="21">
        <f t="shared" si="46"/>
        <v>0</v>
      </c>
      <c r="J108" s="21">
        <f t="shared" si="46"/>
        <v>0</v>
      </c>
      <c r="K108" s="21">
        <f t="shared" si="46"/>
        <v>0</v>
      </c>
      <c r="L108" s="22" t="str">
        <f t="shared" si="37"/>
        <v>-</v>
      </c>
      <c r="M108" s="21">
        <f t="shared" si="46"/>
        <v>0</v>
      </c>
      <c r="N108" s="21">
        <f t="shared" si="46"/>
        <v>0</v>
      </c>
      <c r="O108" s="21">
        <f t="shared" si="46"/>
        <v>150000</v>
      </c>
      <c r="P108" s="21">
        <f t="shared" si="46"/>
        <v>150000</v>
      </c>
      <c r="Q108" s="21">
        <f t="shared" si="46"/>
        <v>0</v>
      </c>
      <c r="R108" s="21">
        <f t="shared" si="46"/>
        <v>500000</v>
      </c>
      <c r="S108" s="21">
        <f t="shared" si="46"/>
        <v>500000</v>
      </c>
      <c r="T108" s="21">
        <f t="shared" si="46"/>
        <v>300000</v>
      </c>
      <c r="U108" s="21">
        <f t="shared" si="46"/>
        <v>300000</v>
      </c>
      <c r="V108" s="21"/>
      <c r="W108" s="21"/>
      <c r="X108" s="21"/>
      <c r="Y108" s="12"/>
    </row>
    <row r="109" spans="1:25" hidden="1" x14ac:dyDescent="0.2">
      <c r="B109" s="29">
        <v>11</v>
      </c>
      <c r="C109" s="30" t="s">
        <v>31</v>
      </c>
      <c r="D109" s="31">
        <v>4262</v>
      </c>
      <c r="E109" s="36" t="s">
        <v>86</v>
      </c>
      <c r="L109" s="33" t="str">
        <f t="shared" si="37"/>
        <v>-</v>
      </c>
      <c r="M109" s="1"/>
      <c r="N109" s="1"/>
      <c r="O109" s="1">
        <v>150000</v>
      </c>
      <c r="P109" s="1">
        <f>O109</f>
        <v>150000</v>
      </c>
      <c r="Q109" s="1"/>
      <c r="R109" s="1">
        <v>500000</v>
      </c>
      <c r="S109" s="1">
        <f>R109</f>
        <v>500000</v>
      </c>
      <c r="T109" s="1">
        <v>300000</v>
      </c>
      <c r="U109" s="1">
        <f>T109</f>
        <v>300000</v>
      </c>
    </row>
    <row r="110" spans="1:25" s="47" customFormat="1" ht="15.75" x14ac:dyDescent="0.2">
      <c r="A110" s="348" t="s">
        <v>95</v>
      </c>
      <c r="B110" s="348"/>
      <c r="C110" s="348"/>
      <c r="D110" s="348"/>
      <c r="E110" s="348"/>
      <c r="F110" s="348"/>
      <c r="G110" s="45">
        <f>G111+G355</f>
        <v>326771633</v>
      </c>
      <c r="H110" s="45">
        <f>H111+H355</f>
        <v>320019633</v>
      </c>
      <c r="I110" s="45">
        <f>I111+I355</f>
        <v>510057895</v>
      </c>
      <c r="J110" s="45">
        <f>J111+J355</f>
        <v>503305895</v>
      </c>
      <c r="K110" s="45">
        <f>K111+K355</f>
        <v>450658077.79999989</v>
      </c>
      <c r="L110" s="46">
        <f t="shared" si="37"/>
        <v>88.354299035014421</v>
      </c>
      <c r="M110" s="45">
        <f t="shared" ref="M110:U110" si="47">M111+M355</f>
        <v>294503132</v>
      </c>
      <c r="N110" s="45">
        <f t="shared" si="47"/>
        <v>290273132</v>
      </c>
      <c r="O110" s="45">
        <f t="shared" si="47"/>
        <v>615538763</v>
      </c>
      <c r="P110" s="45">
        <f t="shared" si="47"/>
        <v>612411263</v>
      </c>
      <c r="Q110" s="45">
        <f t="shared" si="47"/>
        <v>288672766</v>
      </c>
      <c r="R110" s="45">
        <f t="shared" si="47"/>
        <v>538737182</v>
      </c>
      <c r="S110" s="45">
        <f t="shared" si="47"/>
        <v>535737182</v>
      </c>
      <c r="T110" s="45">
        <f t="shared" si="47"/>
        <v>508683395</v>
      </c>
      <c r="U110" s="45">
        <f t="shared" si="47"/>
        <v>505683395</v>
      </c>
      <c r="V110" s="83"/>
      <c r="W110" s="83"/>
      <c r="X110" s="83"/>
      <c r="Y110" s="88"/>
    </row>
    <row r="111" spans="1:25" ht="15.75" x14ac:dyDescent="0.2">
      <c r="A111" s="338" t="s">
        <v>96</v>
      </c>
      <c r="B111" s="338"/>
      <c r="C111" s="338"/>
      <c r="D111" s="338"/>
      <c r="E111" s="338"/>
      <c r="F111" s="338"/>
      <c r="G111" s="18">
        <f>G112+G115+G118+G121+G126+G129+G134+G137+G142+G145+G154+G157+G160+G168+G171+G175+G181+G186+G189+G194+G202+G236+G240+G248+G251+G266+G276+G290+G296+G309+G312+G317+G332+G339+G342+G349+G352+G207+G210+G233</f>
        <v>236063709</v>
      </c>
      <c r="H111" s="18">
        <f>H112+H115+H118+H121+H126+H129+H134+H137+H142+H145+H154+H157+H160+H168+H171+H175+H181+H186+H189+H194+H202+H236+H240+H248+H251+H266+H276+H290+H296+H309+H312+H317+H332+H339+H342+H349+H352+H207+H210+H233</f>
        <v>232311709</v>
      </c>
      <c r="I111" s="18">
        <f t="shared" ref="I111:N111" si="48">I112+I115+I118+I121+I126+I129+I134+I137+I142+I145+I154+I157+I160+I168+I171+I175+I181+I186+I189+I194+I202+I236+I240+I248+I251+I266+I276+I290+I296+I309+I312+I317+I332+I339+I342+I349+I352+I207+I210+I233+I245</f>
        <v>420089473</v>
      </c>
      <c r="J111" s="18">
        <f t="shared" si="48"/>
        <v>416337473</v>
      </c>
      <c r="K111" s="18">
        <f t="shared" si="48"/>
        <v>389121511.21999991</v>
      </c>
      <c r="L111" s="48">
        <f t="shared" si="37"/>
        <v>92.62824617840397</v>
      </c>
      <c r="M111" s="18">
        <f t="shared" si="48"/>
        <v>202795559</v>
      </c>
      <c r="N111" s="18">
        <f t="shared" si="48"/>
        <v>201565559</v>
      </c>
      <c r="O111" s="18">
        <f>O112+O115+O118+O121+O126+O129+O134+O137+O142+O145+O154+O157+O160+O168+O171+O175+O181+O186+O189+O194+O202+O236+O240+O248+O251+O266+O276+O290+O296+O309+O312+O317+O332+O339+O342+O349+O352+O207+O210+O233+O245</f>
        <v>519592183</v>
      </c>
      <c r="P111" s="18">
        <f t="shared" ref="P111:U111" si="49">P112+P115+P118+P121+P126+P129+P134+P137+P142+P145+P154+P157+P160+P168+P171+P175+P181+P186+P189+P194+P202+P236+P240+P248+P251+P266+P276+P290+P296+P309+P312+P317+P332+P339+P342+P349+P352+P207+P210+P233+P245</f>
        <v>519464683</v>
      </c>
      <c r="Q111" s="18">
        <f t="shared" si="49"/>
        <v>194402220</v>
      </c>
      <c r="R111" s="18">
        <f t="shared" si="49"/>
        <v>440491773</v>
      </c>
      <c r="S111" s="18">
        <f t="shared" si="49"/>
        <v>440491773</v>
      </c>
      <c r="T111" s="18">
        <f t="shared" si="49"/>
        <v>409400409</v>
      </c>
      <c r="U111" s="18">
        <f t="shared" si="49"/>
        <v>409400409</v>
      </c>
    </row>
    <row r="112" spans="1:25" s="23" customFormat="1" ht="141.75" x14ac:dyDescent="0.2">
      <c r="A112" s="333" t="s">
        <v>97</v>
      </c>
      <c r="B112" s="333"/>
      <c r="C112" s="333"/>
      <c r="D112" s="333"/>
      <c r="E112" s="20" t="s">
        <v>98</v>
      </c>
      <c r="F112" s="38" t="s">
        <v>99</v>
      </c>
      <c r="G112" s="21">
        <f>SUM(G113)</f>
        <v>1000000</v>
      </c>
      <c r="H112" s="21">
        <f t="shared" ref="H112:U113" si="50">SUM(H113)</f>
        <v>1000000</v>
      </c>
      <c r="I112" s="21">
        <f t="shared" si="50"/>
        <v>31000000</v>
      </c>
      <c r="J112" s="21">
        <f t="shared" si="50"/>
        <v>31000000</v>
      </c>
      <c r="K112" s="21">
        <f t="shared" si="50"/>
        <v>31000000</v>
      </c>
      <c r="L112" s="22">
        <f t="shared" si="37"/>
        <v>100</v>
      </c>
      <c r="M112" s="21">
        <f t="shared" si="50"/>
        <v>1972000</v>
      </c>
      <c r="N112" s="21">
        <f t="shared" si="50"/>
        <v>1972000</v>
      </c>
      <c r="O112" s="21">
        <f t="shared" si="50"/>
        <v>44392500</v>
      </c>
      <c r="P112" s="21">
        <f t="shared" si="50"/>
        <v>44392500</v>
      </c>
      <c r="Q112" s="21">
        <f t="shared" si="50"/>
        <v>0</v>
      </c>
      <c r="R112" s="21">
        <f t="shared" si="50"/>
        <v>6000000</v>
      </c>
      <c r="S112" s="21">
        <f t="shared" si="50"/>
        <v>6000000</v>
      </c>
      <c r="T112" s="21">
        <f t="shared" si="50"/>
        <v>0</v>
      </c>
      <c r="U112" s="21">
        <f t="shared" si="50"/>
        <v>0</v>
      </c>
      <c r="V112" s="21"/>
      <c r="W112" s="21"/>
      <c r="X112" s="21"/>
      <c r="Y112" s="12"/>
    </row>
    <row r="113" spans="1:25" s="23" customFormat="1" ht="15.75" hidden="1" x14ac:dyDescent="0.2">
      <c r="A113" s="24" t="s">
        <v>100</v>
      </c>
      <c r="B113" s="25">
        <v>11</v>
      </c>
      <c r="C113" s="26" t="s">
        <v>101</v>
      </c>
      <c r="D113" s="27">
        <v>382</v>
      </c>
      <c r="E113" s="20"/>
      <c r="F113" s="20"/>
      <c r="G113" s="21">
        <f>SUM(G114)</f>
        <v>1000000</v>
      </c>
      <c r="H113" s="21">
        <f t="shared" si="50"/>
        <v>1000000</v>
      </c>
      <c r="I113" s="21">
        <f t="shared" si="50"/>
        <v>31000000</v>
      </c>
      <c r="J113" s="21">
        <f t="shared" si="50"/>
        <v>31000000</v>
      </c>
      <c r="K113" s="21">
        <f t="shared" si="50"/>
        <v>31000000</v>
      </c>
      <c r="L113" s="22">
        <f t="shared" si="37"/>
        <v>100</v>
      </c>
      <c r="M113" s="21">
        <f t="shared" si="50"/>
        <v>1972000</v>
      </c>
      <c r="N113" s="21">
        <f t="shared" si="50"/>
        <v>1972000</v>
      </c>
      <c r="O113" s="21">
        <f t="shared" si="50"/>
        <v>44392500</v>
      </c>
      <c r="P113" s="21">
        <f t="shared" si="50"/>
        <v>44392500</v>
      </c>
      <c r="Q113" s="21">
        <f t="shared" si="50"/>
        <v>0</v>
      </c>
      <c r="R113" s="21">
        <f t="shared" si="50"/>
        <v>6000000</v>
      </c>
      <c r="S113" s="21">
        <f t="shared" si="50"/>
        <v>6000000</v>
      </c>
      <c r="T113" s="21">
        <f t="shared" si="50"/>
        <v>0</v>
      </c>
      <c r="U113" s="21">
        <f t="shared" si="50"/>
        <v>0</v>
      </c>
      <c r="V113" s="21"/>
      <c r="W113" s="21"/>
      <c r="X113" s="21"/>
      <c r="Y113" s="12"/>
    </row>
    <row r="114" spans="1:25" ht="30" hidden="1" customHeight="1" x14ac:dyDescent="0.2">
      <c r="A114" s="28" t="s">
        <v>100</v>
      </c>
      <c r="B114" s="29">
        <v>11</v>
      </c>
      <c r="C114" s="30" t="s">
        <v>101</v>
      </c>
      <c r="D114" s="31">
        <v>3821</v>
      </c>
      <c r="E114" s="32" t="s">
        <v>102</v>
      </c>
      <c r="G114" s="1">
        <v>1000000</v>
      </c>
      <c r="H114" s="1">
        <v>1000000</v>
      </c>
      <c r="I114" s="1">
        <v>31000000</v>
      </c>
      <c r="J114" s="1">
        <v>31000000</v>
      </c>
      <c r="K114" s="1">
        <v>31000000</v>
      </c>
      <c r="L114" s="33">
        <f t="shared" si="37"/>
        <v>100</v>
      </c>
      <c r="M114" s="1">
        <v>1972000</v>
      </c>
      <c r="N114" s="1">
        <v>1972000</v>
      </c>
      <c r="O114" s="1">
        <v>44392500</v>
      </c>
      <c r="P114" s="1">
        <f>O114</f>
        <v>44392500</v>
      </c>
      <c r="Q114" s="1">
        <v>0</v>
      </c>
      <c r="R114" s="1">
        <v>6000000</v>
      </c>
      <c r="S114" s="1">
        <f>R114</f>
        <v>6000000</v>
      </c>
      <c r="T114" s="1">
        <v>0</v>
      </c>
      <c r="U114" s="1">
        <f>T114</f>
        <v>0</v>
      </c>
    </row>
    <row r="115" spans="1:25" s="23" customFormat="1" ht="141.75" x14ac:dyDescent="0.2">
      <c r="A115" s="333" t="s">
        <v>103</v>
      </c>
      <c r="B115" s="333"/>
      <c r="C115" s="333"/>
      <c r="D115" s="333"/>
      <c r="E115" s="20" t="s">
        <v>104</v>
      </c>
      <c r="F115" s="38" t="s">
        <v>99</v>
      </c>
      <c r="G115" s="21">
        <f>SUM(G116)</f>
        <v>20000000</v>
      </c>
      <c r="H115" s="21">
        <f t="shared" ref="H115:U116" si="51">SUM(H116)</f>
        <v>20000000</v>
      </c>
      <c r="I115" s="21">
        <f t="shared" si="51"/>
        <v>20000000</v>
      </c>
      <c r="J115" s="21">
        <f t="shared" si="51"/>
        <v>20000000</v>
      </c>
      <c r="K115" s="21">
        <f t="shared" si="51"/>
        <v>20000000</v>
      </c>
      <c r="L115" s="22">
        <f t="shared" si="37"/>
        <v>100</v>
      </c>
      <c r="M115" s="21">
        <f t="shared" si="51"/>
        <v>22000000</v>
      </c>
      <c r="N115" s="21">
        <f t="shared" si="51"/>
        <v>22000000</v>
      </c>
      <c r="O115" s="21">
        <f t="shared" si="51"/>
        <v>35000000</v>
      </c>
      <c r="P115" s="21">
        <f t="shared" si="51"/>
        <v>35000000</v>
      </c>
      <c r="Q115" s="21">
        <f t="shared" si="51"/>
        <v>21650000</v>
      </c>
      <c r="R115" s="21">
        <f t="shared" si="51"/>
        <v>43000000</v>
      </c>
      <c r="S115" s="21">
        <f t="shared" si="51"/>
        <v>43000000</v>
      </c>
      <c r="T115" s="21">
        <f t="shared" si="51"/>
        <v>51000000</v>
      </c>
      <c r="U115" s="21">
        <f t="shared" si="51"/>
        <v>51000000</v>
      </c>
      <c r="V115" s="21"/>
      <c r="W115" s="21"/>
      <c r="X115" s="21"/>
      <c r="Y115" s="12"/>
    </row>
    <row r="116" spans="1:25" s="23" customFormat="1" ht="15.75" hidden="1" x14ac:dyDescent="0.2">
      <c r="A116" s="24" t="s">
        <v>105</v>
      </c>
      <c r="B116" s="25">
        <v>11</v>
      </c>
      <c r="C116" s="26" t="s">
        <v>101</v>
      </c>
      <c r="D116" s="27">
        <v>381</v>
      </c>
      <c r="E116" s="20"/>
      <c r="F116" s="20"/>
      <c r="G116" s="21">
        <f>SUM(G117)</f>
        <v>20000000</v>
      </c>
      <c r="H116" s="21">
        <f t="shared" si="51"/>
        <v>20000000</v>
      </c>
      <c r="I116" s="21">
        <f t="shared" si="51"/>
        <v>20000000</v>
      </c>
      <c r="J116" s="21">
        <f t="shared" si="51"/>
        <v>20000000</v>
      </c>
      <c r="K116" s="21">
        <f t="shared" si="51"/>
        <v>20000000</v>
      </c>
      <c r="L116" s="22">
        <f t="shared" si="37"/>
        <v>100</v>
      </c>
      <c r="M116" s="21">
        <f t="shared" si="51"/>
        <v>22000000</v>
      </c>
      <c r="N116" s="21">
        <f t="shared" si="51"/>
        <v>22000000</v>
      </c>
      <c r="O116" s="21">
        <f t="shared" si="51"/>
        <v>35000000</v>
      </c>
      <c r="P116" s="21">
        <f t="shared" si="51"/>
        <v>35000000</v>
      </c>
      <c r="Q116" s="21">
        <f t="shared" si="51"/>
        <v>21650000</v>
      </c>
      <c r="R116" s="21">
        <f t="shared" si="51"/>
        <v>43000000</v>
      </c>
      <c r="S116" s="21">
        <f t="shared" si="51"/>
        <v>43000000</v>
      </c>
      <c r="T116" s="21">
        <f t="shared" si="51"/>
        <v>51000000</v>
      </c>
      <c r="U116" s="21">
        <f t="shared" si="51"/>
        <v>51000000</v>
      </c>
      <c r="V116" s="21"/>
      <c r="W116" s="21"/>
      <c r="X116" s="21"/>
      <c r="Y116" s="12"/>
    </row>
    <row r="117" spans="1:25" hidden="1" x14ac:dyDescent="0.2">
      <c r="A117" s="28" t="s">
        <v>105</v>
      </c>
      <c r="B117" s="29">
        <v>11</v>
      </c>
      <c r="C117" s="30" t="s">
        <v>101</v>
      </c>
      <c r="D117" s="31">
        <v>3811</v>
      </c>
      <c r="E117" s="32" t="s">
        <v>73</v>
      </c>
      <c r="G117" s="1">
        <v>20000000</v>
      </c>
      <c r="H117" s="1">
        <v>20000000</v>
      </c>
      <c r="I117" s="1">
        <v>20000000</v>
      </c>
      <c r="J117" s="1">
        <v>20000000</v>
      </c>
      <c r="K117" s="1">
        <v>20000000</v>
      </c>
      <c r="L117" s="33">
        <f t="shared" si="37"/>
        <v>100</v>
      </c>
      <c r="M117" s="1">
        <v>22000000</v>
      </c>
      <c r="N117" s="1">
        <v>22000000</v>
      </c>
      <c r="O117" s="1">
        <v>35000000</v>
      </c>
      <c r="P117" s="1">
        <f>O117</f>
        <v>35000000</v>
      </c>
      <c r="Q117" s="1">
        <v>21650000</v>
      </c>
      <c r="R117" s="1">
        <v>43000000</v>
      </c>
      <c r="S117" s="1">
        <f>R117</f>
        <v>43000000</v>
      </c>
      <c r="T117" s="1">
        <v>51000000</v>
      </c>
      <c r="U117" s="1">
        <f>T117</f>
        <v>51000000</v>
      </c>
    </row>
    <row r="118" spans="1:25" s="23" customFormat="1" ht="141.75" x14ac:dyDescent="0.2">
      <c r="A118" s="333" t="s">
        <v>106</v>
      </c>
      <c r="B118" s="333"/>
      <c r="C118" s="333"/>
      <c r="D118" s="333"/>
      <c r="E118" s="20" t="s">
        <v>107</v>
      </c>
      <c r="F118" s="38" t="s">
        <v>99</v>
      </c>
      <c r="G118" s="21">
        <f>SUM(G119)</f>
        <v>9500000</v>
      </c>
      <c r="H118" s="21">
        <f t="shared" ref="H118:U119" si="52">SUM(H119)</f>
        <v>9500000</v>
      </c>
      <c r="I118" s="21">
        <f t="shared" si="52"/>
        <v>136095764</v>
      </c>
      <c r="J118" s="21">
        <f t="shared" si="52"/>
        <v>136095764</v>
      </c>
      <c r="K118" s="21">
        <f t="shared" si="52"/>
        <v>136095764</v>
      </c>
      <c r="L118" s="22">
        <f t="shared" si="37"/>
        <v>100</v>
      </c>
      <c r="M118" s="21">
        <f t="shared" si="52"/>
        <v>0</v>
      </c>
      <c r="N118" s="21">
        <f t="shared" si="52"/>
        <v>0</v>
      </c>
      <c r="O118" s="21">
        <f t="shared" si="52"/>
        <v>0</v>
      </c>
      <c r="P118" s="21">
        <f t="shared" si="52"/>
        <v>0</v>
      </c>
      <c r="Q118" s="21">
        <f t="shared" si="52"/>
        <v>0</v>
      </c>
      <c r="R118" s="21">
        <f t="shared" si="52"/>
        <v>0</v>
      </c>
      <c r="S118" s="21">
        <f t="shared" si="52"/>
        <v>0</v>
      </c>
      <c r="T118" s="21">
        <f t="shared" si="52"/>
        <v>0</v>
      </c>
      <c r="U118" s="21">
        <f t="shared" si="52"/>
        <v>0</v>
      </c>
      <c r="V118" s="21"/>
      <c r="W118" s="21"/>
      <c r="X118" s="21"/>
      <c r="Y118" s="12"/>
    </row>
    <row r="119" spans="1:25" s="23" customFormat="1" ht="15.75" hidden="1" x14ac:dyDescent="0.2">
      <c r="A119" s="25" t="s">
        <v>108</v>
      </c>
      <c r="B119" s="25">
        <v>11</v>
      </c>
      <c r="C119" s="49" t="s">
        <v>101</v>
      </c>
      <c r="D119" s="27">
        <v>386</v>
      </c>
      <c r="E119" s="20"/>
      <c r="F119" s="20"/>
      <c r="G119" s="21">
        <f>SUM(G120)</f>
        <v>9500000</v>
      </c>
      <c r="H119" s="21">
        <f t="shared" si="52"/>
        <v>9500000</v>
      </c>
      <c r="I119" s="21">
        <f t="shared" si="52"/>
        <v>136095764</v>
      </c>
      <c r="J119" s="21">
        <f t="shared" si="52"/>
        <v>136095764</v>
      </c>
      <c r="K119" s="21">
        <f t="shared" si="52"/>
        <v>136095764</v>
      </c>
      <c r="L119" s="22">
        <f t="shared" si="37"/>
        <v>100</v>
      </c>
      <c r="M119" s="21">
        <f t="shared" si="52"/>
        <v>0</v>
      </c>
      <c r="N119" s="21">
        <f t="shared" si="52"/>
        <v>0</v>
      </c>
      <c r="O119" s="21">
        <f t="shared" si="52"/>
        <v>0</v>
      </c>
      <c r="P119" s="21">
        <f t="shared" si="52"/>
        <v>0</v>
      </c>
      <c r="Q119" s="21">
        <f t="shared" si="52"/>
        <v>0</v>
      </c>
      <c r="R119" s="21">
        <f t="shared" si="52"/>
        <v>0</v>
      </c>
      <c r="S119" s="21">
        <f t="shared" si="52"/>
        <v>0</v>
      </c>
      <c r="T119" s="21">
        <f t="shared" si="52"/>
        <v>0</v>
      </c>
      <c r="U119" s="21">
        <f t="shared" si="52"/>
        <v>0</v>
      </c>
      <c r="V119" s="21"/>
      <c r="W119" s="21"/>
      <c r="X119" s="21"/>
      <c r="Y119" s="12"/>
    </row>
    <row r="120" spans="1:25" ht="45" hidden="1" x14ac:dyDescent="0.2">
      <c r="A120" s="29" t="s">
        <v>108</v>
      </c>
      <c r="B120" s="29">
        <v>11</v>
      </c>
      <c r="C120" s="50" t="s">
        <v>101</v>
      </c>
      <c r="D120" s="31">
        <v>3862</v>
      </c>
      <c r="E120" s="32" t="s">
        <v>109</v>
      </c>
      <c r="G120" s="1">
        <v>9500000</v>
      </c>
      <c r="H120" s="1">
        <v>9500000</v>
      </c>
      <c r="I120" s="1">
        <v>136095764</v>
      </c>
      <c r="J120" s="1">
        <v>136095764</v>
      </c>
      <c r="K120" s="1">
        <v>136095764</v>
      </c>
      <c r="L120" s="33">
        <f t="shared" si="37"/>
        <v>100</v>
      </c>
      <c r="M120" s="1">
        <v>0</v>
      </c>
      <c r="N120" s="1">
        <v>0</v>
      </c>
      <c r="O120" s="1"/>
      <c r="P120" s="1">
        <f>O120</f>
        <v>0</v>
      </c>
      <c r="Q120" s="1">
        <v>0</v>
      </c>
      <c r="R120" s="1"/>
      <c r="S120" s="1">
        <f>R120</f>
        <v>0</v>
      </c>
      <c r="T120" s="1"/>
      <c r="U120" s="1">
        <f>T120</f>
        <v>0</v>
      </c>
    </row>
    <row r="121" spans="1:25" s="23" customFormat="1" ht="141.75" x14ac:dyDescent="0.2">
      <c r="A121" s="333" t="s">
        <v>110</v>
      </c>
      <c r="B121" s="333"/>
      <c r="C121" s="333"/>
      <c r="D121" s="333"/>
      <c r="E121" s="20" t="s">
        <v>111</v>
      </c>
      <c r="F121" s="38" t="s">
        <v>99</v>
      </c>
      <c r="G121" s="21">
        <f>G122+G124</f>
        <v>120000</v>
      </c>
      <c r="H121" s="21">
        <f t="shared" ref="H121:U121" si="53">H122+H124</f>
        <v>120000</v>
      </c>
      <c r="I121" s="21">
        <f t="shared" si="53"/>
        <v>120000</v>
      </c>
      <c r="J121" s="21">
        <f t="shared" si="53"/>
        <v>120000</v>
      </c>
      <c r="K121" s="21">
        <f t="shared" si="53"/>
        <v>0</v>
      </c>
      <c r="L121" s="22">
        <f t="shared" si="37"/>
        <v>0</v>
      </c>
      <c r="M121" s="21">
        <f t="shared" si="53"/>
        <v>0</v>
      </c>
      <c r="N121" s="21">
        <f t="shared" si="53"/>
        <v>0</v>
      </c>
      <c r="O121" s="21">
        <f t="shared" si="53"/>
        <v>50000</v>
      </c>
      <c r="P121" s="21">
        <f t="shared" si="53"/>
        <v>50000</v>
      </c>
      <c r="Q121" s="21">
        <f t="shared" si="53"/>
        <v>0</v>
      </c>
      <c r="R121" s="21">
        <f t="shared" si="53"/>
        <v>50000</v>
      </c>
      <c r="S121" s="21">
        <f t="shared" si="53"/>
        <v>50000</v>
      </c>
      <c r="T121" s="21">
        <f t="shared" si="53"/>
        <v>50000</v>
      </c>
      <c r="U121" s="21">
        <f t="shared" si="53"/>
        <v>50000</v>
      </c>
      <c r="V121" s="21"/>
      <c r="W121" s="21"/>
      <c r="X121" s="21"/>
      <c r="Y121" s="12"/>
    </row>
    <row r="122" spans="1:25" s="23" customFormat="1" ht="15.75" hidden="1" x14ac:dyDescent="0.2">
      <c r="A122" s="24" t="s">
        <v>112</v>
      </c>
      <c r="B122" s="25">
        <v>11</v>
      </c>
      <c r="C122" s="49" t="s">
        <v>101</v>
      </c>
      <c r="D122" s="27">
        <v>323</v>
      </c>
      <c r="E122" s="20"/>
      <c r="F122" s="20"/>
      <c r="G122" s="21">
        <f>SUM(G123)</f>
        <v>60000</v>
      </c>
      <c r="H122" s="21">
        <f t="shared" ref="H122:U122" si="54">SUM(H123)</f>
        <v>60000</v>
      </c>
      <c r="I122" s="21">
        <f t="shared" si="54"/>
        <v>60000</v>
      </c>
      <c r="J122" s="21">
        <f t="shared" si="54"/>
        <v>60000</v>
      </c>
      <c r="K122" s="21">
        <f t="shared" si="54"/>
        <v>0</v>
      </c>
      <c r="L122" s="22">
        <f t="shared" si="37"/>
        <v>0</v>
      </c>
      <c r="M122" s="21">
        <f t="shared" si="54"/>
        <v>0</v>
      </c>
      <c r="N122" s="21">
        <f t="shared" si="54"/>
        <v>0</v>
      </c>
      <c r="O122" s="21">
        <f t="shared" si="54"/>
        <v>50000</v>
      </c>
      <c r="P122" s="21">
        <f t="shared" si="54"/>
        <v>50000</v>
      </c>
      <c r="Q122" s="21">
        <f t="shared" si="54"/>
        <v>0</v>
      </c>
      <c r="R122" s="21">
        <f t="shared" si="54"/>
        <v>50000</v>
      </c>
      <c r="S122" s="21">
        <f t="shared" si="54"/>
        <v>50000</v>
      </c>
      <c r="T122" s="21">
        <f t="shared" si="54"/>
        <v>50000</v>
      </c>
      <c r="U122" s="21">
        <f t="shared" si="54"/>
        <v>50000</v>
      </c>
      <c r="V122" s="21"/>
      <c r="W122" s="21"/>
      <c r="X122" s="21"/>
      <c r="Y122" s="12"/>
    </row>
    <row r="123" spans="1:25" hidden="1" x14ac:dyDescent="0.2">
      <c r="A123" s="28" t="s">
        <v>112</v>
      </c>
      <c r="B123" s="29">
        <v>11</v>
      </c>
      <c r="C123" s="50" t="s">
        <v>101</v>
      </c>
      <c r="D123" s="31">
        <v>3233</v>
      </c>
      <c r="E123" s="32" t="s">
        <v>54</v>
      </c>
      <c r="G123" s="1">
        <v>60000</v>
      </c>
      <c r="H123" s="1">
        <v>60000</v>
      </c>
      <c r="I123" s="1">
        <v>60000</v>
      </c>
      <c r="J123" s="1">
        <v>60000</v>
      </c>
      <c r="K123" s="1">
        <v>0</v>
      </c>
      <c r="L123" s="33">
        <f t="shared" si="37"/>
        <v>0</v>
      </c>
      <c r="M123" s="1">
        <v>0</v>
      </c>
      <c r="N123" s="1">
        <v>0</v>
      </c>
      <c r="O123" s="1">
        <v>50000</v>
      </c>
      <c r="P123" s="1">
        <f>O123</f>
        <v>50000</v>
      </c>
      <c r="Q123" s="1">
        <v>0</v>
      </c>
      <c r="R123" s="1">
        <v>50000</v>
      </c>
      <c r="S123" s="1">
        <v>50000</v>
      </c>
      <c r="T123" s="1">
        <v>50000</v>
      </c>
      <c r="U123" s="1">
        <f>T123</f>
        <v>50000</v>
      </c>
    </row>
    <row r="124" spans="1:25" s="23" customFormat="1" ht="15.75" hidden="1" x14ac:dyDescent="0.2">
      <c r="A124" s="24" t="s">
        <v>112</v>
      </c>
      <c r="B124" s="25">
        <v>11</v>
      </c>
      <c r="C124" s="49" t="s">
        <v>101</v>
      </c>
      <c r="D124" s="27">
        <v>363</v>
      </c>
      <c r="E124" s="20"/>
      <c r="F124" s="20"/>
      <c r="G124" s="21">
        <f>SUM(G125)</f>
        <v>60000</v>
      </c>
      <c r="H124" s="21">
        <f t="shared" ref="H124:U124" si="55">SUM(H125)</f>
        <v>60000</v>
      </c>
      <c r="I124" s="21">
        <f t="shared" si="55"/>
        <v>60000</v>
      </c>
      <c r="J124" s="21">
        <f t="shared" si="55"/>
        <v>60000</v>
      </c>
      <c r="K124" s="21">
        <f t="shared" si="55"/>
        <v>0</v>
      </c>
      <c r="L124" s="22">
        <f t="shared" si="37"/>
        <v>0</v>
      </c>
      <c r="M124" s="21">
        <f t="shared" si="55"/>
        <v>0</v>
      </c>
      <c r="N124" s="21">
        <f t="shared" si="55"/>
        <v>0</v>
      </c>
      <c r="O124" s="21">
        <f t="shared" si="55"/>
        <v>0</v>
      </c>
      <c r="P124" s="21">
        <f t="shared" si="55"/>
        <v>0</v>
      </c>
      <c r="Q124" s="21">
        <f t="shared" si="55"/>
        <v>0</v>
      </c>
      <c r="R124" s="21">
        <f t="shared" si="55"/>
        <v>0</v>
      </c>
      <c r="S124" s="21">
        <f t="shared" si="55"/>
        <v>0</v>
      </c>
      <c r="T124" s="21">
        <f t="shared" si="55"/>
        <v>0</v>
      </c>
      <c r="U124" s="21">
        <f t="shared" si="55"/>
        <v>0</v>
      </c>
      <c r="V124" s="21"/>
      <c r="W124" s="21"/>
      <c r="X124" s="21"/>
      <c r="Y124" s="12"/>
    </row>
    <row r="125" spans="1:25" hidden="1" x14ac:dyDescent="0.2">
      <c r="A125" s="28" t="s">
        <v>112</v>
      </c>
      <c r="B125" s="29">
        <v>11</v>
      </c>
      <c r="C125" s="50" t="s">
        <v>101</v>
      </c>
      <c r="D125" s="31">
        <v>3631</v>
      </c>
      <c r="E125" s="32" t="s">
        <v>71</v>
      </c>
      <c r="G125" s="1">
        <v>60000</v>
      </c>
      <c r="H125" s="1">
        <v>60000</v>
      </c>
      <c r="I125" s="1">
        <v>60000</v>
      </c>
      <c r="J125" s="1">
        <v>60000</v>
      </c>
      <c r="K125" s="1">
        <v>0</v>
      </c>
      <c r="L125" s="33">
        <f t="shared" si="37"/>
        <v>0</v>
      </c>
      <c r="M125" s="1">
        <v>0</v>
      </c>
      <c r="N125" s="1">
        <v>0</v>
      </c>
      <c r="O125" s="1"/>
      <c r="P125" s="1">
        <f>O125</f>
        <v>0</v>
      </c>
      <c r="Q125" s="1">
        <v>0</v>
      </c>
      <c r="R125" s="1"/>
      <c r="S125" s="1">
        <f>R125</f>
        <v>0</v>
      </c>
      <c r="T125" s="1"/>
      <c r="U125" s="1">
        <f>T125</f>
        <v>0</v>
      </c>
    </row>
    <row r="126" spans="1:25" s="23" customFormat="1" ht="141.75" x14ac:dyDescent="0.2">
      <c r="A126" s="333" t="s">
        <v>113</v>
      </c>
      <c r="B126" s="333"/>
      <c r="C126" s="333"/>
      <c r="D126" s="333"/>
      <c r="E126" s="20" t="s">
        <v>114</v>
      </c>
      <c r="F126" s="38" t="s">
        <v>99</v>
      </c>
      <c r="G126" s="21">
        <f>SUM(G127)</f>
        <v>3000000</v>
      </c>
      <c r="H126" s="21">
        <f t="shared" ref="H126:U127" si="56">SUM(H127)</f>
        <v>3000000</v>
      </c>
      <c r="I126" s="21">
        <f t="shared" si="56"/>
        <v>3000000</v>
      </c>
      <c r="J126" s="21">
        <f t="shared" si="56"/>
        <v>3000000</v>
      </c>
      <c r="K126" s="21">
        <f t="shared" si="56"/>
        <v>3000000</v>
      </c>
      <c r="L126" s="22">
        <f t="shared" si="37"/>
        <v>100</v>
      </c>
      <c r="M126" s="21">
        <f t="shared" si="56"/>
        <v>5000000</v>
      </c>
      <c r="N126" s="21">
        <f t="shared" si="56"/>
        <v>5000000</v>
      </c>
      <c r="O126" s="21">
        <f t="shared" si="56"/>
        <v>4000000</v>
      </c>
      <c r="P126" s="21">
        <f t="shared" si="56"/>
        <v>4000000</v>
      </c>
      <c r="Q126" s="21">
        <f t="shared" si="56"/>
        <v>5000000</v>
      </c>
      <c r="R126" s="21">
        <f t="shared" si="56"/>
        <v>4000000</v>
      </c>
      <c r="S126" s="21">
        <f t="shared" si="56"/>
        <v>4000000</v>
      </c>
      <c r="T126" s="21">
        <f t="shared" si="56"/>
        <v>4000000</v>
      </c>
      <c r="U126" s="21">
        <f t="shared" si="56"/>
        <v>4000000</v>
      </c>
      <c r="V126" s="21"/>
      <c r="W126" s="21"/>
      <c r="X126" s="21"/>
      <c r="Y126" s="12"/>
    </row>
    <row r="127" spans="1:25" s="23" customFormat="1" ht="15.75" hidden="1" x14ac:dyDescent="0.2">
      <c r="A127" s="24" t="s">
        <v>115</v>
      </c>
      <c r="B127" s="25">
        <v>11</v>
      </c>
      <c r="C127" s="49" t="s">
        <v>101</v>
      </c>
      <c r="D127" s="27">
        <v>381</v>
      </c>
      <c r="E127" s="20"/>
      <c r="F127" s="20"/>
      <c r="G127" s="21">
        <f>SUM(G128)</f>
        <v>3000000</v>
      </c>
      <c r="H127" s="21">
        <f t="shared" si="56"/>
        <v>3000000</v>
      </c>
      <c r="I127" s="21">
        <f t="shared" si="56"/>
        <v>3000000</v>
      </c>
      <c r="J127" s="21">
        <f t="shared" si="56"/>
        <v>3000000</v>
      </c>
      <c r="K127" s="21">
        <f t="shared" si="56"/>
        <v>3000000</v>
      </c>
      <c r="L127" s="22">
        <f t="shared" si="37"/>
        <v>100</v>
      </c>
      <c r="M127" s="21">
        <f t="shared" si="56"/>
        <v>5000000</v>
      </c>
      <c r="N127" s="21">
        <f t="shared" si="56"/>
        <v>5000000</v>
      </c>
      <c r="O127" s="21">
        <f t="shared" si="56"/>
        <v>4000000</v>
      </c>
      <c r="P127" s="21">
        <f t="shared" si="56"/>
        <v>4000000</v>
      </c>
      <c r="Q127" s="21">
        <f t="shared" si="56"/>
        <v>5000000</v>
      </c>
      <c r="R127" s="21">
        <f t="shared" si="56"/>
        <v>4000000</v>
      </c>
      <c r="S127" s="21">
        <f t="shared" si="56"/>
        <v>4000000</v>
      </c>
      <c r="T127" s="21">
        <f t="shared" si="56"/>
        <v>4000000</v>
      </c>
      <c r="U127" s="21">
        <f t="shared" si="56"/>
        <v>4000000</v>
      </c>
      <c r="V127" s="21"/>
      <c r="W127" s="21"/>
      <c r="X127" s="21"/>
      <c r="Y127" s="12"/>
    </row>
    <row r="128" spans="1:25" hidden="1" x14ac:dyDescent="0.2">
      <c r="A128" s="28" t="s">
        <v>115</v>
      </c>
      <c r="B128" s="29">
        <v>11</v>
      </c>
      <c r="C128" s="50" t="s">
        <v>101</v>
      </c>
      <c r="D128" s="31">
        <v>3811</v>
      </c>
      <c r="E128" s="32" t="s">
        <v>73</v>
      </c>
      <c r="G128" s="1">
        <v>3000000</v>
      </c>
      <c r="H128" s="1">
        <v>3000000</v>
      </c>
      <c r="I128" s="1">
        <v>3000000</v>
      </c>
      <c r="J128" s="1">
        <v>3000000</v>
      </c>
      <c r="K128" s="1">
        <v>3000000</v>
      </c>
      <c r="L128" s="33">
        <f t="shared" si="37"/>
        <v>100</v>
      </c>
      <c r="M128" s="1">
        <v>5000000</v>
      </c>
      <c r="N128" s="1">
        <v>5000000</v>
      </c>
      <c r="O128" s="1">
        <v>4000000</v>
      </c>
      <c r="P128" s="1">
        <f>O128</f>
        <v>4000000</v>
      </c>
      <c r="Q128" s="1">
        <v>5000000</v>
      </c>
      <c r="R128" s="1">
        <v>4000000</v>
      </c>
      <c r="S128" s="1">
        <f>R128</f>
        <v>4000000</v>
      </c>
      <c r="T128" s="1">
        <v>4000000</v>
      </c>
      <c r="U128" s="1">
        <f>T128</f>
        <v>4000000</v>
      </c>
    </row>
    <row r="129" spans="1:25" s="23" customFormat="1" ht="141.75" x14ac:dyDescent="0.2">
      <c r="A129" s="333" t="s">
        <v>116</v>
      </c>
      <c r="B129" s="333"/>
      <c r="C129" s="333"/>
      <c r="D129" s="333"/>
      <c r="E129" s="20" t="s">
        <v>117</v>
      </c>
      <c r="F129" s="38" t="s">
        <v>99</v>
      </c>
      <c r="G129" s="21">
        <f>G130+G132</f>
        <v>52900000</v>
      </c>
      <c r="H129" s="21">
        <f t="shared" ref="H129:U129" si="57">H130+H132</f>
        <v>52900000</v>
      </c>
      <c r="I129" s="21">
        <f t="shared" si="57"/>
        <v>53900000</v>
      </c>
      <c r="J129" s="21">
        <f t="shared" si="57"/>
        <v>53900000</v>
      </c>
      <c r="K129" s="21">
        <f t="shared" si="57"/>
        <v>52900000</v>
      </c>
      <c r="L129" s="22">
        <f t="shared" si="37"/>
        <v>98.144712430426722</v>
      </c>
      <c r="M129" s="21">
        <f t="shared" si="57"/>
        <v>51400000</v>
      </c>
      <c r="N129" s="21">
        <f t="shared" si="57"/>
        <v>51400000</v>
      </c>
      <c r="O129" s="21">
        <f t="shared" si="57"/>
        <v>105900000</v>
      </c>
      <c r="P129" s="21">
        <f t="shared" si="57"/>
        <v>105900000</v>
      </c>
      <c r="Q129" s="21">
        <f t="shared" si="57"/>
        <v>48000000</v>
      </c>
      <c r="R129" s="21">
        <f t="shared" si="57"/>
        <v>108900000</v>
      </c>
      <c r="S129" s="21">
        <f t="shared" si="57"/>
        <v>108900000</v>
      </c>
      <c r="T129" s="21">
        <f t="shared" si="57"/>
        <v>105900000</v>
      </c>
      <c r="U129" s="21">
        <f t="shared" si="57"/>
        <v>105900000</v>
      </c>
      <c r="V129" s="21"/>
      <c r="W129" s="21"/>
      <c r="X129" s="21"/>
      <c r="Y129" s="12"/>
    </row>
    <row r="130" spans="1:25" s="23" customFormat="1" ht="15.75" hidden="1" x14ac:dyDescent="0.2">
      <c r="A130" s="24" t="s">
        <v>118</v>
      </c>
      <c r="B130" s="25">
        <v>11</v>
      </c>
      <c r="C130" s="49" t="s">
        <v>101</v>
      </c>
      <c r="D130" s="27">
        <v>381</v>
      </c>
      <c r="E130" s="20"/>
      <c r="F130" s="20"/>
      <c r="G130" s="21">
        <f>SUM(G131)</f>
        <v>35900000</v>
      </c>
      <c r="H130" s="21">
        <f t="shared" ref="H130:U130" si="58">SUM(H131)</f>
        <v>35900000</v>
      </c>
      <c r="I130" s="21">
        <f t="shared" si="58"/>
        <v>35900000</v>
      </c>
      <c r="J130" s="21">
        <f t="shared" si="58"/>
        <v>35900000</v>
      </c>
      <c r="K130" s="21">
        <f t="shared" si="58"/>
        <v>35900000</v>
      </c>
      <c r="L130" s="22">
        <f t="shared" si="37"/>
        <v>100</v>
      </c>
      <c r="M130" s="21">
        <f t="shared" si="58"/>
        <v>34400000</v>
      </c>
      <c r="N130" s="21">
        <f t="shared" si="58"/>
        <v>34400000</v>
      </c>
      <c r="O130" s="21">
        <f t="shared" si="58"/>
        <v>45900000</v>
      </c>
      <c r="P130" s="21">
        <f t="shared" si="58"/>
        <v>45900000</v>
      </c>
      <c r="Q130" s="21">
        <f t="shared" si="58"/>
        <v>31000000</v>
      </c>
      <c r="R130" s="21">
        <f t="shared" si="58"/>
        <v>45400000</v>
      </c>
      <c r="S130" s="21">
        <f t="shared" si="58"/>
        <v>45400000</v>
      </c>
      <c r="T130" s="21">
        <f t="shared" si="58"/>
        <v>43900000</v>
      </c>
      <c r="U130" s="21">
        <f t="shared" si="58"/>
        <v>43900000</v>
      </c>
      <c r="V130" s="21"/>
      <c r="W130" s="21"/>
      <c r="X130" s="21"/>
      <c r="Y130" s="12"/>
    </row>
    <row r="131" spans="1:25" hidden="1" x14ac:dyDescent="0.2">
      <c r="A131" s="28" t="s">
        <v>118</v>
      </c>
      <c r="B131" s="29">
        <v>11</v>
      </c>
      <c r="C131" s="50" t="s">
        <v>101</v>
      </c>
      <c r="D131" s="31">
        <v>3811</v>
      </c>
      <c r="E131" s="32" t="s">
        <v>73</v>
      </c>
      <c r="G131" s="51">
        <v>35900000</v>
      </c>
      <c r="H131" s="51">
        <v>35900000</v>
      </c>
      <c r="I131" s="51">
        <v>35900000</v>
      </c>
      <c r="J131" s="51">
        <v>35900000</v>
      </c>
      <c r="K131" s="51">
        <v>35900000</v>
      </c>
      <c r="L131" s="33">
        <f t="shared" si="37"/>
        <v>100</v>
      </c>
      <c r="M131" s="51">
        <v>34400000</v>
      </c>
      <c r="N131" s="51">
        <v>34400000</v>
      </c>
      <c r="O131" s="51">
        <v>45900000</v>
      </c>
      <c r="P131" s="51">
        <f>O131</f>
        <v>45900000</v>
      </c>
      <c r="Q131" s="51">
        <v>31000000</v>
      </c>
      <c r="R131" s="51">
        <v>45400000</v>
      </c>
      <c r="S131" s="51">
        <f>R131</f>
        <v>45400000</v>
      </c>
      <c r="T131" s="51">
        <v>43900000</v>
      </c>
      <c r="U131" s="51">
        <f>T131</f>
        <v>43900000</v>
      </c>
    </row>
    <row r="132" spans="1:25" s="23" customFormat="1" ht="15.75" hidden="1" x14ac:dyDescent="0.2">
      <c r="A132" s="24" t="s">
        <v>118</v>
      </c>
      <c r="B132" s="25">
        <v>11</v>
      </c>
      <c r="C132" s="49" t="s">
        <v>101</v>
      </c>
      <c r="D132" s="27">
        <v>382</v>
      </c>
      <c r="E132" s="20"/>
      <c r="F132" s="20"/>
      <c r="G132" s="52">
        <f>SUM(G133)</f>
        <v>17000000</v>
      </c>
      <c r="H132" s="52">
        <f t="shared" ref="H132:U132" si="59">SUM(H133)</f>
        <v>17000000</v>
      </c>
      <c r="I132" s="52">
        <f t="shared" si="59"/>
        <v>18000000</v>
      </c>
      <c r="J132" s="52">
        <f t="shared" si="59"/>
        <v>18000000</v>
      </c>
      <c r="K132" s="52">
        <f t="shared" si="59"/>
        <v>17000000</v>
      </c>
      <c r="L132" s="22">
        <f t="shared" si="37"/>
        <v>94.444444444444443</v>
      </c>
      <c r="M132" s="52">
        <f t="shared" si="59"/>
        <v>17000000</v>
      </c>
      <c r="N132" s="52">
        <f t="shared" si="59"/>
        <v>17000000</v>
      </c>
      <c r="O132" s="52">
        <f t="shared" si="59"/>
        <v>60000000</v>
      </c>
      <c r="P132" s="52">
        <f t="shared" si="59"/>
        <v>60000000</v>
      </c>
      <c r="Q132" s="52">
        <f t="shared" si="59"/>
        <v>17000000</v>
      </c>
      <c r="R132" s="52">
        <f t="shared" si="59"/>
        <v>63500000</v>
      </c>
      <c r="S132" s="52">
        <f t="shared" si="59"/>
        <v>63500000</v>
      </c>
      <c r="T132" s="52">
        <f t="shared" si="59"/>
        <v>62000000</v>
      </c>
      <c r="U132" s="52">
        <f t="shared" si="59"/>
        <v>62000000</v>
      </c>
      <c r="V132" s="21"/>
      <c r="W132" s="21"/>
      <c r="X132" s="21"/>
      <c r="Y132" s="12"/>
    </row>
    <row r="133" spans="1:25" ht="32.25" hidden="1" customHeight="1" x14ac:dyDescent="0.2">
      <c r="A133" s="28" t="s">
        <v>118</v>
      </c>
      <c r="B133" s="29">
        <v>11</v>
      </c>
      <c r="C133" s="50" t="s">
        <v>101</v>
      </c>
      <c r="D133" s="31">
        <v>3821</v>
      </c>
      <c r="E133" s="32" t="s">
        <v>102</v>
      </c>
      <c r="G133" s="51">
        <v>17000000</v>
      </c>
      <c r="H133" s="51">
        <v>17000000</v>
      </c>
      <c r="I133" s="51">
        <v>18000000</v>
      </c>
      <c r="J133" s="51">
        <v>18000000</v>
      </c>
      <c r="K133" s="51">
        <v>17000000</v>
      </c>
      <c r="L133" s="33">
        <f t="shared" si="37"/>
        <v>94.444444444444443</v>
      </c>
      <c r="M133" s="51">
        <v>17000000</v>
      </c>
      <c r="N133" s="51">
        <v>17000000</v>
      </c>
      <c r="O133" s="51">
        <v>60000000</v>
      </c>
      <c r="P133" s="51">
        <f>O133</f>
        <v>60000000</v>
      </c>
      <c r="Q133" s="51">
        <v>17000000</v>
      </c>
      <c r="R133" s="51">
        <v>63500000</v>
      </c>
      <c r="S133" s="51">
        <f>R133</f>
        <v>63500000</v>
      </c>
      <c r="T133" s="51">
        <v>62000000</v>
      </c>
      <c r="U133" s="51">
        <f>T133</f>
        <v>62000000</v>
      </c>
    </row>
    <row r="134" spans="1:25" s="23" customFormat="1" ht="141.75" x14ac:dyDescent="0.2">
      <c r="A134" s="333" t="s">
        <v>119</v>
      </c>
      <c r="B134" s="333"/>
      <c r="C134" s="333"/>
      <c r="D134" s="333"/>
      <c r="E134" s="20" t="s">
        <v>120</v>
      </c>
      <c r="F134" s="38" t="s">
        <v>99</v>
      </c>
      <c r="G134" s="21">
        <f>SUM(G135)</f>
        <v>26500000</v>
      </c>
      <c r="H134" s="21">
        <f t="shared" ref="H134:U135" si="60">SUM(H135)</f>
        <v>26500000</v>
      </c>
      <c r="I134" s="21">
        <f t="shared" si="60"/>
        <v>26500000</v>
      </c>
      <c r="J134" s="21">
        <f t="shared" si="60"/>
        <v>26500000</v>
      </c>
      <c r="K134" s="21">
        <f t="shared" si="60"/>
        <v>17430000</v>
      </c>
      <c r="L134" s="22">
        <f t="shared" si="37"/>
        <v>65.773584905660371</v>
      </c>
      <c r="M134" s="21">
        <f t="shared" si="60"/>
        <v>26500000</v>
      </c>
      <c r="N134" s="21">
        <f t="shared" si="60"/>
        <v>26500000</v>
      </c>
      <c r="O134" s="21">
        <f t="shared" si="60"/>
        <v>27000000</v>
      </c>
      <c r="P134" s="21">
        <f t="shared" si="60"/>
        <v>27000000</v>
      </c>
      <c r="Q134" s="21">
        <f t="shared" si="60"/>
        <v>26500000</v>
      </c>
      <c r="R134" s="21">
        <f t="shared" si="60"/>
        <v>27000000</v>
      </c>
      <c r="S134" s="21">
        <f t="shared" si="60"/>
        <v>27000000</v>
      </c>
      <c r="T134" s="21">
        <f t="shared" si="60"/>
        <v>27000000</v>
      </c>
      <c r="U134" s="21">
        <f t="shared" si="60"/>
        <v>27000000</v>
      </c>
      <c r="V134" s="21"/>
      <c r="W134" s="21"/>
      <c r="X134" s="21"/>
      <c r="Y134" s="12"/>
    </row>
    <row r="135" spans="1:25" s="23" customFormat="1" ht="15.75" hidden="1" x14ac:dyDescent="0.2">
      <c r="A135" s="24" t="s">
        <v>121</v>
      </c>
      <c r="B135" s="25">
        <v>11</v>
      </c>
      <c r="C135" s="49" t="s">
        <v>101</v>
      </c>
      <c r="D135" s="27">
        <v>382</v>
      </c>
      <c r="E135" s="20"/>
      <c r="F135" s="20"/>
      <c r="G135" s="21">
        <f>SUM(G136)</f>
        <v>26500000</v>
      </c>
      <c r="H135" s="21">
        <f t="shared" si="60"/>
        <v>26500000</v>
      </c>
      <c r="I135" s="21">
        <f t="shared" si="60"/>
        <v>26500000</v>
      </c>
      <c r="J135" s="21">
        <f t="shared" si="60"/>
        <v>26500000</v>
      </c>
      <c r="K135" s="21">
        <f t="shared" si="60"/>
        <v>17430000</v>
      </c>
      <c r="L135" s="22">
        <f t="shared" si="37"/>
        <v>65.773584905660371</v>
      </c>
      <c r="M135" s="21">
        <f t="shared" si="60"/>
        <v>26500000</v>
      </c>
      <c r="N135" s="21">
        <f t="shared" si="60"/>
        <v>26500000</v>
      </c>
      <c r="O135" s="21">
        <f t="shared" si="60"/>
        <v>27000000</v>
      </c>
      <c r="P135" s="21">
        <f t="shared" si="60"/>
        <v>27000000</v>
      </c>
      <c r="Q135" s="21">
        <f t="shared" si="60"/>
        <v>26500000</v>
      </c>
      <c r="R135" s="21">
        <f t="shared" si="60"/>
        <v>27000000</v>
      </c>
      <c r="S135" s="21">
        <f t="shared" si="60"/>
        <v>27000000</v>
      </c>
      <c r="T135" s="21">
        <f t="shared" si="60"/>
        <v>27000000</v>
      </c>
      <c r="U135" s="21">
        <f t="shared" si="60"/>
        <v>27000000</v>
      </c>
      <c r="V135" s="21"/>
      <c r="W135" s="21"/>
      <c r="X135" s="21"/>
      <c r="Y135" s="12"/>
    </row>
    <row r="136" spans="1:25" ht="33" hidden="1" customHeight="1" x14ac:dyDescent="0.2">
      <c r="A136" s="28" t="s">
        <v>121</v>
      </c>
      <c r="B136" s="29">
        <v>11</v>
      </c>
      <c r="C136" s="50" t="s">
        <v>101</v>
      </c>
      <c r="D136" s="31">
        <v>3821</v>
      </c>
      <c r="E136" s="32" t="s">
        <v>102</v>
      </c>
      <c r="G136" s="1">
        <v>26500000</v>
      </c>
      <c r="H136" s="1">
        <v>26500000</v>
      </c>
      <c r="I136" s="1">
        <v>26500000</v>
      </c>
      <c r="J136" s="1">
        <v>26500000</v>
      </c>
      <c r="K136" s="1">
        <v>17430000</v>
      </c>
      <c r="L136" s="33">
        <f t="shared" si="37"/>
        <v>65.773584905660371</v>
      </c>
      <c r="M136" s="1">
        <v>26500000</v>
      </c>
      <c r="N136" s="1">
        <v>26500000</v>
      </c>
      <c r="O136" s="1">
        <v>27000000</v>
      </c>
      <c r="P136" s="1">
        <f>O136</f>
        <v>27000000</v>
      </c>
      <c r="Q136" s="1">
        <v>26500000</v>
      </c>
      <c r="R136" s="1">
        <v>27000000</v>
      </c>
      <c r="S136" s="1">
        <f>R136</f>
        <v>27000000</v>
      </c>
      <c r="T136" s="1">
        <v>27000000</v>
      </c>
      <c r="U136" s="1">
        <f>T136</f>
        <v>27000000</v>
      </c>
    </row>
    <row r="137" spans="1:25" s="23" customFormat="1" ht="141.75" x14ac:dyDescent="0.2">
      <c r="A137" s="333" t="s">
        <v>122</v>
      </c>
      <c r="B137" s="333"/>
      <c r="C137" s="333"/>
      <c r="D137" s="333"/>
      <c r="E137" s="20" t="s">
        <v>123</v>
      </c>
      <c r="F137" s="38" t="s">
        <v>99</v>
      </c>
      <c r="G137" s="21">
        <f>G138+G140</f>
        <v>48257709</v>
      </c>
      <c r="H137" s="21">
        <f t="shared" ref="H137:U137" si="61">H138+H140</f>
        <v>48257709</v>
      </c>
      <c r="I137" s="21">
        <f t="shared" si="61"/>
        <v>73257709</v>
      </c>
      <c r="J137" s="21">
        <f t="shared" si="61"/>
        <v>73257709</v>
      </c>
      <c r="K137" s="21">
        <f t="shared" si="61"/>
        <v>73257709</v>
      </c>
      <c r="L137" s="22">
        <f t="shared" si="37"/>
        <v>100</v>
      </c>
      <c r="M137" s="21">
        <f t="shared" si="61"/>
        <v>25980000</v>
      </c>
      <c r="N137" s="21">
        <f t="shared" si="61"/>
        <v>25980000</v>
      </c>
      <c r="O137" s="21">
        <f t="shared" si="61"/>
        <v>223060000</v>
      </c>
      <c r="P137" s="21">
        <f t="shared" si="61"/>
        <v>223060000</v>
      </c>
      <c r="Q137" s="21">
        <f t="shared" si="61"/>
        <v>28680000</v>
      </c>
      <c r="R137" s="21">
        <f t="shared" si="61"/>
        <v>176000000</v>
      </c>
      <c r="S137" s="21">
        <f t="shared" si="61"/>
        <v>176000000</v>
      </c>
      <c r="T137" s="21">
        <f t="shared" si="61"/>
        <v>152000000</v>
      </c>
      <c r="U137" s="21">
        <f t="shared" si="61"/>
        <v>152000000</v>
      </c>
      <c r="V137" s="21"/>
      <c r="W137" s="21"/>
      <c r="X137" s="21"/>
      <c r="Y137" s="12"/>
    </row>
    <row r="138" spans="1:25" s="23" customFormat="1" ht="15.75" hidden="1" x14ac:dyDescent="0.2">
      <c r="A138" s="24" t="s">
        <v>124</v>
      </c>
      <c r="B138" s="25">
        <v>11</v>
      </c>
      <c r="C138" s="49" t="s">
        <v>101</v>
      </c>
      <c r="D138" s="27">
        <v>381</v>
      </c>
      <c r="E138" s="20"/>
      <c r="F138" s="20"/>
      <c r="G138" s="21">
        <f>SUM(G139)</f>
        <v>33250000</v>
      </c>
      <c r="H138" s="21">
        <f t="shared" ref="H138:U138" si="62">SUM(H139)</f>
        <v>33250000</v>
      </c>
      <c r="I138" s="21">
        <f t="shared" si="62"/>
        <v>33250000</v>
      </c>
      <c r="J138" s="21">
        <f t="shared" si="62"/>
        <v>33250000</v>
      </c>
      <c r="K138" s="21">
        <f t="shared" si="62"/>
        <v>33250000</v>
      </c>
      <c r="L138" s="22">
        <f t="shared" si="37"/>
        <v>100</v>
      </c>
      <c r="M138" s="21">
        <f t="shared" si="62"/>
        <v>25980000</v>
      </c>
      <c r="N138" s="21">
        <f t="shared" si="62"/>
        <v>25980000</v>
      </c>
      <c r="O138" s="21">
        <f t="shared" si="62"/>
        <v>161500000</v>
      </c>
      <c r="P138" s="21">
        <f t="shared" si="62"/>
        <v>161500000</v>
      </c>
      <c r="Q138" s="21">
        <f t="shared" si="62"/>
        <v>28680000</v>
      </c>
      <c r="R138" s="21">
        <f t="shared" si="62"/>
        <v>175000000</v>
      </c>
      <c r="S138" s="21">
        <f t="shared" si="62"/>
        <v>175000000</v>
      </c>
      <c r="T138" s="21">
        <f t="shared" si="62"/>
        <v>151000000</v>
      </c>
      <c r="U138" s="21">
        <f t="shared" si="62"/>
        <v>151000000</v>
      </c>
      <c r="V138" s="21"/>
      <c r="W138" s="21"/>
      <c r="X138" s="21"/>
      <c r="Y138" s="12"/>
    </row>
    <row r="139" spans="1:25" hidden="1" x14ac:dyDescent="0.2">
      <c r="A139" s="28" t="s">
        <v>124</v>
      </c>
      <c r="B139" s="29">
        <v>11</v>
      </c>
      <c r="C139" s="50" t="s">
        <v>101</v>
      </c>
      <c r="D139" s="31">
        <v>3811</v>
      </c>
      <c r="E139" s="32" t="s">
        <v>73</v>
      </c>
      <c r="G139" s="1">
        <v>33250000</v>
      </c>
      <c r="H139" s="1">
        <v>33250000</v>
      </c>
      <c r="I139" s="1">
        <v>33250000</v>
      </c>
      <c r="J139" s="1">
        <v>33250000</v>
      </c>
      <c r="K139" s="1">
        <v>33250000</v>
      </c>
      <c r="L139" s="33">
        <f t="shared" si="37"/>
        <v>100</v>
      </c>
      <c r="M139" s="1">
        <v>25980000</v>
      </c>
      <c r="N139" s="1">
        <v>25980000</v>
      </c>
      <c r="O139" s="1">
        <v>161500000</v>
      </c>
      <c r="P139" s="1">
        <f>O139</f>
        <v>161500000</v>
      </c>
      <c r="Q139" s="1">
        <v>28680000</v>
      </c>
      <c r="R139" s="1">
        <v>175000000</v>
      </c>
      <c r="S139" s="1">
        <f>R139</f>
        <v>175000000</v>
      </c>
      <c r="T139" s="1">
        <v>151000000</v>
      </c>
      <c r="U139" s="1">
        <f>T139</f>
        <v>151000000</v>
      </c>
    </row>
    <row r="140" spans="1:25" s="23" customFormat="1" ht="15.75" hidden="1" x14ac:dyDescent="0.2">
      <c r="A140" s="24" t="s">
        <v>124</v>
      </c>
      <c r="B140" s="25">
        <v>11</v>
      </c>
      <c r="C140" s="49" t="s">
        <v>101</v>
      </c>
      <c r="D140" s="27">
        <v>382</v>
      </c>
      <c r="E140" s="20"/>
      <c r="F140" s="20"/>
      <c r="G140" s="21">
        <f>SUM(G141)</f>
        <v>15007709</v>
      </c>
      <c r="H140" s="21">
        <f t="shared" ref="H140:U140" si="63">SUM(H141)</f>
        <v>15007709</v>
      </c>
      <c r="I140" s="21">
        <f t="shared" si="63"/>
        <v>40007709</v>
      </c>
      <c r="J140" s="21">
        <f t="shared" si="63"/>
        <v>40007709</v>
      </c>
      <c r="K140" s="21">
        <f t="shared" si="63"/>
        <v>40007709</v>
      </c>
      <c r="L140" s="22">
        <f t="shared" si="37"/>
        <v>100</v>
      </c>
      <c r="M140" s="21">
        <f t="shared" si="63"/>
        <v>0</v>
      </c>
      <c r="N140" s="21">
        <f t="shared" si="63"/>
        <v>0</v>
      </c>
      <c r="O140" s="21">
        <f t="shared" si="63"/>
        <v>61560000</v>
      </c>
      <c r="P140" s="21">
        <f t="shared" si="63"/>
        <v>61560000</v>
      </c>
      <c r="Q140" s="21">
        <f t="shared" si="63"/>
        <v>0</v>
      </c>
      <c r="R140" s="21">
        <f t="shared" si="63"/>
        <v>1000000</v>
      </c>
      <c r="S140" s="21">
        <f t="shared" si="63"/>
        <v>1000000</v>
      </c>
      <c r="T140" s="21">
        <f t="shared" si="63"/>
        <v>1000000</v>
      </c>
      <c r="U140" s="21">
        <f t="shared" si="63"/>
        <v>1000000</v>
      </c>
      <c r="V140" s="21"/>
      <c r="W140" s="21"/>
      <c r="X140" s="21"/>
      <c r="Y140" s="12"/>
    </row>
    <row r="141" spans="1:25" ht="33" hidden="1" customHeight="1" x14ac:dyDescent="0.2">
      <c r="A141" s="28" t="s">
        <v>124</v>
      </c>
      <c r="B141" s="29">
        <v>11</v>
      </c>
      <c r="C141" s="50" t="s">
        <v>101</v>
      </c>
      <c r="D141" s="53">
        <v>3821</v>
      </c>
      <c r="E141" s="32" t="s">
        <v>102</v>
      </c>
      <c r="G141" s="1">
        <v>15007709</v>
      </c>
      <c r="H141" s="1">
        <v>15007709</v>
      </c>
      <c r="I141" s="1">
        <v>40007709</v>
      </c>
      <c r="J141" s="1">
        <v>40007709</v>
      </c>
      <c r="K141" s="1">
        <v>40007709</v>
      </c>
      <c r="L141" s="33">
        <f t="shared" si="37"/>
        <v>100</v>
      </c>
      <c r="M141" s="1">
        <v>0</v>
      </c>
      <c r="N141" s="1">
        <v>0</v>
      </c>
      <c r="O141" s="1">
        <v>61560000</v>
      </c>
      <c r="P141" s="1">
        <f>O141</f>
        <v>61560000</v>
      </c>
      <c r="Q141" s="1">
        <v>0</v>
      </c>
      <c r="R141" s="1">
        <v>1000000</v>
      </c>
      <c r="S141" s="1">
        <f>R141</f>
        <v>1000000</v>
      </c>
      <c r="T141" s="1">
        <v>1000000</v>
      </c>
      <c r="U141" s="1">
        <f>T141</f>
        <v>1000000</v>
      </c>
    </row>
    <row r="142" spans="1:25" ht="141.75" x14ac:dyDescent="0.2">
      <c r="A142" s="333" t="s">
        <v>125</v>
      </c>
      <c r="B142" s="333"/>
      <c r="C142" s="333"/>
      <c r="D142" s="333"/>
      <c r="E142" s="20" t="s">
        <v>126</v>
      </c>
      <c r="F142" s="38" t="s">
        <v>99</v>
      </c>
      <c r="G142" s="21">
        <f>SUM(G143)</f>
        <v>12000000</v>
      </c>
      <c r="H142" s="21">
        <f t="shared" ref="H142:U143" si="64">SUM(H143)</f>
        <v>12000000</v>
      </c>
      <c r="I142" s="21">
        <f t="shared" si="64"/>
        <v>12000000</v>
      </c>
      <c r="J142" s="21">
        <f t="shared" si="64"/>
        <v>12000000</v>
      </c>
      <c r="K142" s="21">
        <f t="shared" si="64"/>
        <v>12000000</v>
      </c>
      <c r="L142" s="22">
        <f t="shared" si="37"/>
        <v>100</v>
      </c>
      <c r="M142" s="21">
        <f t="shared" si="64"/>
        <v>12000000</v>
      </c>
      <c r="N142" s="21">
        <f t="shared" si="64"/>
        <v>12000000</v>
      </c>
      <c r="O142" s="21">
        <f t="shared" si="64"/>
        <v>15000000</v>
      </c>
      <c r="P142" s="21">
        <f t="shared" si="64"/>
        <v>15000000</v>
      </c>
      <c r="Q142" s="21">
        <f t="shared" si="64"/>
        <v>12000000</v>
      </c>
      <c r="R142" s="21">
        <f t="shared" si="64"/>
        <v>22000000</v>
      </c>
      <c r="S142" s="21">
        <f t="shared" si="64"/>
        <v>22000000</v>
      </c>
      <c r="T142" s="21">
        <f t="shared" si="64"/>
        <v>22000000</v>
      </c>
      <c r="U142" s="21">
        <f t="shared" si="64"/>
        <v>22000000</v>
      </c>
    </row>
    <row r="143" spans="1:25" s="23" customFormat="1" ht="15.75" hidden="1" x14ac:dyDescent="0.2">
      <c r="A143" s="24" t="s">
        <v>127</v>
      </c>
      <c r="B143" s="25">
        <v>11</v>
      </c>
      <c r="C143" s="49" t="s">
        <v>101</v>
      </c>
      <c r="D143" s="27">
        <v>381</v>
      </c>
      <c r="E143" s="20"/>
      <c r="F143" s="20"/>
      <c r="G143" s="21">
        <f>SUM(G144)</f>
        <v>12000000</v>
      </c>
      <c r="H143" s="21">
        <f t="shared" si="64"/>
        <v>12000000</v>
      </c>
      <c r="I143" s="21">
        <f t="shared" si="64"/>
        <v>12000000</v>
      </c>
      <c r="J143" s="21">
        <f t="shared" si="64"/>
        <v>12000000</v>
      </c>
      <c r="K143" s="21">
        <f t="shared" si="64"/>
        <v>12000000</v>
      </c>
      <c r="L143" s="22">
        <f t="shared" si="37"/>
        <v>100</v>
      </c>
      <c r="M143" s="21">
        <f t="shared" si="64"/>
        <v>12000000</v>
      </c>
      <c r="N143" s="21">
        <f t="shared" si="64"/>
        <v>12000000</v>
      </c>
      <c r="O143" s="21">
        <f t="shared" si="64"/>
        <v>15000000</v>
      </c>
      <c r="P143" s="21">
        <f t="shared" si="64"/>
        <v>15000000</v>
      </c>
      <c r="Q143" s="21">
        <f t="shared" si="64"/>
        <v>12000000</v>
      </c>
      <c r="R143" s="21">
        <f t="shared" si="64"/>
        <v>22000000</v>
      </c>
      <c r="S143" s="21">
        <f t="shared" si="64"/>
        <v>22000000</v>
      </c>
      <c r="T143" s="21">
        <f t="shared" si="64"/>
        <v>22000000</v>
      </c>
      <c r="U143" s="21">
        <f t="shared" si="64"/>
        <v>22000000</v>
      </c>
      <c r="V143" s="21"/>
      <c r="W143" s="21"/>
      <c r="X143" s="21"/>
      <c r="Y143" s="12"/>
    </row>
    <row r="144" spans="1:25" hidden="1" x14ac:dyDescent="0.2">
      <c r="A144" s="28" t="s">
        <v>127</v>
      </c>
      <c r="B144" s="29">
        <v>11</v>
      </c>
      <c r="C144" s="50" t="s">
        <v>101</v>
      </c>
      <c r="D144" s="53">
        <v>3811</v>
      </c>
      <c r="E144" s="32" t="s">
        <v>73</v>
      </c>
      <c r="G144" s="1">
        <v>12000000</v>
      </c>
      <c r="H144" s="1">
        <v>12000000</v>
      </c>
      <c r="I144" s="1">
        <v>12000000</v>
      </c>
      <c r="J144" s="1">
        <v>12000000</v>
      </c>
      <c r="K144" s="1">
        <v>12000000</v>
      </c>
      <c r="L144" s="33">
        <f t="shared" si="37"/>
        <v>100</v>
      </c>
      <c r="M144" s="1">
        <v>12000000</v>
      </c>
      <c r="N144" s="1">
        <v>12000000</v>
      </c>
      <c r="O144" s="1">
        <v>15000000</v>
      </c>
      <c r="P144" s="1">
        <f>O144</f>
        <v>15000000</v>
      </c>
      <c r="Q144" s="1">
        <v>12000000</v>
      </c>
      <c r="R144" s="1">
        <v>22000000</v>
      </c>
      <c r="S144" s="1">
        <f>R144</f>
        <v>22000000</v>
      </c>
      <c r="T144" s="1">
        <v>22000000</v>
      </c>
      <c r="U144" s="1">
        <f>T144</f>
        <v>22000000</v>
      </c>
    </row>
    <row r="145" spans="1:25" s="21" customFormat="1" ht="141.75" x14ac:dyDescent="0.2">
      <c r="A145" s="333" t="s">
        <v>128</v>
      </c>
      <c r="B145" s="333"/>
      <c r="C145" s="333"/>
      <c r="D145" s="333"/>
      <c r="E145" s="20" t="s">
        <v>129</v>
      </c>
      <c r="F145" s="38" t="s">
        <v>99</v>
      </c>
      <c r="G145" s="21">
        <f>G146+G148+G150+G152</f>
        <v>2500000</v>
      </c>
      <c r="H145" s="21">
        <f t="shared" ref="H145:U145" si="65">H146+H148+H150+H152</f>
        <v>2500000</v>
      </c>
      <c r="I145" s="21">
        <f t="shared" si="65"/>
        <v>2500000</v>
      </c>
      <c r="J145" s="21">
        <f t="shared" si="65"/>
        <v>2500000</v>
      </c>
      <c r="K145" s="21">
        <f t="shared" si="65"/>
        <v>160283.95000000001</v>
      </c>
      <c r="L145" s="22">
        <f t="shared" si="37"/>
        <v>6.4113579999999999</v>
      </c>
      <c r="M145" s="21">
        <f t="shared" si="65"/>
        <v>4000000</v>
      </c>
      <c r="N145" s="21">
        <f t="shared" si="65"/>
        <v>4000000</v>
      </c>
      <c r="O145" s="21">
        <f t="shared" si="65"/>
        <v>1500000</v>
      </c>
      <c r="P145" s="21">
        <f t="shared" si="65"/>
        <v>1500000</v>
      </c>
      <c r="Q145" s="21">
        <f t="shared" si="65"/>
        <v>4000000</v>
      </c>
      <c r="R145" s="21">
        <f t="shared" si="65"/>
        <v>1500000</v>
      </c>
      <c r="S145" s="21">
        <f t="shared" si="65"/>
        <v>1500000</v>
      </c>
      <c r="T145" s="21">
        <f t="shared" si="65"/>
        <v>1500000</v>
      </c>
      <c r="U145" s="21">
        <f t="shared" si="65"/>
        <v>1500000</v>
      </c>
      <c r="Y145" s="12"/>
    </row>
    <row r="146" spans="1:25" s="21" customFormat="1" ht="15.75" hidden="1" x14ac:dyDescent="0.2">
      <c r="A146" s="25" t="s">
        <v>130</v>
      </c>
      <c r="B146" s="25">
        <v>11</v>
      </c>
      <c r="C146" s="49" t="s">
        <v>101</v>
      </c>
      <c r="D146" s="27">
        <v>323</v>
      </c>
      <c r="E146" s="20"/>
      <c r="F146" s="20"/>
      <c r="G146" s="21">
        <f>SUM(G147)</f>
        <v>200000</v>
      </c>
      <c r="H146" s="21">
        <f t="shared" ref="H146:U146" si="66">SUM(H147)</f>
        <v>200000</v>
      </c>
      <c r="I146" s="21">
        <f t="shared" si="66"/>
        <v>200000</v>
      </c>
      <c r="J146" s="21">
        <f t="shared" si="66"/>
        <v>200000</v>
      </c>
      <c r="K146" s="21">
        <f t="shared" si="66"/>
        <v>160283.95000000001</v>
      </c>
      <c r="L146" s="22">
        <f t="shared" si="37"/>
        <v>80.141975000000016</v>
      </c>
      <c r="M146" s="21">
        <f t="shared" si="66"/>
        <v>200000</v>
      </c>
      <c r="N146" s="21">
        <f t="shared" si="66"/>
        <v>200000</v>
      </c>
      <c r="O146" s="21">
        <f t="shared" si="66"/>
        <v>800000</v>
      </c>
      <c r="P146" s="21">
        <f t="shared" si="66"/>
        <v>800000</v>
      </c>
      <c r="Q146" s="21">
        <f t="shared" si="66"/>
        <v>200000</v>
      </c>
      <c r="R146" s="21">
        <f t="shared" si="66"/>
        <v>800000</v>
      </c>
      <c r="S146" s="21">
        <f t="shared" si="66"/>
        <v>800000</v>
      </c>
      <c r="T146" s="21">
        <f t="shared" si="66"/>
        <v>800000</v>
      </c>
      <c r="U146" s="21">
        <f t="shared" si="66"/>
        <v>800000</v>
      </c>
      <c r="Y146" s="12"/>
    </row>
    <row r="147" spans="1:25" hidden="1" x14ac:dyDescent="0.2">
      <c r="A147" s="29" t="s">
        <v>130</v>
      </c>
      <c r="B147" s="29">
        <v>11</v>
      </c>
      <c r="C147" s="50" t="s">
        <v>101</v>
      </c>
      <c r="D147" s="31">
        <v>3237</v>
      </c>
      <c r="E147" s="32" t="s">
        <v>58</v>
      </c>
      <c r="G147" s="1">
        <v>200000</v>
      </c>
      <c r="H147" s="1">
        <v>200000</v>
      </c>
      <c r="I147" s="1">
        <v>200000</v>
      </c>
      <c r="J147" s="1">
        <v>200000</v>
      </c>
      <c r="K147" s="1">
        <v>160283.95000000001</v>
      </c>
      <c r="L147" s="33">
        <f t="shared" si="37"/>
        <v>80.141975000000016</v>
      </c>
      <c r="M147" s="1">
        <v>200000</v>
      </c>
      <c r="N147" s="1">
        <v>200000</v>
      </c>
      <c r="O147" s="1">
        <v>800000</v>
      </c>
      <c r="P147" s="1">
        <f>O147</f>
        <v>800000</v>
      </c>
      <c r="Q147" s="1">
        <v>200000</v>
      </c>
      <c r="R147" s="1">
        <v>800000</v>
      </c>
      <c r="S147" s="1">
        <f>R147</f>
        <v>800000</v>
      </c>
      <c r="T147" s="1">
        <v>800000</v>
      </c>
      <c r="U147" s="1">
        <f>T147</f>
        <v>800000</v>
      </c>
    </row>
    <row r="148" spans="1:25" s="23" customFormat="1" ht="15.75" hidden="1" x14ac:dyDescent="0.2">
      <c r="A148" s="25" t="s">
        <v>130</v>
      </c>
      <c r="B148" s="25">
        <v>11</v>
      </c>
      <c r="C148" s="49" t="s">
        <v>101</v>
      </c>
      <c r="D148" s="27">
        <v>363</v>
      </c>
      <c r="E148" s="20"/>
      <c r="F148" s="20"/>
      <c r="G148" s="21">
        <f>SUM(G149)</f>
        <v>1000000</v>
      </c>
      <c r="H148" s="21">
        <f t="shared" ref="H148:U148" si="67">SUM(H149)</f>
        <v>1000000</v>
      </c>
      <c r="I148" s="21">
        <f t="shared" si="67"/>
        <v>1000000</v>
      </c>
      <c r="J148" s="21">
        <f t="shared" si="67"/>
        <v>1000000</v>
      </c>
      <c r="K148" s="21">
        <f t="shared" si="67"/>
        <v>0</v>
      </c>
      <c r="L148" s="22">
        <f t="shared" si="37"/>
        <v>0</v>
      </c>
      <c r="M148" s="21">
        <f t="shared" si="67"/>
        <v>1000000</v>
      </c>
      <c r="N148" s="21">
        <f t="shared" si="67"/>
        <v>1000000</v>
      </c>
      <c r="O148" s="21">
        <f t="shared" si="67"/>
        <v>200000</v>
      </c>
      <c r="P148" s="21">
        <f t="shared" si="67"/>
        <v>200000</v>
      </c>
      <c r="Q148" s="21">
        <f t="shared" si="67"/>
        <v>1000000</v>
      </c>
      <c r="R148" s="21">
        <f t="shared" si="67"/>
        <v>200000</v>
      </c>
      <c r="S148" s="21">
        <f t="shared" si="67"/>
        <v>200000</v>
      </c>
      <c r="T148" s="21">
        <f t="shared" si="67"/>
        <v>200000</v>
      </c>
      <c r="U148" s="21">
        <f t="shared" si="67"/>
        <v>200000</v>
      </c>
      <c r="V148" s="21"/>
      <c r="W148" s="21"/>
      <c r="X148" s="21"/>
      <c r="Y148" s="12"/>
    </row>
    <row r="149" spans="1:25" hidden="1" x14ac:dyDescent="0.2">
      <c r="A149" s="29" t="s">
        <v>130</v>
      </c>
      <c r="B149" s="29">
        <v>11</v>
      </c>
      <c r="C149" s="50" t="s">
        <v>101</v>
      </c>
      <c r="D149" s="31">
        <v>3631</v>
      </c>
      <c r="E149" s="32" t="s">
        <v>71</v>
      </c>
      <c r="G149" s="1">
        <v>1000000</v>
      </c>
      <c r="H149" s="1">
        <v>1000000</v>
      </c>
      <c r="I149" s="1">
        <v>1000000</v>
      </c>
      <c r="J149" s="1">
        <v>1000000</v>
      </c>
      <c r="K149" s="1">
        <v>0</v>
      </c>
      <c r="L149" s="33">
        <f t="shared" si="37"/>
        <v>0</v>
      </c>
      <c r="M149" s="1">
        <v>1000000</v>
      </c>
      <c r="N149" s="1">
        <v>1000000</v>
      </c>
      <c r="O149" s="1">
        <v>200000</v>
      </c>
      <c r="P149" s="1">
        <f>O149</f>
        <v>200000</v>
      </c>
      <c r="Q149" s="1">
        <v>1000000</v>
      </c>
      <c r="R149" s="1">
        <v>200000</v>
      </c>
      <c r="S149" s="1">
        <f>R149</f>
        <v>200000</v>
      </c>
      <c r="T149" s="1">
        <v>200000</v>
      </c>
      <c r="U149" s="1">
        <f>T149</f>
        <v>200000</v>
      </c>
    </row>
    <row r="150" spans="1:25" s="23" customFormat="1" ht="15.75" hidden="1" x14ac:dyDescent="0.2">
      <c r="A150" s="25" t="s">
        <v>130</v>
      </c>
      <c r="B150" s="25">
        <v>11</v>
      </c>
      <c r="C150" s="49" t="s">
        <v>101</v>
      </c>
      <c r="D150" s="27">
        <v>383</v>
      </c>
      <c r="E150" s="20"/>
      <c r="F150" s="20"/>
      <c r="G150" s="21">
        <f>SUM(G151)</f>
        <v>1000000</v>
      </c>
      <c r="H150" s="21">
        <f t="shared" ref="H150:U150" si="68">SUM(H151)</f>
        <v>1000000</v>
      </c>
      <c r="I150" s="21">
        <f t="shared" si="68"/>
        <v>1000000</v>
      </c>
      <c r="J150" s="21">
        <f t="shared" si="68"/>
        <v>1000000</v>
      </c>
      <c r="K150" s="21">
        <f t="shared" si="68"/>
        <v>0</v>
      </c>
      <c r="L150" s="22">
        <f t="shared" si="37"/>
        <v>0</v>
      </c>
      <c r="M150" s="21">
        <f t="shared" si="68"/>
        <v>2500000</v>
      </c>
      <c r="N150" s="21">
        <f t="shared" si="68"/>
        <v>2500000</v>
      </c>
      <c r="O150" s="21">
        <f t="shared" si="68"/>
        <v>200000</v>
      </c>
      <c r="P150" s="21">
        <f t="shared" si="68"/>
        <v>200000</v>
      </c>
      <c r="Q150" s="21">
        <f t="shared" si="68"/>
        <v>2500000</v>
      </c>
      <c r="R150" s="21">
        <f t="shared" si="68"/>
        <v>200000</v>
      </c>
      <c r="S150" s="21">
        <f t="shared" si="68"/>
        <v>200000</v>
      </c>
      <c r="T150" s="21">
        <f t="shared" si="68"/>
        <v>200000</v>
      </c>
      <c r="U150" s="21">
        <f t="shared" si="68"/>
        <v>200000</v>
      </c>
      <c r="V150" s="21"/>
      <c r="W150" s="21"/>
      <c r="X150" s="21"/>
      <c r="Y150" s="12"/>
    </row>
    <row r="151" spans="1:25" hidden="1" x14ac:dyDescent="0.2">
      <c r="A151" s="29" t="s">
        <v>130</v>
      </c>
      <c r="B151" s="29">
        <v>11</v>
      </c>
      <c r="C151" s="50" t="s">
        <v>101</v>
      </c>
      <c r="D151" s="31">
        <v>3831</v>
      </c>
      <c r="E151" s="32" t="s">
        <v>131</v>
      </c>
      <c r="G151" s="1">
        <v>1000000</v>
      </c>
      <c r="H151" s="1">
        <v>1000000</v>
      </c>
      <c r="I151" s="1">
        <v>1000000</v>
      </c>
      <c r="J151" s="1">
        <v>1000000</v>
      </c>
      <c r="K151" s="1">
        <v>0</v>
      </c>
      <c r="L151" s="33">
        <f t="shared" si="37"/>
        <v>0</v>
      </c>
      <c r="M151" s="1">
        <v>2500000</v>
      </c>
      <c r="N151" s="1">
        <v>2500000</v>
      </c>
      <c r="O151" s="1">
        <v>200000</v>
      </c>
      <c r="P151" s="1">
        <f>O151</f>
        <v>200000</v>
      </c>
      <c r="Q151" s="1">
        <v>2500000</v>
      </c>
      <c r="R151" s="1">
        <v>200000</v>
      </c>
      <c r="S151" s="1">
        <f>R151</f>
        <v>200000</v>
      </c>
      <c r="T151" s="1">
        <v>200000</v>
      </c>
      <c r="U151" s="1">
        <f>T151</f>
        <v>200000</v>
      </c>
    </row>
    <row r="152" spans="1:25" s="23" customFormat="1" ht="15.75" hidden="1" x14ac:dyDescent="0.2">
      <c r="A152" s="25" t="s">
        <v>130</v>
      </c>
      <c r="B152" s="25">
        <v>11</v>
      </c>
      <c r="C152" s="49" t="s">
        <v>101</v>
      </c>
      <c r="D152" s="27">
        <v>412</v>
      </c>
      <c r="E152" s="20"/>
      <c r="F152" s="20"/>
      <c r="G152" s="21">
        <f>SUM(G153)</f>
        <v>300000</v>
      </c>
      <c r="H152" s="21">
        <f t="shared" ref="H152:U152" si="69">SUM(H153)</f>
        <v>300000</v>
      </c>
      <c r="I152" s="21">
        <f t="shared" si="69"/>
        <v>300000</v>
      </c>
      <c r="J152" s="21">
        <f t="shared" si="69"/>
        <v>300000</v>
      </c>
      <c r="K152" s="21">
        <f t="shared" si="69"/>
        <v>0</v>
      </c>
      <c r="L152" s="22">
        <f t="shared" si="37"/>
        <v>0</v>
      </c>
      <c r="M152" s="21">
        <f t="shared" si="69"/>
        <v>300000</v>
      </c>
      <c r="N152" s="21">
        <f t="shared" si="69"/>
        <v>300000</v>
      </c>
      <c r="O152" s="21">
        <f t="shared" si="69"/>
        <v>300000</v>
      </c>
      <c r="P152" s="21">
        <f t="shared" si="69"/>
        <v>300000</v>
      </c>
      <c r="Q152" s="21">
        <f t="shared" si="69"/>
        <v>300000</v>
      </c>
      <c r="R152" s="21">
        <f t="shared" si="69"/>
        <v>300000</v>
      </c>
      <c r="S152" s="21">
        <f t="shared" si="69"/>
        <v>300000</v>
      </c>
      <c r="T152" s="21">
        <f t="shared" si="69"/>
        <v>300000</v>
      </c>
      <c r="U152" s="21">
        <f t="shared" si="69"/>
        <v>300000</v>
      </c>
      <c r="V152" s="21"/>
      <c r="W152" s="21"/>
      <c r="X152" s="21"/>
      <c r="Y152" s="12"/>
    </row>
    <row r="153" spans="1:25" hidden="1" x14ac:dyDescent="0.2">
      <c r="A153" s="29" t="s">
        <v>130</v>
      </c>
      <c r="B153" s="29">
        <v>11</v>
      </c>
      <c r="C153" s="50" t="s">
        <v>101</v>
      </c>
      <c r="D153" s="31">
        <v>4126</v>
      </c>
      <c r="E153" s="54" t="s">
        <v>84</v>
      </c>
      <c r="G153" s="1">
        <v>300000</v>
      </c>
      <c r="H153" s="1">
        <v>300000</v>
      </c>
      <c r="I153" s="1">
        <v>300000</v>
      </c>
      <c r="J153" s="1">
        <v>300000</v>
      </c>
      <c r="K153" s="1">
        <v>0</v>
      </c>
      <c r="L153" s="33">
        <f t="shared" si="37"/>
        <v>0</v>
      </c>
      <c r="M153" s="1">
        <v>300000</v>
      </c>
      <c r="N153" s="1">
        <v>300000</v>
      </c>
      <c r="O153" s="1">
        <v>300000</v>
      </c>
      <c r="P153" s="1">
        <f>O153</f>
        <v>300000</v>
      </c>
      <c r="Q153" s="1">
        <v>300000</v>
      </c>
      <c r="R153" s="1">
        <v>300000</v>
      </c>
      <c r="S153" s="1">
        <f>R153</f>
        <v>300000</v>
      </c>
      <c r="T153" s="1">
        <v>300000</v>
      </c>
      <c r="U153" s="1">
        <f>T153</f>
        <v>300000</v>
      </c>
    </row>
    <row r="154" spans="1:25" s="23" customFormat="1" ht="141.75" x14ac:dyDescent="0.2">
      <c r="A154" s="333" t="s">
        <v>132</v>
      </c>
      <c r="B154" s="333"/>
      <c r="C154" s="333"/>
      <c r="D154" s="333"/>
      <c r="E154" s="20" t="s">
        <v>133</v>
      </c>
      <c r="F154" s="38" t="s">
        <v>99</v>
      </c>
      <c r="G154" s="21">
        <f>SUM(G155)</f>
        <v>65000</v>
      </c>
      <c r="H154" s="21">
        <f t="shared" ref="H154:U155" si="70">SUM(H155)</f>
        <v>65000</v>
      </c>
      <c r="I154" s="21">
        <f t="shared" si="70"/>
        <v>65000</v>
      </c>
      <c r="J154" s="21">
        <f t="shared" si="70"/>
        <v>65000</v>
      </c>
      <c r="K154" s="21">
        <f t="shared" si="70"/>
        <v>2000</v>
      </c>
      <c r="L154" s="22">
        <f t="shared" si="37"/>
        <v>3.0769230769230771</v>
      </c>
      <c r="M154" s="21">
        <f t="shared" si="70"/>
        <v>65000</v>
      </c>
      <c r="N154" s="21">
        <f t="shared" si="70"/>
        <v>65000</v>
      </c>
      <c r="O154" s="21">
        <f t="shared" si="70"/>
        <v>65000</v>
      </c>
      <c r="P154" s="21">
        <f t="shared" si="70"/>
        <v>65000</v>
      </c>
      <c r="Q154" s="21">
        <f t="shared" si="70"/>
        <v>65000</v>
      </c>
      <c r="R154" s="21">
        <f t="shared" si="70"/>
        <v>65000</v>
      </c>
      <c r="S154" s="21">
        <f t="shared" si="70"/>
        <v>65000</v>
      </c>
      <c r="T154" s="21">
        <f t="shared" si="70"/>
        <v>65000</v>
      </c>
      <c r="U154" s="21">
        <f t="shared" si="70"/>
        <v>65000</v>
      </c>
      <c r="V154" s="21"/>
      <c r="W154" s="21"/>
      <c r="X154" s="21"/>
      <c r="Y154" s="12"/>
    </row>
    <row r="155" spans="1:25" s="23" customFormat="1" ht="15.75" hidden="1" x14ac:dyDescent="0.2">
      <c r="A155" s="24" t="s">
        <v>134</v>
      </c>
      <c r="B155" s="25">
        <v>11</v>
      </c>
      <c r="C155" s="49" t="s">
        <v>101</v>
      </c>
      <c r="D155" s="27">
        <v>323</v>
      </c>
      <c r="E155" s="20"/>
      <c r="F155" s="20"/>
      <c r="G155" s="21">
        <f>SUM(G156)</f>
        <v>65000</v>
      </c>
      <c r="H155" s="21">
        <f t="shared" si="70"/>
        <v>65000</v>
      </c>
      <c r="I155" s="21">
        <f t="shared" si="70"/>
        <v>65000</v>
      </c>
      <c r="J155" s="21">
        <f t="shared" si="70"/>
        <v>65000</v>
      </c>
      <c r="K155" s="21">
        <f t="shared" si="70"/>
        <v>2000</v>
      </c>
      <c r="L155" s="22">
        <f t="shared" si="37"/>
        <v>3.0769230769230771</v>
      </c>
      <c r="M155" s="21">
        <f t="shared" si="70"/>
        <v>65000</v>
      </c>
      <c r="N155" s="21">
        <f t="shared" si="70"/>
        <v>65000</v>
      </c>
      <c r="O155" s="21">
        <f t="shared" si="70"/>
        <v>65000</v>
      </c>
      <c r="P155" s="21">
        <f t="shared" si="70"/>
        <v>65000</v>
      </c>
      <c r="Q155" s="21">
        <f t="shared" si="70"/>
        <v>65000</v>
      </c>
      <c r="R155" s="21">
        <f t="shared" si="70"/>
        <v>65000</v>
      </c>
      <c r="S155" s="21">
        <f t="shared" si="70"/>
        <v>65000</v>
      </c>
      <c r="T155" s="21">
        <f t="shared" si="70"/>
        <v>65000</v>
      </c>
      <c r="U155" s="21">
        <f t="shared" si="70"/>
        <v>65000</v>
      </c>
      <c r="V155" s="21"/>
      <c r="W155" s="21"/>
      <c r="X155" s="21"/>
      <c r="Y155" s="12"/>
    </row>
    <row r="156" spans="1:25" hidden="1" x14ac:dyDescent="0.2">
      <c r="A156" s="28" t="s">
        <v>134</v>
      </c>
      <c r="B156" s="29">
        <v>11</v>
      </c>
      <c r="C156" s="50" t="s">
        <v>101</v>
      </c>
      <c r="D156" s="31">
        <v>3237</v>
      </c>
      <c r="E156" s="32" t="s">
        <v>58</v>
      </c>
      <c r="G156" s="1">
        <v>65000</v>
      </c>
      <c r="H156" s="1">
        <v>65000</v>
      </c>
      <c r="I156" s="1">
        <v>65000</v>
      </c>
      <c r="J156" s="1">
        <v>65000</v>
      </c>
      <c r="K156" s="1">
        <v>2000</v>
      </c>
      <c r="L156" s="33">
        <f t="shared" si="37"/>
        <v>3.0769230769230771</v>
      </c>
      <c r="M156" s="1">
        <v>65000</v>
      </c>
      <c r="N156" s="1">
        <v>65000</v>
      </c>
      <c r="O156" s="1">
        <v>65000</v>
      </c>
      <c r="P156" s="1">
        <f>O156</f>
        <v>65000</v>
      </c>
      <c r="Q156" s="1">
        <v>65000</v>
      </c>
      <c r="R156" s="1">
        <v>65000</v>
      </c>
      <c r="S156" s="1">
        <f>R156</f>
        <v>65000</v>
      </c>
      <c r="T156" s="1">
        <v>65000</v>
      </c>
      <c r="U156" s="1">
        <f>T156</f>
        <v>65000</v>
      </c>
    </row>
    <row r="157" spans="1:25" s="23" customFormat="1" ht="141.75" x14ac:dyDescent="0.2">
      <c r="A157" s="333" t="s">
        <v>135</v>
      </c>
      <c r="B157" s="333"/>
      <c r="C157" s="333"/>
      <c r="D157" s="333"/>
      <c r="E157" s="20" t="s">
        <v>136</v>
      </c>
      <c r="F157" s="38" t="s">
        <v>99</v>
      </c>
      <c r="G157" s="21">
        <f>SUM(G158)</f>
        <v>5000000</v>
      </c>
      <c r="H157" s="21">
        <f t="shared" ref="H157:U158" si="71">SUM(H158)</f>
        <v>5000000</v>
      </c>
      <c r="I157" s="21">
        <f t="shared" si="71"/>
        <v>5000000</v>
      </c>
      <c r="J157" s="21">
        <f t="shared" si="71"/>
        <v>5000000</v>
      </c>
      <c r="K157" s="21">
        <f t="shared" si="71"/>
        <v>3468000</v>
      </c>
      <c r="L157" s="22">
        <f t="shared" ref="L157:L227" si="72">IF(I157=0, "-", K157/I157*100)</f>
        <v>69.36</v>
      </c>
      <c r="M157" s="21">
        <f t="shared" si="71"/>
        <v>5000000</v>
      </c>
      <c r="N157" s="21">
        <f t="shared" si="71"/>
        <v>5000000</v>
      </c>
      <c r="O157" s="21">
        <f t="shared" si="71"/>
        <v>6254559</v>
      </c>
      <c r="P157" s="21">
        <f t="shared" si="71"/>
        <v>6254559</v>
      </c>
      <c r="Q157" s="21">
        <f t="shared" si="71"/>
        <v>5000000</v>
      </c>
      <c r="R157" s="21">
        <f t="shared" si="71"/>
        <v>6233220</v>
      </c>
      <c r="S157" s="21">
        <f t="shared" si="71"/>
        <v>6233220</v>
      </c>
      <c r="T157" s="21">
        <f t="shared" si="71"/>
        <v>6233220</v>
      </c>
      <c r="U157" s="21">
        <f t="shared" si="71"/>
        <v>6233220</v>
      </c>
      <c r="V157" s="21"/>
      <c r="W157" s="21"/>
      <c r="X157" s="21"/>
      <c r="Y157" s="12"/>
    </row>
    <row r="158" spans="1:25" s="23" customFormat="1" ht="15.75" hidden="1" x14ac:dyDescent="0.2">
      <c r="A158" s="24" t="s">
        <v>137</v>
      </c>
      <c r="B158" s="25">
        <v>11</v>
      </c>
      <c r="C158" s="49" t="s">
        <v>101</v>
      </c>
      <c r="D158" s="27">
        <v>372</v>
      </c>
      <c r="E158" s="20"/>
      <c r="F158" s="20"/>
      <c r="G158" s="21">
        <f>SUM(G159)</f>
        <v>5000000</v>
      </c>
      <c r="H158" s="21">
        <f t="shared" si="71"/>
        <v>5000000</v>
      </c>
      <c r="I158" s="21">
        <f t="shared" si="71"/>
        <v>5000000</v>
      </c>
      <c r="J158" s="21">
        <f t="shared" si="71"/>
        <v>5000000</v>
      </c>
      <c r="K158" s="21">
        <f t="shared" si="71"/>
        <v>3468000</v>
      </c>
      <c r="L158" s="22">
        <f t="shared" si="72"/>
        <v>69.36</v>
      </c>
      <c r="M158" s="21">
        <f t="shared" si="71"/>
        <v>5000000</v>
      </c>
      <c r="N158" s="21">
        <f t="shared" si="71"/>
        <v>5000000</v>
      </c>
      <c r="O158" s="21">
        <f t="shared" si="71"/>
        <v>6254559</v>
      </c>
      <c r="P158" s="21">
        <f t="shared" si="71"/>
        <v>6254559</v>
      </c>
      <c r="Q158" s="21">
        <f t="shared" si="71"/>
        <v>5000000</v>
      </c>
      <c r="R158" s="21">
        <f t="shared" si="71"/>
        <v>6233220</v>
      </c>
      <c r="S158" s="21">
        <f t="shared" si="71"/>
        <v>6233220</v>
      </c>
      <c r="T158" s="21">
        <f t="shared" si="71"/>
        <v>6233220</v>
      </c>
      <c r="U158" s="21">
        <f t="shared" si="71"/>
        <v>6233220</v>
      </c>
      <c r="V158" s="21"/>
      <c r="W158" s="21"/>
      <c r="X158" s="21"/>
      <c r="Y158" s="12"/>
    </row>
    <row r="159" spans="1:25" hidden="1" x14ac:dyDescent="0.2">
      <c r="A159" s="28" t="s">
        <v>137</v>
      </c>
      <c r="B159" s="29">
        <v>11</v>
      </c>
      <c r="C159" s="50" t="s">
        <v>101</v>
      </c>
      <c r="D159" s="31">
        <v>3721</v>
      </c>
      <c r="E159" s="32" t="s">
        <v>138</v>
      </c>
      <c r="G159" s="1">
        <v>5000000</v>
      </c>
      <c r="H159" s="1">
        <v>5000000</v>
      </c>
      <c r="I159" s="1">
        <v>5000000</v>
      </c>
      <c r="J159" s="1">
        <v>5000000</v>
      </c>
      <c r="K159" s="1">
        <v>3468000</v>
      </c>
      <c r="L159" s="33">
        <f t="shared" si="72"/>
        <v>69.36</v>
      </c>
      <c r="M159" s="1">
        <v>5000000</v>
      </c>
      <c r="N159" s="1">
        <v>5000000</v>
      </c>
      <c r="O159" s="1">
        <v>6254559</v>
      </c>
      <c r="P159" s="1">
        <f>O159</f>
        <v>6254559</v>
      </c>
      <c r="Q159" s="1">
        <v>5000000</v>
      </c>
      <c r="R159" s="1">
        <v>6233220</v>
      </c>
      <c r="S159" s="1">
        <f>R159</f>
        <v>6233220</v>
      </c>
      <c r="T159" s="1">
        <v>6233220</v>
      </c>
      <c r="U159" s="1">
        <f>T159</f>
        <v>6233220</v>
      </c>
    </row>
    <row r="160" spans="1:25" ht="141.75" x14ac:dyDescent="0.2">
      <c r="A160" s="333" t="s">
        <v>139</v>
      </c>
      <c r="B160" s="333"/>
      <c r="C160" s="333"/>
      <c r="D160" s="333"/>
      <c r="E160" s="20" t="s">
        <v>140</v>
      </c>
      <c r="F160" s="38" t="s">
        <v>99</v>
      </c>
      <c r="G160" s="21">
        <f>G161+G164+G166</f>
        <v>1770000</v>
      </c>
      <c r="H160" s="21">
        <f t="shared" ref="H160:U160" si="73">H161+H164+H166</f>
        <v>900000</v>
      </c>
      <c r="I160" s="21">
        <f t="shared" si="73"/>
        <v>1770000</v>
      </c>
      <c r="J160" s="21">
        <f t="shared" si="73"/>
        <v>900000</v>
      </c>
      <c r="K160" s="21">
        <f t="shared" si="73"/>
        <v>815836.14</v>
      </c>
      <c r="L160" s="22">
        <f t="shared" si="72"/>
        <v>46.092437288135599</v>
      </c>
      <c r="M160" s="21">
        <f t="shared" si="73"/>
        <v>0</v>
      </c>
      <c r="N160" s="21">
        <f t="shared" si="73"/>
        <v>0</v>
      </c>
      <c r="O160" s="21">
        <f t="shared" si="73"/>
        <v>0</v>
      </c>
      <c r="P160" s="21">
        <f t="shared" si="73"/>
        <v>0</v>
      </c>
      <c r="Q160" s="21">
        <f t="shared" si="73"/>
        <v>0</v>
      </c>
      <c r="R160" s="21">
        <f t="shared" si="73"/>
        <v>0</v>
      </c>
      <c r="S160" s="21">
        <f t="shared" si="73"/>
        <v>0</v>
      </c>
      <c r="T160" s="21">
        <f t="shared" si="73"/>
        <v>0</v>
      </c>
      <c r="U160" s="21">
        <f t="shared" si="73"/>
        <v>0</v>
      </c>
    </row>
    <row r="161" spans="1:25" s="23" customFormat="1" ht="15.75" hidden="1" x14ac:dyDescent="0.2">
      <c r="A161" s="24" t="s">
        <v>141</v>
      </c>
      <c r="B161" s="25">
        <v>11</v>
      </c>
      <c r="C161" s="49" t="s">
        <v>142</v>
      </c>
      <c r="D161" s="27">
        <v>323</v>
      </c>
      <c r="E161" s="20"/>
      <c r="F161" s="20"/>
      <c r="G161" s="21">
        <f>SUM(G162:G163)</f>
        <v>120000</v>
      </c>
      <c r="H161" s="21">
        <f t="shared" ref="H161:U161" si="74">SUM(H162:H163)</f>
        <v>120000</v>
      </c>
      <c r="I161" s="21">
        <f t="shared" si="74"/>
        <v>120000</v>
      </c>
      <c r="J161" s="21">
        <f t="shared" si="74"/>
        <v>120000</v>
      </c>
      <c r="K161" s="21">
        <f t="shared" si="74"/>
        <v>0</v>
      </c>
      <c r="L161" s="22">
        <f t="shared" si="72"/>
        <v>0</v>
      </c>
      <c r="M161" s="21">
        <f t="shared" si="74"/>
        <v>0</v>
      </c>
      <c r="N161" s="21">
        <f t="shared" si="74"/>
        <v>0</v>
      </c>
      <c r="O161" s="21">
        <f t="shared" si="74"/>
        <v>0</v>
      </c>
      <c r="P161" s="21">
        <f t="shared" si="74"/>
        <v>0</v>
      </c>
      <c r="Q161" s="21">
        <f t="shared" si="74"/>
        <v>0</v>
      </c>
      <c r="R161" s="21">
        <f t="shared" si="74"/>
        <v>0</v>
      </c>
      <c r="S161" s="21">
        <f t="shared" si="74"/>
        <v>0</v>
      </c>
      <c r="T161" s="21">
        <f t="shared" si="74"/>
        <v>0</v>
      </c>
      <c r="U161" s="21">
        <f t="shared" si="74"/>
        <v>0</v>
      </c>
      <c r="V161" s="21"/>
      <c r="W161" s="21"/>
      <c r="X161" s="21"/>
      <c r="Y161" s="12"/>
    </row>
    <row r="162" spans="1:25" hidden="1" x14ac:dyDescent="0.2">
      <c r="A162" s="28" t="s">
        <v>141</v>
      </c>
      <c r="B162" s="29">
        <v>11</v>
      </c>
      <c r="C162" s="50" t="s">
        <v>142</v>
      </c>
      <c r="D162" s="31">
        <v>3233</v>
      </c>
      <c r="E162" s="32" t="s">
        <v>54</v>
      </c>
      <c r="G162" s="1">
        <v>50000</v>
      </c>
      <c r="H162" s="1">
        <v>50000</v>
      </c>
      <c r="I162" s="1">
        <v>50000</v>
      </c>
      <c r="J162" s="1">
        <v>50000</v>
      </c>
      <c r="K162" s="1">
        <v>0</v>
      </c>
      <c r="L162" s="33">
        <f t="shared" si="72"/>
        <v>0</v>
      </c>
      <c r="M162" s="1">
        <v>0</v>
      </c>
      <c r="N162" s="1">
        <v>0</v>
      </c>
      <c r="O162" s="1"/>
      <c r="P162" s="1">
        <f>O162</f>
        <v>0</v>
      </c>
      <c r="Q162" s="1">
        <v>0</v>
      </c>
      <c r="R162" s="1"/>
      <c r="S162" s="1">
        <f>R162</f>
        <v>0</v>
      </c>
      <c r="T162" s="1"/>
      <c r="U162" s="1">
        <f>T162</f>
        <v>0</v>
      </c>
    </row>
    <row r="163" spans="1:25" hidden="1" x14ac:dyDescent="0.2">
      <c r="A163" s="28" t="s">
        <v>141</v>
      </c>
      <c r="B163" s="29">
        <v>11</v>
      </c>
      <c r="C163" s="50" t="s">
        <v>142</v>
      </c>
      <c r="D163" s="31">
        <v>3237</v>
      </c>
      <c r="E163" s="32" t="s">
        <v>58</v>
      </c>
      <c r="G163" s="1">
        <v>70000</v>
      </c>
      <c r="H163" s="1">
        <v>70000</v>
      </c>
      <c r="I163" s="1">
        <v>70000</v>
      </c>
      <c r="J163" s="1">
        <v>70000</v>
      </c>
      <c r="K163" s="1">
        <v>0</v>
      </c>
      <c r="L163" s="33">
        <f t="shared" si="72"/>
        <v>0</v>
      </c>
      <c r="M163" s="1">
        <v>0</v>
      </c>
      <c r="N163" s="1">
        <v>0</v>
      </c>
      <c r="O163" s="1"/>
      <c r="P163" s="1">
        <f>O163</f>
        <v>0</v>
      </c>
      <c r="Q163" s="1">
        <v>0</v>
      </c>
      <c r="R163" s="1"/>
      <c r="S163" s="1">
        <f>R163</f>
        <v>0</v>
      </c>
      <c r="T163" s="1"/>
      <c r="U163" s="1">
        <f>T163</f>
        <v>0</v>
      </c>
    </row>
    <row r="164" spans="1:25" s="23" customFormat="1" ht="15.75" hidden="1" x14ac:dyDescent="0.2">
      <c r="A164" s="24" t="s">
        <v>141</v>
      </c>
      <c r="B164" s="25">
        <v>12</v>
      </c>
      <c r="C164" s="49" t="s">
        <v>142</v>
      </c>
      <c r="D164" s="27">
        <v>329</v>
      </c>
      <c r="E164" s="20"/>
      <c r="F164" s="20"/>
      <c r="G164" s="21">
        <f>SUM(G165)</f>
        <v>780000</v>
      </c>
      <c r="H164" s="21">
        <f t="shared" ref="H164:U164" si="75">SUM(H165)</f>
        <v>780000</v>
      </c>
      <c r="I164" s="21">
        <f t="shared" si="75"/>
        <v>780000</v>
      </c>
      <c r="J164" s="21">
        <f t="shared" si="75"/>
        <v>780000</v>
      </c>
      <c r="K164" s="21">
        <f t="shared" si="75"/>
        <v>366162.13</v>
      </c>
      <c r="L164" s="22">
        <f t="shared" si="72"/>
        <v>46.94386282051282</v>
      </c>
      <c r="M164" s="21">
        <f t="shared" si="75"/>
        <v>0</v>
      </c>
      <c r="N164" s="21">
        <f t="shared" si="75"/>
        <v>0</v>
      </c>
      <c r="O164" s="21">
        <f t="shared" si="75"/>
        <v>0</v>
      </c>
      <c r="P164" s="21">
        <f t="shared" si="75"/>
        <v>0</v>
      </c>
      <c r="Q164" s="21">
        <f t="shared" si="75"/>
        <v>0</v>
      </c>
      <c r="R164" s="21">
        <f t="shared" si="75"/>
        <v>0</v>
      </c>
      <c r="S164" s="21">
        <f t="shared" si="75"/>
        <v>0</v>
      </c>
      <c r="T164" s="21">
        <f t="shared" si="75"/>
        <v>0</v>
      </c>
      <c r="U164" s="21">
        <f t="shared" si="75"/>
        <v>0</v>
      </c>
      <c r="V164" s="21"/>
      <c r="W164" s="21"/>
      <c r="X164" s="21"/>
      <c r="Y164" s="12"/>
    </row>
    <row r="165" spans="1:25" hidden="1" x14ac:dyDescent="0.2">
      <c r="A165" s="28" t="s">
        <v>141</v>
      </c>
      <c r="B165" s="29">
        <v>12</v>
      </c>
      <c r="C165" s="50" t="s">
        <v>142</v>
      </c>
      <c r="D165" s="53">
        <v>3294</v>
      </c>
      <c r="E165" s="32" t="s">
        <v>143</v>
      </c>
      <c r="G165" s="1">
        <v>780000</v>
      </c>
      <c r="H165" s="1">
        <v>780000</v>
      </c>
      <c r="I165" s="1">
        <v>780000</v>
      </c>
      <c r="J165" s="1">
        <v>780000</v>
      </c>
      <c r="K165" s="1">
        <v>366162.13</v>
      </c>
      <c r="L165" s="33">
        <f t="shared" si="72"/>
        <v>46.94386282051282</v>
      </c>
      <c r="M165" s="1">
        <v>0</v>
      </c>
      <c r="N165" s="1">
        <v>0</v>
      </c>
      <c r="O165" s="1"/>
      <c r="P165" s="1">
        <f>O165</f>
        <v>0</v>
      </c>
      <c r="Q165" s="1">
        <v>0</v>
      </c>
      <c r="R165" s="1"/>
      <c r="S165" s="1">
        <f>R165</f>
        <v>0</v>
      </c>
      <c r="T165" s="1"/>
      <c r="U165" s="1">
        <f>T165</f>
        <v>0</v>
      </c>
    </row>
    <row r="166" spans="1:25" s="23" customFormat="1" ht="15.75" hidden="1" x14ac:dyDescent="0.2">
      <c r="A166" s="24" t="s">
        <v>141</v>
      </c>
      <c r="B166" s="25">
        <v>51</v>
      </c>
      <c r="C166" s="49" t="s">
        <v>142</v>
      </c>
      <c r="D166" s="40">
        <v>329</v>
      </c>
      <c r="E166" s="20"/>
      <c r="F166" s="20"/>
      <c r="G166" s="21">
        <f>SUM(G167)</f>
        <v>870000</v>
      </c>
      <c r="H166" s="21">
        <f t="shared" ref="H166:U166" si="76">SUM(H167)</f>
        <v>0</v>
      </c>
      <c r="I166" s="21">
        <f t="shared" si="76"/>
        <v>870000</v>
      </c>
      <c r="J166" s="21">
        <f t="shared" si="76"/>
        <v>0</v>
      </c>
      <c r="K166" s="21">
        <f t="shared" si="76"/>
        <v>449674.01</v>
      </c>
      <c r="L166" s="22">
        <f t="shared" si="72"/>
        <v>51.686667816091955</v>
      </c>
      <c r="M166" s="21">
        <f t="shared" si="76"/>
        <v>0</v>
      </c>
      <c r="N166" s="21">
        <f t="shared" si="76"/>
        <v>0</v>
      </c>
      <c r="O166" s="21">
        <f t="shared" si="76"/>
        <v>0</v>
      </c>
      <c r="P166" s="21">
        <f t="shared" si="76"/>
        <v>0</v>
      </c>
      <c r="Q166" s="21">
        <f t="shared" si="76"/>
        <v>0</v>
      </c>
      <c r="R166" s="21">
        <f t="shared" si="76"/>
        <v>0</v>
      </c>
      <c r="S166" s="21">
        <f t="shared" si="76"/>
        <v>0</v>
      </c>
      <c r="T166" s="21">
        <f t="shared" si="76"/>
        <v>0</v>
      </c>
      <c r="U166" s="21">
        <f t="shared" si="76"/>
        <v>0</v>
      </c>
      <c r="V166" s="21"/>
      <c r="W166" s="21"/>
      <c r="X166" s="21"/>
      <c r="Y166" s="12"/>
    </row>
    <row r="167" spans="1:25" hidden="1" x14ac:dyDescent="0.2">
      <c r="A167" s="28" t="s">
        <v>141</v>
      </c>
      <c r="B167" s="29">
        <v>51</v>
      </c>
      <c r="C167" s="50" t="s">
        <v>142</v>
      </c>
      <c r="D167" s="53">
        <v>3294</v>
      </c>
      <c r="E167" s="32" t="s">
        <v>143</v>
      </c>
      <c r="G167" s="1">
        <v>870000</v>
      </c>
      <c r="H167" s="55"/>
      <c r="I167" s="1">
        <v>870000</v>
      </c>
      <c r="J167" s="55"/>
      <c r="K167" s="1">
        <v>449674.01</v>
      </c>
      <c r="L167" s="33">
        <f t="shared" si="72"/>
        <v>51.686667816091955</v>
      </c>
      <c r="M167" s="1">
        <v>0</v>
      </c>
      <c r="N167" s="55"/>
      <c r="O167" s="1"/>
      <c r="P167" s="55"/>
      <c r="Q167" s="55"/>
      <c r="R167" s="1"/>
      <c r="S167" s="55"/>
      <c r="T167" s="1"/>
      <c r="U167" s="55"/>
    </row>
    <row r="168" spans="1:25" s="23" customFormat="1" ht="141.75" x14ac:dyDescent="0.2">
      <c r="A168" s="333" t="s">
        <v>144</v>
      </c>
      <c r="B168" s="333"/>
      <c r="C168" s="333"/>
      <c r="D168" s="333"/>
      <c r="E168" s="20" t="s">
        <v>145</v>
      </c>
      <c r="F168" s="38" t="s">
        <v>99</v>
      </c>
      <c r="G168" s="21">
        <f>SUM(G169)</f>
        <v>3240000</v>
      </c>
      <c r="H168" s="21">
        <f t="shared" ref="H168:U169" si="77">SUM(H169)</f>
        <v>3240000</v>
      </c>
      <c r="I168" s="21">
        <f t="shared" si="77"/>
        <v>3240000</v>
      </c>
      <c r="J168" s="21">
        <f t="shared" si="77"/>
        <v>3240000</v>
      </c>
      <c r="K168" s="21">
        <f t="shared" si="77"/>
        <v>3240000</v>
      </c>
      <c r="L168" s="22">
        <f t="shared" si="72"/>
        <v>100</v>
      </c>
      <c r="M168" s="21">
        <f t="shared" si="77"/>
        <v>1620000</v>
      </c>
      <c r="N168" s="21">
        <f t="shared" si="77"/>
        <v>1620000</v>
      </c>
      <c r="O168" s="21">
        <f t="shared" si="77"/>
        <v>1620000</v>
      </c>
      <c r="P168" s="21">
        <f t="shared" si="77"/>
        <v>1620000</v>
      </c>
      <c r="Q168" s="21">
        <f t="shared" si="77"/>
        <v>0</v>
      </c>
      <c r="R168" s="21">
        <f t="shared" si="77"/>
        <v>0</v>
      </c>
      <c r="S168" s="21">
        <f t="shared" si="77"/>
        <v>0</v>
      </c>
      <c r="T168" s="21">
        <f t="shared" si="77"/>
        <v>0</v>
      </c>
      <c r="U168" s="21">
        <f t="shared" si="77"/>
        <v>0</v>
      </c>
      <c r="V168" s="21"/>
      <c r="W168" s="21"/>
      <c r="X168" s="21"/>
      <c r="Y168" s="12"/>
    </row>
    <row r="169" spans="1:25" s="23" customFormat="1" ht="15.75" hidden="1" x14ac:dyDescent="0.2">
      <c r="A169" s="24" t="s">
        <v>146</v>
      </c>
      <c r="B169" s="25">
        <v>11</v>
      </c>
      <c r="C169" s="49" t="s">
        <v>101</v>
      </c>
      <c r="D169" s="27">
        <v>381</v>
      </c>
      <c r="E169" s="20"/>
      <c r="F169" s="20"/>
      <c r="G169" s="21">
        <f>SUM(G170)</f>
        <v>3240000</v>
      </c>
      <c r="H169" s="21">
        <f t="shared" si="77"/>
        <v>3240000</v>
      </c>
      <c r="I169" s="21">
        <f t="shared" si="77"/>
        <v>3240000</v>
      </c>
      <c r="J169" s="21">
        <f t="shared" si="77"/>
        <v>3240000</v>
      </c>
      <c r="K169" s="21">
        <f t="shared" si="77"/>
        <v>3240000</v>
      </c>
      <c r="L169" s="22">
        <f t="shared" si="72"/>
        <v>100</v>
      </c>
      <c r="M169" s="21">
        <f t="shared" si="77"/>
        <v>1620000</v>
      </c>
      <c r="N169" s="21">
        <f t="shared" si="77"/>
        <v>1620000</v>
      </c>
      <c r="O169" s="21">
        <f t="shared" si="77"/>
        <v>1620000</v>
      </c>
      <c r="P169" s="21">
        <f t="shared" si="77"/>
        <v>1620000</v>
      </c>
      <c r="Q169" s="21">
        <f t="shared" si="77"/>
        <v>0</v>
      </c>
      <c r="R169" s="21">
        <f t="shared" si="77"/>
        <v>0</v>
      </c>
      <c r="S169" s="21">
        <f t="shared" si="77"/>
        <v>0</v>
      </c>
      <c r="T169" s="21">
        <f t="shared" si="77"/>
        <v>0</v>
      </c>
      <c r="U169" s="21">
        <f t="shared" si="77"/>
        <v>0</v>
      </c>
      <c r="V169" s="21"/>
      <c r="W169" s="21"/>
      <c r="X169" s="21"/>
      <c r="Y169" s="12"/>
    </row>
    <row r="170" spans="1:25" hidden="1" x14ac:dyDescent="0.2">
      <c r="A170" s="28" t="s">
        <v>146</v>
      </c>
      <c r="B170" s="29">
        <v>11</v>
      </c>
      <c r="C170" s="50" t="s">
        <v>101</v>
      </c>
      <c r="D170" s="53">
        <v>3811</v>
      </c>
      <c r="E170" s="32" t="s">
        <v>73</v>
      </c>
      <c r="G170" s="1">
        <v>3240000</v>
      </c>
      <c r="H170" s="1">
        <v>3240000</v>
      </c>
      <c r="I170" s="1">
        <v>3240000</v>
      </c>
      <c r="J170" s="1">
        <v>3240000</v>
      </c>
      <c r="K170" s="1">
        <v>3240000</v>
      </c>
      <c r="L170" s="33">
        <f t="shared" si="72"/>
        <v>100</v>
      </c>
      <c r="M170" s="1">
        <v>1620000</v>
      </c>
      <c r="N170" s="1">
        <v>1620000</v>
      </c>
      <c r="O170" s="1">
        <v>1620000</v>
      </c>
      <c r="P170" s="1">
        <f>O170</f>
        <v>1620000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</row>
    <row r="171" spans="1:25" s="23" customFormat="1" ht="141.75" x14ac:dyDescent="0.2">
      <c r="A171" s="333" t="s">
        <v>147</v>
      </c>
      <c r="B171" s="333"/>
      <c r="C171" s="333"/>
      <c r="D171" s="333"/>
      <c r="E171" s="20" t="s">
        <v>148</v>
      </c>
      <c r="F171" s="38" t="s">
        <v>99</v>
      </c>
      <c r="G171" s="21">
        <f>SUM(G172)</f>
        <v>6000000</v>
      </c>
      <c r="H171" s="21">
        <f t="shared" ref="H171:U171" si="78">SUM(H172)</f>
        <v>6000000</v>
      </c>
      <c r="I171" s="21">
        <f t="shared" si="78"/>
        <v>6000000</v>
      </c>
      <c r="J171" s="21">
        <f t="shared" si="78"/>
        <v>6000000</v>
      </c>
      <c r="K171" s="21">
        <f t="shared" si="78"/>
        <v>108632.94</v>
      </c>
      <c r="L171" s="22">
        <f t="shared" si="72"/>
        <v>1.8105490000000002</v>
      </c>
      <c r="M171" s="21">
        <f t="shared" si="78"/>
        <v>6000000</v>
      </c>
      <c r="N171" s="21">
        <f t="shared" si="78"/>
        <v>6000000</v>
      </c>
      <c r="O171" s="21">
        <f t="shared" si="78"/>
        <v>0</v>
      </c>
      <c r="P171" s="21">
        <f t="shared" si="78"/>
        <v>0</v>
      </c>
      <c r="Q171" s="21">
        <f t="shared" si="78"/>
        <v>10000000</v>
      </c>
      <c r="R171" s="21">
        <f t="shared" si="78"/>
        <v>0</v>
      </c>
      <c r="S171" s="21">
        <f t="shared" si="78"/>
        <v>0</v>
      </c>
      <c r="T171" s="21">
        <f t="shared" si="78"/>
        <v>0</v>
      </c>
      <c r="U171" s="21">
        <f t="shared" si="78"/>
        <v>0</v>
      </c>
      <c r="V171" s="21"/>
      <c r="W171" s="21"/>
      <c r="X171" s="21"/>
      <c r="Y171" s="12"/>
    </row>
    <row r="172" spans="1:25" s="23" customFormat="1" ht="15.75" hidden="1" x14ac:dyDescent="0.2">
      <c r="A172" s="24" t="s">
        <v>149</v>
      </c>
      <c r="B172" s="25">
        <v>11</v>
      </c>
      <c r="C172" s="49" t="s">
        <v>101</v>
      </c>
      <c r="D172" s="27">
        <v>352</v>
      </c>
      <c r="E172" s="20"/>
      <c r="F172" s="20"/>
      <c r="G172" s="21">
        <f>SUM(G173:G174)</f>
        <v>6000000</v>
      </c>
      <c r="H172" s="21">
        <f t="shared" ref="H172:U172" si="79">SUM(H173:H174)</f>
        <v>6000000</v>
      </c>
      <c r="I172" s="21">
        <f t="shared" si="79"/>
        <v>6000000</v>
      </c>
      <c r="J172" s="21">
        <f t="shared" si="79"/>
        <v>6000000</v>
      </c>
      <c r="K172" s="21">
        <f t="shared" si="79"/>
        <v>108632.94</v>
      </c>
      <c r="L172" s="22">
        <f t="shared" si="72"/>
        <v>1.8105490000000002</v>
      </c>
      <c r="M172" s="21">
        <f t="shared" si="79"/>
        <v>6000000</v>
      </c>
      <c r="N172" s="21">
        <f t="shared" si="79"/>
        <v>6000000</v>
      </c>
      <c r="O172" s="21">
        <f t="shared" si="79"/>
        <v>0</v>
      </c>
      <c r="P172" s="21">
        <f t="shared" si="79"/>
        <v>0</v>
      </c>
      <c r="Q172" s="21">
        <f t="shared" si="79"/>
        <v>10000000</v>
      </c>
      <c r="R172" s="21">
        <f t="shared" si="79"/>
        <v>0</v>
      </c>
      <c r="S172" s="21">
        <f t="shared" si="79"/>
        <v>0</v>
      </c>
      <c r="T172" s="21">
        <f t="shared" si="79"/>
        <v>0</v>
      </c>
      <c r="U172" s="21">
        <f t="shared" si="79"/>
        <v>0</v>
      </c>
      <c r="V172" s="21"/>
      <c r="W172" s="21"/>
      <c r="X172" s="21"/>
      <c r="Y172" s="12"/>
    </row>
    <row r="173" spans="1:25" ht="30" hidden="1" x14ac:dyDescent="0.2">
      <c r="A173" s="28" t="s">
        <v>149</v>
      </c>
      <c r="B173" s="29">
        <v>11</v>
      </c>
      <c r="C173" s="50" t="s">
        <v>101</v>
      </c>
      <c r="D173" s="53">
        <v>3522</v>
      </c>
      <c r="E173" s="32" t="s">
        <v>150</v>
      </c>
      <c r="G173" s="1">
        <v>6000000</v>
      </c>
      <c r="H173" s="1">
        <v>6000000</v>
      </c>
      <c r="I173" s="1">
        <v>6000000</v>
      </c>
      <c r="J173" s="1">
        <v>6000000</v>
      </c>
      <c r="K173" s="1">
        <v>37682.94</v>
      </c>
      <c r="L173" s="33">
        <f t="shared" si="72"/>
        <v>0.62804900000000008</v>
      </c>
      <c r="M173" s="1">
        <v>6000000</v>
      </c>
      <c r="N173" s="1">
        <v>6000000</v>
      </c>
      <c r="O173" s="1"/>
      <c r="P173" s="1">
        <f>O173</f>
        <v>0</v>
      </c>
      <c r="Q173" s="1">
        <v>10000000</v>
      </c>
      <c r="R173" s="1"/>
      <c r="S173" s="1">
        <f>R173</f>
        <v>0</v>
      </c>
      <c r="T173" s="1"/>
      <c r="U173" s="1">
        <f>T173</f>
        <v>0</v>
      </c>
    </row>
    <row r="174" spans="1:25" hidden="1" x14ac:dyDescent="0.2">
      <c r="A174" s="28" t="s">
        <v>149</v>
      </c>
      <c r="B174" s="29">
        <v>11</v>
      </c>
      <c r="C174" s="50" t="s">
        <v>101</v>
      </c>
      <c r="D174" s="53">
        <v>3523</v>
      </c>
      <c r="E174" s="32" t="s">
        <v>151</v>
      </c>
      <c r="G174" s="1">
        <v>0</v>
      </c>
      <c r="H174" s="1">
        <v>0</v>
      </c>
      <c r="I174" s="1">
        <v>0</v>
      </c>
      <c r="J174" s="1">
        <v>0</v>
      </c>
      <c r="K174" s="1">
        <v>70950</v>
      </c>
      <c r="L174" s="33" t="str">
        <f t="shared" si="72"/>
        <v>-</v>
      </c>
      <c r="M174" s="1">
        <v>0</v>
      </c>
      <c r="N174" s="1">
        <v>0</v>
      </c>
      <c r="O174" s="1"/>
      <c r="P174" s="1">
        <f>O174</f>
        <v>0</v>
      </c>
      <c r="Q174" s="1">
        <v>0</v>
      </c>
      <c r="R174" s="1"/>
      <c r="S174" s="1">
        <f>R174</f>
        <v>0</v>
      </c>
      <c r="T174" s="1"/>
      <c r="U174" s="1">
        <v>0</v>
      </c>
    </row>
    <row r="175" spans="1:25" s="23" customFormat="1" ht="141.75" x14ac:dyDescent="0.2">
      <c r="A175" s="333" t="s">
        <v>152</v>
      </c>
      <c r="B175" s="333"/>
      <c r="C175" s="333"/>
      <c r="D175" s="333"/>
      <c r="E175" s="20" t="s">
        <v>153</v>
      </c>
      <c r="F175" s="38" t="s">
        <v>99</v>
      </c>
      <c r="G175" s="21">
        <f>G176+G178</f>
        <v>2000000</v>
      </c>
      <c r="H175" s="21">
        <f t="shared" ref="H175:U175" si="80">H176+H178</f>
        <v>2000000</v>
      </c>
      <c r="I175" s="21">
        <f t="shared" si="80"/>
        <v>2800000</v>
      </c>
      <c r="J175" s="21">
        <f t="shared" si="80"/>
        <v>2800000</v>
      </c>
      <c r="K175" s="21">
        <f t="shared" si="80"/>
        <v>1533017.21</v>
      </c>
      <c r="L175" s="22">
        <f t="shared" si="72"/>
        <v>54.750614642857144</v>
      </c>
      <c r="M175" s="21">
        <f t="shared" si="80"/>
        <v>2000000</v>
      </c>
      <c r="N175" s="21">
        <f t="shared" si="80"/>
        <v>2000000</v>
      </c>
      <c r="O175" s="21">
        <f t="shared" si="80"/>
        <v>2600000</v>
      </c>
      <c r="P175" s="21">
        <f t="shared" si="80"/>
        <v>2600000</v>
      </c>
      <c r="Q175" s="21">
        <f t="shared" si="80"/>
        <v>2000000</v>
      </c>
      <c r="R175" s="21">
        <f t="shared" si="80"/>
        <v>2600000</v>
      </c>
      <c r="S175" s="21">
        <f t="shared" si="80"/>
        <v>2600000</v>
      </c>
      <c r="T175" s="21">
        <f t="shared" si="80"/>
        <v>2600000</v>
      </c>
      <c r="U175" s="21">
        <f t="shared" si="80"/>
        <v>2600000</v>
      </c>
      <c r="V175" s="21"/>
      <c r="W175" s="21"/>
      <c r="X175" s="21"/>
      <c r="Y175" s="12"/>
    </row>
    <row r="176" spans="1:25" s="23" customFormat="1" ht="15.75" hidden="1" x14ac:dyDescent="0.2">
      <c r="A176" s="24" t="s">
        <v>154</v>
      </c>
      <c r="B176" s="25">
        <v>11</v>
      </c>
      <c r="C176" s="49" t="s">
        <v>101</v>
      </c>
      <c r="D176" s="27">
        <v>322</v>
      </c>
      <c r="E176" s="20"/>
      <c r="F176" s="20"/>
      <c r="G176" s="21">
        <f>SUM(G177)</f>
        <v>200000</v>
      </c>
      <c r="H176" s="21">
        <f t="shared" ref="H176:U176" si="81">SUM(H177)</f>
        <v>200000</v>
      </c>
      <c r="I176" s="21">
        <f t="shared" si="81"/>
        <v>200000</v>
      </c>
      <c r="J176" s="21">
        <f t="shared" si="81"/>
        <v>200000</v>
      </c>
      <c r="K176" s="21">
        <f t="shared" si="81"/>
        <v>239.06</v>
      </c>
      <c r="L176" s="22">
        <f t="shared" si="72"/>
        <v>0.11953000000000001</v>
      </c>
      <c r="M176" s="21">
        <f t="shared" si="81"/>
        <v>200000</v>
      </c>
      <c r="N176" s="21">
        <f t="shared" si="81"/>
        <v>200000</v>
      </c>
      <c r="O176" s="21">
        <f t="shared" si="81"/>
        <v>100000</v>
      </c>
      <c r="P176" s="21">
        <f t="shared" si="81"/>
        <v>100000</v>
      </c>
      <c r="Q176" s="21">
        <f t="shared" si="81"/>
        <v>200000</v>
      </c>
      <c r="R176" s="21">
        <f t="shared" si="81"/>
        <v>100000</v>
      </c>
      <c r="S176" s="21">
        <f t="shared" si="81"/>
        <v>100000</v>
      </c>
      <c r="T176" s="21">
        <f t="shared" si="81"/>
        <v>100000</v>
      </c>
      <c r="U176" s="21">
        <f t="shared" si="81"/>
        <v>100000</v>
      </c>
      <c r="V176" s="21"/>
      <c r="W176" s="21"/>
      <c r="X176" s="21"/>
      <c r="Y176" s="12"/>
    </row>
    <row r="177" spans="1:25" ht="30" hidden="1" x14ac:dyDescent="0.2">
      <c r="A177" s="28" t="s">
        <v>154</v>
      </c>
      <c r="B177" s="29">
        <v>11</v>
      </c>
      <c r="C177" s="50" t="s">
        <v>101</v>
      </c>
      <c r="D177" s="53">
        <v>3224</v>
      </c>
      <c r="E177" s="54" t="s">
        <v>155</v>
      </c>
      <c r="G177" s="1">
        <v>200000</v>
      </c>
      <c r="H177" s="1">
        <v>200000</v>
      </c>
      <c r="I177" s="1">
        <v>200000</v>
      </c>
      <c r="J177" s="1">
        <v>200000</v>
      </c>
      <c r="K177" s="1">
        <v>239.06</v>
      </c>
      <c r="L177" s="33">
        <f t="shared" si="72"/>
        <v>0.11953000000000001</v>
      </c>
      <c r="M177" s="1">
        <v>200000</v>
      </c>
      <c r="N177" s="1">
        <v>200000</v>
      </c>
      <c r="O177" s="1">
        <v>100000</v>
      </c>
      <c r="P177" s="1">
        <f>O177</f>
        <v>100000</v>
      </c>
      <c r="Q177" s="1">
        <v>200000</v>
      </c>
      <c r="R177" s="1">
        <v>100000</v>
      </c>
      <c r="S177" s="1">
        <f>R177</f>
        <v>100000</v>
      </c>
      <c r="T177" s="1">
        <v>100000</v>
      </c>
      <c r="U177" s="1">
        <f>T177</f>
        <v>100000</v>
      </c>
    </row>
    <row r="178" spans="1:25" s="23" customFormat="1" ht="15.75" hidden="1" x14ac:dyDescent="0.2">
      <c r="A178" s="24" t="s">
        <v>154</v>
      </c>
      <c r="B178" s="25">
        <v>11</v>
      </c>
      <c r="C178" s="49" t="s">
        <v>101</v>
      </c>
      <c r="D178" s="40">
        <v>323</v>
      </c>
      <c r="E178" s="56"/>
      <c r="F178" s="20"/>
      <c r="G178" s="21">
        <f>SUM(G179:G180)</f>
        <v>1800000</v>
      </c>
      <c r="H178" s="21">
        <f t="shared" ref="H178:U178" si="82">SUM(H179:H180)</f>
        <v>1800000</v>
      </c>
      <c r="I178" s="21">
        <f t="shared" si="82"/>
        <v>2600000</v>
      </c>
      <c r="J178" s="21">
        <f t="shared" si="82"/>
        <v>2600000</v>
      </c>
      <c r="K178" s="21">
        <f t="shared" si="82"/>
        <v>1532778.15</v>
      </c>
      <c r="L178" s="22">
        <f t="shared" si="72"/>
        <v>58.953005769230771</v>
      </c>
      <c r="M178" s="21">
        <f t="shared" si="82"/>
        <v>1800000</v>
      </c>
      <c r="N178" s="21">
        <f t="shared" si="82"/>
        <v>1800000</v>
      </c>
      <c r="O178" s="21">
        <f t="shared" si="82"/>
        <v>2500000</v>
      </c>
      <c r="P178" s="21">
        <f t="shared" si="82"/>
        <v>2500000</v>
      </c>
      <c r="Q178" s="21">
        <f t="shared" si="82"/>
        <v>1800000</v>
      </c>
      <c r="R178" s="21">
        <f t="shared" si="82"/>
        <v>2500000</v>
      </c>
      <c r="S178" s="21">
        <f t="shared" si="82"/>
        <v>2500000</v>
      </c>
      <c r="T178" s="21">
        <f t="shared" si="82"/>
        <v>2500000</v>
      </c>
      <c r="U178" s="21">
        <f t="shared" si="82"/>
        <v>2500000</v>
      </c>
      <c r="V178" s="21"/>
      <c r="W178" s="21"/>
      <c r="X178" s="21"/>
      <c r="Y178" s="12"/>
    </row>
    <row r="179" spans="1:25" hidden="1" x14ac:dyDescent="0.2">
      <c r="A179" s="28" t="s">
        <v>154</v>
      </c>
      <c r="B179" s="29">
        <v>11</v>
      </c>
      <c r="C179" s="50" t="s">
        <v>101</v>
      </c>
      <c r="D179" s="53">
        <v>3232</v>
      </c>
      <c r="E179" s="32" t="s">
        <v>53</v>
      </c>
      <c r="G179" s="1">
        <v>1700000</v>
      </c>
      <c r="H179" s="1">
        <v>1700000</v>
      </c>
      <c r="I179" s="1">
        <v>2500000</v>
      </c>
      <c r="J179" s="1">
        <v>2500000</v>
      </c>
      <c r="K179" s="1">
        <v>1532778.15</v>
      </c>
      <c r="L179" s="33">
        <f t="shared" si="72"/>
        <v>61.311125999999994</v>
      </c>
      <c r="M179" s="1">
        <v>1700000</v>
      </c>
      <c r="N179" s="1">
        <v>1700000</v>
      </c>
      <c r="O179" s="1">
        <v>2500000</v>
      </c>
      <c r="P179" s="1">
        <f>O179</f>
        <v>2500000</v>
      </c>
      <c r="Q179" s="1">
        <v>1700000</v>
      </c>
      <c r="R179" s="1">
        <v>2500000</v>
      </c>
      <c r="S179" s="1">
        <f>R179</f>
        <v>2500000</v>
      </c>
      <c r="T179" s="1">
        <v>2500000</v>
      </c>
      <c r="U179" s="1">
        <f>T179</f>
        <v>2500000</v>
      </c>
    </row>
    <row r="180" spans="1:25" hidden="1" x14ac:dyDescent="0.2">
      <c r="A180" s="28" t="s">
        <v>154</v>
      </c>
      <c r="B180" s="29">
        <v>11</v>
      </c>
      <c r="C180" s="50" t="s">
        <v>101</v>
      </c>
      <c r="D180" s="53">
        <v>3239</v>
      </c>
      <c r="E180" s="32" t="s">
        <v>60</v>
      </c>
      <c r="G180" s="1">
        <v>100000</v>
      </c>
      <c r="H180" s="1">
        <v>100000</v>
      </c>
      <c r="I180" s="1">
        <v>100000</v>
      </c>
      <c r="J180" s="1">
        <v>100000</v>
      </c>
      <c r="K180" s="1">
        <v>0</v>
      </c>
      <c r="L180" s="33">
        <f t="shared" si="72"/>
        <v>0</v>
      </c>
      <c r="M180" s="1">
        <v>100000</v>
      </c>
      <c r="N180" s="1">
        <v>100000</v>
      </c>
      <c r="O180" s="1"/>
      <c r="P180" s="1">
        <f>O180</f>
        <v>0</v>
      </c>
      <c r="Q180" s="1">
        <v>100000</v>
      </c>
      <c r="R180" s="1"/>
      <c r="S180" s="1">
        <f>R180</f>
        <v>0</v>
      </c>
      <c r="T180" s="1"/>
      <c r="U180" s="1">
        <f>T180</f>
        <v>0</v>
      </c>
    </row>
    <row r="181" spans="1:25" s="23" customFormat="1" ht="141.75" x14ac:dyDescent="0.2">
      <c r="A181" s="333" t="s">
        <v>156</v>
      </c>
      <c r="B181" s="334"/>
      <c r="C181" s="334"/>
      <c r="D181" s="334"/>
      <c r="E181" s="20" t="s">
        <v>157</v>
      </c>
      <c r="F181" s="38" t="s">
        <v>99</v>
      </c>
      <c r="G181" s="21">
        <f>G182+G184</f>
        <v>5000000</v>
      </c>
      <c r="H181" s="21">
        <f t="shared" ref="H181:U181" si="83">H182+H184</f>
        <v>5000000</v>
      </c>
      <c r="I181" s="21">
        <f t="shared" si="83"/>
        <v>5000000</v>
      </c>
      <c r="J181" s="21">
        <f t="shared" si="83"/>
        <v>5000000</v>
      </c>
      <c r="K181" s="21">
        <f t="shared" si="83"/>
        <v>5000000</v>
      </c>
      <c r="L181" s="22">
        <f t="shared" si="72"/>
        <v>100</v>
      </c>
      <c r="M181" s="21">
        <f t="shared" si="83"/>
        <v>1000000</v>
      </c>
      <c r="N181" s="21">
        <f t="shared" si="83"/>
        <v>1000000</v>
      </c>
      <c r="O181" s="21">
        <f t="shared" si="83"/>
        <v>12850000</v>
      </c>
      <c r="P181" s="21">
        <f t="shared" si="83"/>
        <v>12850000</v>
      </c>
      <c r="Q181" s="21">
        <f t="shared" si="83"/>
        <v>1000000</v>
      </c>
      <c r="R181" s="21">
        <f t="shared" si="83"/>
        <v>8200000</v>
      </c>
      <c r="S181" s="21">
        <f t="shared" si="83"/>
        <v>8200000</v>
      </c>
      <c r="T181" s="21">
        <f t="shared" si="83"/>
        <v>6800000</v>
      </c>
      <c r="U181" s="21">
        <f t="shared" si="83"/>
        <v>6800000</v>
      </c>
      <c r="V181" s="21"/>
      <c r="W181" s="21"/>
      <c r="X181" s="21"/>
      <c r="Y181" s="12"/>
    </row>
    <row r="182" spans="1:25" s="23" customFormat="1" ht="15.75" hidden="1" x14ac:dyDescent="0.2">
      <c r="A182" s="24" t="s">
        <v>158</v>
      </c>
      <c r="B182" s="25">
        <v>11</v>
      </c>
      <c r="C182" s="49" t="s">
        <v>101</v>
      </c>
      <c r="D182" s="40">
        <v>381</v>
      </c>
      <c r="E182" s="20"/>
      <c r="F182" s="20"/>
      <c r="G182" s="21">
        <f>SUM(G183)</f>
        <v>800000</v>
      </c>
      <c r="H182" s="21">
        <f t="shared" ref="H182:U182" si="84">SUM(H183)</f>
        <v>800000</v>
      </c>
      <c r="I182" s="21">
        <f t="shared" si="84"/>
        <v>800000</v>
      </c>
      <c r="J182" s="21">
        <f t="shared" si="84"/>
        <v>800000</v>
      </c>
      <c r="K182" s="21">
        <f t="shared" si="84"/>
        <v>800000</v>
      </c>
      <c r="L182" s="22">
        <f t="shared" si="72"/>
        <v>100</v>
      </c>
      <c r="M182" s="21">
        <f t="shared" si="84"/>
        <v>1000000</v>
      </c>
      <c r="N182" s="21">
        <f t="shared" si="84"/>
        <v>1000000</v>
      </c>
      <c r="O182" s="21">
        <f t="shared" si="84"/>
        <v>8200000</v>
      </c>
      <c r="P182" s="21">
        <f t="shared" si="84"/>
        <v>8200000</v>
      </c>
      <c r="Q182" s="21">
        <f t="shared" si="84"/>
        <v>1000000</v>
      </c>
      <c r="R182" s="21">
        <f t="shared" si="84"/>
        <v>8200000</v>
      </c>
      <c r="S182" s="21">
        <f t="shared" si="84"/>
        <v>8200000</v>
      </c>
      <c r="T182" s="21">
        <f t="shared" si="84"/>
        <v>6800000</v>
      </c>
      <c r="U182" s="21">
        <f t="shared" si="84"/>
        <v>6800000</v>
      </c>
      <c r="V182" s="21"/>
      <c r="W182" s="21"/>
      <c r="X182" s="21"/>
      <c r="Y182" s="12"/>
    </row>
    <row r="183" spans="1:25" hidden="1" x14ac:dyDescent="0.2">
      <c r="A183" s="28" t="s">
        <v>158</v>
      </c>
      <c r="B183" s="29">
        <v>11</v>
      </c>
      <c r="C183" s="50" t="s">
        <v>101</v>
      </c>
      <c r="D183" s="53">
        <v>3811</v>
      </c>
      <c r="E183" s="32" t="s">
        <v>73</v>
      </c>
      <c r="G183" s="1">
        <v>800000</v>
      </c>
      <c r="H183" s="1">
        <v>800000</v>
      </c>
      <c r="I183" s="1">
        <v>800000</v>
      </c>
      <c r="J183" s="1">
        <v>800000</v>
      </c>
      <c r="K183" s="1">
        <v>800000</v>
      </c>
      <c r="L183" s="33">
        <f t="shared" si="72"/>
        <v>100</v>
      </c>
      <c r="M183" s="1">
        <v>1000000</v>
      </c>
      <c r="N183" s="1">
        <v>1000000</v>
      </c>
      <c r="O183" s="1">
        <v>8200000</v>
      </c>
      <c r="P183" s="1">
        <f>O183</f>
        <v>8200000</v>
      </c>
      <c r="Q183" s="1">
        <v>1000000</v>
      </c>
      <c r="R183" s="1">
        <v>8200000</v>
      </c>
      <c r="S183" s="1">
        <f>R183</f>
        <v>8200000</v>
      </c>
      <c r="T183" s="1">
        <v>6800000</v>
      </c>
      <c r="U183" s="1">
        <f>T183</f>
        <v>6800000</v>
      </c>
    </row>
    <row r="184" spans="1:25" s="23" customFormat="1" ht="15.75" hidden="1" x14ac:dyDescent="0.2">
      <c r="A184" s="24" t="s">
        <v>158</v>
      </c>
      <c r="B184" s="25">
        <v>11</v>
      </c>
      <c r="C184" s="49" t="s">
        <v>101</v>
      </c>
      <c r="D184" s="40">
        <v>382</v>
      </c>
      <c r="E184" s="20"/>
      <c r="F184" s="20"/>
      <c r="G184" s="21">
        <f>SUM(G185)</f>
        <v>4200000</v>
      </c>
      <c r="H184" s="21">
        <f t="shared" ref="H184:U184" si="85">SUM(H185)</f>
        <v>4200000</v>
      </c>
      <c r="I184" s="21">
        <f t="shared" si="85"/>
        <v>4200000</v>
      </c>
      <c r="J184" s="21">
        <f t="shared" si="85"/>
        <v>4200000</v>
      </c>
      <c r="K184" s="21">
        <f t="shared" si="85"/>
        <v>4200000</v>
      </c>
      <c r="L184" s="22">
        <f t="shared" si="72"/>
        <v>100</v>
      </c>
      <c r="M184" s="21">
        <f t="shared" si="85"/>
        <v>0</v>
      </c>
      <c r="N184" s="21">
        <f t="shared" si="85"/>
        <v>0</v>
      </c>
      <c r="O184" s="21">
        <f t="shared" si="85"/>
        <v>4650000</v>
      </c>
      <c r="P184" s="21">
        <f t="shared" si="85"/>
        <v>4650000</v>
      </c>
      <c r="Q184" s="21">
        <f t="shared" si="85"/>
        <v>0</v>
      </c>
      <c r="R184" s="21">
        <f t="shared" si="85"/>
        <v>0</v>
      </c>
      <c r="S184" s="21">
        <f t="shared" si="85"/>
        <v>0</v>
      </c>
      <c r="T184" s="21">
        <f t="shared" si="85"/>
        <v>0</v>
      </c>
      <c r="U184" s="21">
        <f t="shared" si="85"/>
        <v>0</v>
      </c>
      <c r="V184" s="21"/>
      <c r="W184" s="21"/>
      <c r="X184" s="21"/>
      <c r="Y184" s="12"/>
    </row>
    <row r="185" spans="1:25" hidden="1" x14ac:dyDescent="0.2">
      <c r="A185" s="28" t="s">
        <v>158</v>
      </c>
      <c r="B185" s="29">
        <v>11</v>
      </c>
      <c r="C185" s="50" t="s">
        <v>101</v>
      </c>
      <c r="D185" s="53">
        <v>3821</v>
      </c>
      <c r="E185" s="32" t="s">
        <v>102</v>
      </c>
      <c r="G185" s="1">
        <v>4200000</v>
      </c>
      <c r="H185" s="1">
        <v>4200000</v>
      </c>
      <c r="I185" s="1">
        <v>4200000</v>
      </c>
      <c r="J185" s="1">
        <v>4200000</v>
      </c>
      <c r="K185" s="1">
        <v>4200000</v>
      </c>
      <c r="L185" s="33">
        <f t="shared" si="72"/>
        <v>100</v>
      </c>
      <c r="M185" s="1">
        <v>0</v>
      </c>
      <c r="N185" s="1">
        <v>0</v>
      </c>
      <c r="O185" s="1">
        <v>4650000</v>
      </c>
      <c r="P185" s="1">
        <f>O185</f>
        <v>4650000</v>
      </c>
      <c r="Q185" s="1">
        <v>0</v>
      </c>
      <c r="R185" s="1">
        <v>0</v>
      </c>
      <c r="S185" s="1">
        <f>R185</f>
        <v>0</v>
      </c>
      <c r="T185" s="1">
        <v>0</v>
      </c>
      <c r="U185" s="1">
        <f>T185</f>
        <v>0</v>
      </c>
    </row>
    <row r="186" spans="1:25" s="23" customFormat="1" ht="141.75" x14ac:dyDescent="0.2">
      <c r="A186" s="333" t="s">
        <v>159</v>
      </c>
      <c r="B186" s="334"/>
      <c r="C186" s="334"/>
      <c r="D186" s="334"/>
      <c r="E186" s="20" t="s">
        <v>160</v>
      </c>
      <c r="F186" s="38" t="s">
        <v>99</v>
      </c>
      <c r="G186" s="21">
        <f>SUM(G187)</f>
        <v>400000</v>
      </c>
      <c r="H186" s="21">
        <f t="shared" ref="H186:U187" si="86">SUM(H187)</f>
        <v>400000</v>
      </c>
      <c r="I186" s="21">
        <f t="shared" si="86"/>
        <v>400000</v>
      </c>
      <c r="J186" s="21">
        <f t="shared" si="86"/>
        <v>400000</v>
      </c>
      <c r="K186" s="21">
        <f t="shared" si="86"/>
        <v>400000</v>
      </c>
      <c r="L186" s="22">
        <f t="shared" si="72"/>
        <v>100</v>
      </c>
      <c r="M186" s="21">
        <f t="shared" si="86"/>
        <v>535000</v>
      </c>
      <c r="N186" s="21">
        <f t="shared" si="86"/>
        <v>535000</v>
      </c>
      <c r="O186" s="21">
        <f t="shared" si="86"/>
        <v>200000</v>
      </c>
      <c r="P186" s="21">
        <f t="shared" si="86"/>
        <v>200000</v>
      </c>
      <c r="Q186" s="21">
        <f t="shared" si="86"/>
        <v>535000</v>
      </c>
      <c r="R186" s="21">
        <f t="shared" si="86"/>
        <v>200000</v>
      </c>
      <c r="S186" s="21">
        <f t="shared" si="86"/>
        <v>200000</v>
      </c>
      <c r="T186" s="21">
        <f t="shared" si="86"/>
        <v>200000</v>
      </c>
      <c r="U186" s="21">
        <f t="shared" si="86"/>
        <v>200000</v>
      </c>
      <c r="V186" s="21"/>
      <c r="W186" s="21"/>
      <c r="X186" s="21"/>
      <c r="Y186" s="12"/>
    </row>
    <row r="187" spans="1:25" s="23" customFormat="1" ht="15.75" hidden="1" x14ac:dyDescent="0.2">
      <c r="A187" s="24" t="s">
        <v>161</v>
      </c>
      <c r="B187" s="25">
        <v>11</v>
      </c>
      <c r="C187" s="49" t="s">
        <v>162</v>
      </c>
      <c r="D187" s="40">
        <v>426</v>
      </c>
      <c r="E187" s="20"/>
      <c r="F187" s="20"/>
      <c r="G187" s="21">
        <f>SUM(G188)</f>
        <v>400000</v>
      </c>
      <c r="H187" s="21">
        <f t="shared" si="86"/>
        <v>400000</v>
      </c>
      <c r="I187" s="21">
        <f t="shared" si="86"/>
        <v>400000</v>
      </c>
      <c r="J187" s="21">
        <f t="shared" si="86"/>
        <v>400000</v>
      </c>
      <c r="K187" s="21">
        <f t="shared" si="86"/>
        <v>400000</v>
      </c>
      <c r="L187" s="22">
        <f t="shared" si="72"/>
        <v>100</v>
      </c>
      <c r="M187" s="21">
        <f t="shared" si="86"/>
        <v>535000</v>
      </c>
      <c r="N187" s="21">
        <f t="shared" si="86"/>
        <v>535000</v>
      </c>
      <c r="O187" s="21">
        <f t="shared" si="86"/>
        <v>200000</v>
      </c>
      <c r="P187" s="21">
        <f t="shared" si="86"/>
        <v>200000</v>
      </c>
      <c r="Q187" s="21">
        <f t="shared" si="86"/>
        <v>535000</v>
      </c>
      <c r="R187" s="21">
        <f t="shared" si="86"/>
        <v>200000</v>
      </c>
      <c r="S187" s="21">
        <f t="shared" si="86"/>
        <v>200000</v>
      </c>
      <c r="T187" s="21">
        <f t="shared" si="86"/>
        <v>200000</v>
      </c>
      <c r="U187" s="21">
        <f t="shared" si="86"/>
        <v>200000</v>
      </c>
      <c r="V187" s="21"/>
      <c r="W187" s="21"/>
      <c r="X187" s="21"/>
      <c r="Y187" s="12"/>
    </row>
    <row r="188" spans="1:25" hidden="1" x14ac:dyDescent="0.2">
      <c r="A188" s="28" t="s">
        <v>161</v>
      </c>
      <c r="B188" s="29">
        <v>11</v>
      </c>
      <c r="C188" s="50" t="s">
        <v>162</v>
      </c>
      <c r="D188" s="53">
        <v>4263</v>
      </c>
      <c r="E188" s="32" t="s">
        <v>163</v>
      </c>
      <c r="G188" s="1">
        <v>400000</v>
      </c>
      <c r="H188" s="1">
        <v>400000</v>
      </c>
      <c r="I188" s="1">
        <v>400000</v>
      </c>
      <c r="J188" s="1">
        <v>400000</v>
      </c>
      <c r="K188" s="1">
        <v>400000</v>
      </c>
      <c r="L188" s="33">
        <f t="shared" si="72"/>
        <v>100</v>
      </c>
      <c r="M188" s="1">
        <v>535000</v>
      </c>
      <c r="N188" s="1">
        <v>535000</v>
      </c>
      <c r="O188" s="1">
        <v>200000</v>
      </c>
      <c r="P188" s="1">
        <f>O188</f>
        <v>200000</v>
      </c>
      <c r="Q188" s="1">
        <v>535000</v>
      </c>
      <c r="R188" s="1">
        <v>200000</v>
      </c>
      <c r="S188" s="1">
        <f>R188</f>
        <v>200000</v>
      </c>
      <c r="T188" s="1">
        <v>200000</v>
      </c>
      <c r="U188" s="1">
        <f>T188</f>
        <v>200000</v>
      </c>
    </row>
    <row r="189" spans="1:25" s="23" customFormat="1" ht="141.75" x14ac:dyDescent="0.2">
      <c r="A189" s="333" t="s">
        <v>164</v>
      </c>
      <c r="B189" s="333"/>
      <c r="C189" s="333"/>
      <c r="D189" s="333"/>
      <c r="E189" s="20" t="s">
        <v>165</v>
      </c>
      <c r="F189" s="38" t="s">
        <v>99</v>
      </c>
      <c r="G189" s="21">
        <f>G190+G192</f>
        <v>525000</v>
      </c>
      <c r="H189" s="21">
        <f t="shared" ref="H189:U189" si="87">H190+H192</f>
        <v>55000</v>
      </c>
      <c r="I189" s="21">
        <f t="shared" si="87"/>
        <v>525000</v>
      </c>
      <c r="J189" s="21">
        <f t="shared" si="87"/>
        <v>55000</v>
      </c>
      <c r="K189" s="21">
        <f t="shared" si="87"/>
        <v>0</v>
      </c>
      <c r="L189" s="22">
        <f t="shared" si="72"/>
        <v>0</v>
      </c>
      <c r="M189" s="21">
        <f t="shared" si="87"/>
        <v>0</v>
      </c>
      <c r="N189" s="21">
        <f t="shared" si="87"/>
        <v>0</v>
      </c>
      <c r="O189" s="21">
        <f t="shared" si="87"/>
        <v>0</v>
      </c>
      <c r="P189" s="21">
        <f t="shared" si="87"/>
        <v>0</v>
      </c>
      <c r="Q189" s="21">
        <f t="shared" si="87"/>
        <v>0</v>
      </c>
      <c r="R189" s="21">
        <f t="shared" si="87"/>
        <v>0</v>
      </c>
      <c r="S189" s="21">
        <f t="shared" si="87"/>
        <v>0</v>
      </c>
      <c r="T189" s="21">
        <f t="shared" si="87"/>
        <v>0</v>
      </c>
      <c r="U189" s="21">
        <f t="shared" si="87"/>
        <v>0</v>
      </c>
      <c r="V189" s="21"/>
      <c r="W189" s="21"/>
      <c r="X189" s="21"/>
      <c r="Y189" s="12"/>
    </row>
    <row r="190" spans="1:25" s="23" customFormat="1" ht="15.75" hidden="1" x14ac:dyDescent="0.2">
      <c r="A190" s="25" t="s">
        <v>166</v>
      </c>
      <c r="B190" s="25">
        <v>12</v>
      </c>
      <c r="C190" s="49" t="s">
        <v>142</v>
      </c>
      <c r="D190" s="27">
        <v>412</v>
      </c>
      <c r="E190" s="20"/>
      <c r="F190" s="20"/>
      <c r="G190" s="21">
        <f>SUM(G191)</f>
        <v>55000</v>
      </c>
      <c r="H190" s="21">
        <f t="shared" ref="H190:U190" si="88">SUM(H191)</f>
        <v>55000</v>
      </c>
      <c r="I190" s="21">
        <f t="shared" si="88"/>
        <v>55000</v>
      </c>
      <c r="J190" s="21">
        <f t="shared" si="88"/>
        <v>55000</v>
      </c>
      <c r="K190" s="21">
        <f t="shared" si="88"/>
        <v>0</v>
      </c>
      <c r="L190" s="22">
        <f t="shared" si="72"/>
        <v>0</v>
      </c>
      <c r="M190" s="21">
        <f t="shared" si="88"/>
        <v>0</v>
      </c>
      <c r="N190" s="21">
        <f t="shared" si="88"/>
        <v>0</v>
      </c>
      <c r="O190" s="21">
        <f t="shared" si="88"/>
        <v>0</v>
      </c>
      <c r="P190" s="21">
        <f t="shared" si="88"/>
        <v>0</v>
      </c>
      <c r="Q190" s="21">
        <f t="shared" si="88"/>
        <v>0</v>
      </c>
      <c r="R190" s="21">
        <f t="shared" si="88"/>
        <v>0</v>
      </c>
      <c r="S190" s="21">
        <f t="shared" si="88"/>
        <v>0</v>
      </c>
      <c r="T190" s="21">
        <f t="shared" si="88"/>
        <v>0</v>
      </c>
      <c r="U190" s="21">
        <f t="shared" si="88"/>
        <v>0</v>
      </c>
      <c r="V190" s="21"/>
      <c r="W190" s="21"/>
      <c r="X190" s="21"/>
      <c r="Y190" s="12"/>
    </row>
    <row r="191" spans="1:25" hidden="1" x14ac:dyDescent="0.2">
      <c r="A191" s="29" t="s">
        <v>166</v>
      </c>
      <c r="B191" s="29">
        <v>12</v>
      </c>
      <c r="C191" s="50" t="s">
        <v>142</v>
      </c>
      <c r="D191" s="53">
        <v>4126</v>
      </c>
      <c r="E191" s="57" t="s">
        <v>84</v>
      </c>
      <c r="G191" s="1">
        <v>55000</v>
      </c>
      <c r="H191" s="1">
        <v>55000</v>
      </c>
      <c r="I191" s="1">
        <v>55000</v>
      </c>
      <c r="J191" s="1">
        <v>55000</v>
      </c>
      <c r="K191" s="1">
        <v>0</v>
      </c>
      <c r="L191" s="33">
        <f t="shared" si="72"/>
        <v>0</v>
      </c>
      <c r="M191" s="1">
        <v>0</v>
      </c>
      <c r="N191" s="1">
        <v>0</v>
      </c>
      <c r="O191" s="1"/>
      <c r="P191" s="1">
        <f>O191</f>
        <v>0</v>
      </c>
      <c r="Q191" s="1">
        <v>0</v>
      </c>
      <c r="R191" s="1"/>
      <c r="S191" s="1">
        <f>R191</f>
        <v>0</v>
      </c>
      <c r="T191" s="1"/>
      <c r="U191" s="1">
        <f>T191</f>
        <v>0</v>
      </c>
    </row>
    <row r="192" spans="1:25" s="23" customFormat="1" ht="15.75" hidden="1" x14ac:dyDescent="0.2">
      <c r="A192" s="25" t="s">
        <v>166</v>
      </c>
      <c r="B192" s="25">
        <v>51</v>
      </c>
      <c r="C192" s="49" t="s">
        <v>142</v>
      </c>
      <c r="D192" s="40">
        <v>412</v>
      </c>
      <c r="E192" s="58"/>
      <c r="F192" s="20"/>
      <c r="G192" s="21">
        <f>SUM(G193)</f>
        <v>470000</v>
      </c>
      <c r="H192" s="21">
        <f t="shared" ref="H192:U192" si="89">SUM(H193)</f>
        <v>0</v>
      </c>
      <c r="I192" s="21">
        <f t="shared" si="89"/>
        <v>470000</v>
      </c>
      <c r="J192" s="21">
        <f t="shared" si="89"/>
        <v>0</v>
      </c>
      <c r="K192" s="21">
        <f t="shared" si="89"/>
        <v>0</v>
      </c>
      <c r="L192" s="22">
        <f t="shared" si="72"/>
        <v>0</v>
      </c>
      <c r="M192" s="21">
        <f t="shared" si="89"/>
        <v>0</v>
      </c>
      <c r="N192" s="21">
        <f t="shared" si="89"/>
        <v>0</v>
      </c>
      <c r="O192" s="21">
        <f t="shared" si="89"/>
        <v>0</v>
      </c>
      <c r="P192" s="21">
        <f t="shared" si="89"/>
        <v>0</v>
      </c>
      <c r="Q192" s="21">
        <f t="shared" si="89"/>
        <v>0</v>
      </c>
      <c r="R192" s="21">
        <f t="shared" si="89"/>
        <v>0</v>
      </c>
      <c r="S192" s="21">
        <f t="shared" si="89"/>
        <v>0</v>
      </c>
      <c r="T192" s="21">
        <f t="shared" si="89"/>
        <v>0</v>
      </c>
      <c r="U192" s="21">
        <f t="shared" si="89"/>
        <v>0</v>
      </c>
      <c r="V192" s="21"/>
      <c r="W192" s="21"/>
      <c r="X192" s="21"/>
      <c r="Y192" s="12"/>
    </row>
    <row r="193" spans="1:25" hidden="1" x14ac:dyDescent="0.2">
      <c r="A193" s="29" t="s">
        <v>166</v>
      </c>
      <c r="B193" s="29">
        <v>51</v>
      </c>
      <c r="C193" s="50" t="s">
        <v>142</v>
      </c>
      <c r="D193" s="53">
        <v>4126</v>
      </c>
      <c r="E193" s="57" t="s">
        <v>84</v>
      </c>
      <c r="G193" s="1">
        <v>470000</v>
      </c>
      <c r="H193" s="55"/>
      <c r="I193" s="1">
        <v>470000</v>
      </c>
      <c r="J193" s="55"/>
      <c r="K193" s="1">
        <v>0</v>
      </c>
      <c r="L193" s="33">
        <f t="shared" si="72"/>
        <v>0</v>
      </c>
      <c r="M193" s="1">
        <v>0</v>
      </c>
      <c r="N193" s="55"/>
      <c r="O193" s="1"/>
      <c r="P193" s="55"/>
      <c r="Q193" s="1">
        <v>0</v>
      </c>
      <c r="R193" s="1"/>
      <c r="S193" s="55"/>
      <c r="T193" s="1"/>
      <c r="U193" s="55"/>
    </row>
    <row r="194" spans="1:25" s="23" customFormat="1" ht="141.75" x14ac:dyDescent="0.2">
      <c r="A194" s="333" t="s">
        <v>167</v>
      </c>
      <c r="B194" s="333"/>
      <c r="C194" s="333"/>
      <c r="D194" s="333"/>
      <c r="E194" s="20" t="s">
        <v>168</v>
      </c>
      <c r="F194" s="38" t="s">
        <v>99</v>
      </c>
      <c r="G194" s="21">
        <f>G195+G197+G200</f>
        <v>562000</v>
      </c>
      <c r="H194" s="21">
        <f t="shared" ref="H194:U194" si="90">H195+H197+H200</f>
        <v>0</v>
      </c>
      <c r="I194" s="21">
        <f t="shared" si="90"/>
        <v>562000</v>
      </c>
      <c r="J194" s="21">
        <f t="shared" si="90"/>
        <v>0</v>
      </c>
      <c r="K194" s="21">
        <f t="shared" si="90"/>
        <v>0</v>
      </c>
      <c r="L194" s="22">
        <f t="shared" si="72"/>
        <v>0</v>
      </c>
      <c r="M194" s="21">
        <f t="shared" si="90"/>
        <v>0</v>
      </c>
      <c r="N194" s="21">
        <f t="shared" si="90"/>
        <v>0</v>
      </c>
      <c r="O194" s="21">
        <f t="shared" si="90"/>
        <v>127500</v>
      </c>
      <c r="P194" s="21">
        <f t="shared" si="90"/>
        <v>0</v>
      </c>
      <c r="Q194" s="21">
        <f t="shared" si="90"/>
        <v>0</v>
      </c>
      <c r="R194" s="21">
        <f t="shared" si="90"/>
        <v>0</v>
      </c>
      <c r="S194" s="21">
        <f t="shared" si="90"/>
        <v>0</v>
      </c>
      <c r="T194" s="21">
        <f t="shared" si="90"/>
        <v>0</v>
      </c>
      <c r="U194" s="21">
        <f t="shared" si="90"/>
        <v>0</v>
      </c>
      <c r="V194" s="21"/>
      <c r="W194" s="21"/>
      <c r="X194" s="21"/>
      <c r="Y194" s="12"/>
    </row>
    <row r="195" spans="1:25" s="23" customFormat="1" ht="15.75" hidden="1" x14ac:dyDescent="0.2">
      <c r="A195" s="25" t="s">
        <v>169</v>
      </c>
      <c r="B195" s="25">
        <v>51</v>
      </c>
      <c r="C195" s="49" t="s">
        <v>101</v>
      </c>
      <c r="D195" s="27">
        <v>311</v>
      </c>
      <c r="E195" s="20"/>
      <c r="F195" s="20"/>
      <c r="G195" s="21">
        <f>SUM(G196)</f>
        <v>350000</v>
      </c>
      <c r="H195" s="21">
        <f t="shared" ref="H195:U195" si="91">SUM(H196)</f>
        <v>0</v>
      </c>
      <c r="I195" s="21">
        <f t="shared" si="91"/>
        <v>350000</v>
      </c>
      <c r="J195" s="21">
        <f t="shared" si="91"/>
        <v>0</v>
      </c>
      <c r="K195" s="21">
        <f t="shared" si="91"/>
        <v>0</v>
      </c>
      <c r="L195" s="22">
        <f t="shared" si="72"/>
        <v>0</v>
      </c>
      <c r="M195" s="21">
        <f t="shared" si="91"/>
        <v>0</v>
      </c>
      <c r="N195" s="21">
        <f t="shared" si="91"/>
        <v>0</v>
      </c>
      <c r="O195" s="21">
        <f t="shared" si="91"/>
        <v>100000</v>
      </c>
      <c r="P195" s="21">
        <f t="shared" si="91"/>
        <v>0</v>
      </c>
      <c r="Q195" s="21">
        <f t="shared" si="91"/>
        <v>0</v>
      </c>
      <c r="R195" s="21">
        <f t="shared" si="91"/>
        <v>0</v>
      </c>
      <c r="S195" s="21">
        <f t="shared" si="91"/>
        <v>0</v>
      </c>
      <c r="T195" s="21">
        <f t="shared" si="91"/>
        <v>0</v>
      </c>
      <c r="U195" s="21">
        <f t="shared" si="91"/>
        <v>0</v>
      </c>
      <c r="V195" s="21"/>
      <c r="W195" s="21"/>
      <c r="X195" s="21"/>
      <c r="Y195" s="12"/>
    </row>
    <row r="196" spans="1:25" hidden="1" x14ac:dyDescent="0.2">
      <c r="A196" s="29" t="s">
        <v>169</v>
      </c>
      <c r="B196" s="29">
        <v>51</v>
      </c>
      <c r="C196" s="50" t="s">
        <v>101</v>
      </c>
      <c r="D196" s="53">
        <v>3111</v>
      </c>
      <c r="E196" s="32" t="s">
        <v>33</v>
      </c>
      <c r="G196" s="1">
        <v>350000</v>
      </c>
      <c r="H196" s="55"/>
      <c r="I196" s="1">
        <v>350000</v>
      </c>
      <c r="J196" s="55"/>
      <c r="K196" s="1">
        <v>0</v>
      </c>
      <c r="L196" s="33">
        <f t="shared" si="72"/>
        <v>0</v>
      </c>
      <c r="M196" s="1">
        <v>0</v>
      </c>
      <c r="N196" s="55"/>
      <c r="O196" s="1">
        <v>100000</v>
      </c>
      <c r="P196" s="55"/>
      <c r="Q196" s="1">
        <v>0</v>
      </c>
      <c r="R196" s="1"/>
      <c r="S196" s="55"/>
      <c r="T196" s="1"/>
      <c r="U196" s="55"/>
    </row>
    <row r="197" spans="1:25" s="23" customFormat="1" ht="15.75" hidden="1" x14ac:dyDescent="0.2">
      <c r="A197" s="25" t="s">
        <v>169</v>
      </c>
      <c r="B197" s="25">
        <v>51</v>
      </c>
      <c r="C197" s="49" t="s">
        <v>101</v>
      </c>
      <c r="D197" s="40">
        <v>313</v>
      </c>
      <c r="E197" s="20"/>
      <c r="F197" s="20"/>
      <c r="G197" s="21">
        <f>SUM(G198:G199)</f>
        <v>62000</v>
      </c>
      <c r="H197" s="21">
        <f t="shared" ref="H197:U197" si="92">SUM(H198:H199)</f>
        <v>0</v>
      </c>
      <c r="I197" s="21">
        <f t="shared" si="92"/>
        <v>62000</v>
      </c>
      <c r="J197" s="21">
        <f t="shared" si="92"/>
        <v>0</v>
      </c>
      <c r="K197" s="21">
        <f t="shared" si="92"/>
        <v>0</v>
      </c>
      <c r="L197" s="22">
        <f t="shared" si="72"/>
        <v>0</v>
      </c>
      <c r="M197" s="21">
        <f t="shared" si="92"/>
        <v>0</v>
      </c>
      <c r="N197" s="21">
        <f t="shared" si="92"/>
        <v>0</v>
      </c>
      <c r="O197" s="21">
        <f t="shared" si="92"/>
        <v>27500</v>
      </c>
      <c r="P197" s="21">
        <f t="shared" si="92"/>
        <v>0</v>
      </c>
      <c r="Q197" s="21">
        <f t="shared" si="92"/>
        <v>0</v>
      </c>
      <c r="R197" s="21">
        <f t="shared" si="92"/>
        <v>0</v>
      </c>
      <c r="S197" s="21">
        <f t="shared" si="92"/>
        <v>0</v>
      </c>
      <c r="T197" s="21">
        <f t="shared" si="92"/>
        <v>0</v>
      </c>
      <c r="U197" s="21">
        <f t="shared" si="92"/>
        <v>0</v>
      </c>
      <c r="V197" s="21"/>
      <c r="W197" s="21"/>
      <c r="X197" s="21"/>
      <c r="Y197" s="12"/>
    </row>
    <row r="198" spans="1:25" hidden="1" x14ac:dyDescent="0.2">
      <c r="A198" s="29" t="s">
        <v>169</v>
      </c>
      <c r="B198" s="29">
        <v>51</v>
      </c>
      <c r="C198" s="50" t="s">
        <v>101</v>
      </c>
      <c r="D198" s="53">
        <v>3132</v>
      </c>
      <c r="E198" s="54" t="s">
        <v>40</v>
      </c>
      <c r="G198" s="1">
        <v>55000</v>
      </c>
      <c r="H198" s="55"/>
      <c r="I198" s="1">
        <v>55000</v>
      </c>
      <c r="J198" s="55"/>
      <c r="K198" s="1">
        <v>0</v>
      </c>
      <c r="L198" s="33">
        <f t="shared" si="72"/>
        <v>0</v>
      </c>
      <c r="M198" s="1">
        <v>0</v>
      </c>
      <c r="N198" s="55"/>
      <c r="O198" s="1">
        <v>27500</v>
      </c>
      <c r="P198" s="55"/>
      <c r="Q198" s="1">
        <v>0</v>
      </c>
      <c r="R198" s="1"/>
      <c r="S198" s="55"/>
      <c r="T198" s="1"/>
      <c r="U198" s="55"/>
    </row>
    <row r="199" spans="1:25" ht="30" hidden="1" x14ac:dyDescent="0.2">
      <c r="A199" s="29" t="s">
        <v>169</v>
      </c>
      <c r="B199" s="29">
        <v>51</v>
      </c>
      <c r="C199" s="50" t="s">
        <v>101</v>
      </c>
      <c r="D199" s="53">
        <v>3133</v>
      </c>
      <c r="E199" s="54" t="s">
        <v>41</v>
      </c>
      <c r="G199" s="1">
        <v>7000</v>
      </c>
      <c r="H199" s="55"/>
      <c r="I199" s="1">
        <v>7000</v>
      </c>
      <c r="J199" s="55"/>
      <c r="K199" s="1">
        <v>0</v>
      </c>
      <c r="L199" s="33">
        <f t="shared" si="72"/>
        <v>0</v>
      </c>
      <c r="M199" s="1">
        <v>0</v>
      </c>
      <c r="N199" s="55"/>
      <c r="O199" s="1"/>
      <c r="P199" s="55"/>
      <c r="Q199" s="1">
        <v>0</v>
      </c>
      <c r="R199" s="1"/>
      <c r="S199" s="55"/>
      <c r="T199" s="1"/>
      <c r="U199" s="55"/>
    </row>
    <row r="200" spans="1:25" s="23" customFormat="1" ht="15.75" hidden="1" x14ac:dyDescent="0.2">
      <c r="A200" s="25" t="s">
        <v>169</v>
      </c>
      <c r="B200" s="25">
        <v>51</v>
      </c>
      <c r="C200" s="49" t="s">
        <v>101</v>
      </c>
      <c r="D200" s="40">
        <v>323</v>
      </c>
      <c r="E200" s="56"/>
      <c r="F200" s="20"/>
      <c r="G200" s="21">
        <f>SUM(G201)</f>
        <v>150000</v>
      </c>
      <c r="H200" s="21">
        <f t="shared" ref="H200:U200" si="93">SUM(H201)</f>
        <v>0</v>
      </c>
      <c r="I200" s="21">
        <f t="shared" si="93"/>
        <v>150000</v>
      </c>
      <c r="J200" s="21">
        <f t="shared" si="93"/>
        <v>0</v>
      </c>
      <c r="K200" s="21">
        <f t="shared" si="93"/>
        <v>0</v>
      </c>
      <c r="L200" s="22">
        <f t="shared" si="72"/>
        <v>0</v>
      </c>
      <c r="M200" s="21">
        <f t="shared" si="93"/>
        <v>0</v>
      </c>
      <c r="N200" s="21">
        <f t="shared" si="93"/>
        <v>0</v>
      </c>
      <c r="O200" s="21">
        <f t="shared" si="93"/>
        <v>0</v>
      </c>
      <c r="P200" s="21">
        <f t="shared" si="93"/>
        <v>0</v>
      </c>
      <c r="Q200" s="21">
        <f t="shared" si="93"/>
        <v>0</v>
      </c>
      <c r="R200" s="21">
        <f t="shared" si="93"/>
        <v>0</v>
      </c>
      <c r="S200" s="21">
        <f t="shared" si="93"/>
        <v>0</v>
      </c>
      <c r="T200" s="21">
        <f t="shared" si="93"/>
        <v>0</v>
      </c>
      <c r="U200" s="21">
        <f t="shared" si="93"/>
        <v>0</v>
      </c>
      <c r="V200" s="21"/>
      <c r="W200" s="21"/>
      <c r="X200" s="21"/>
      <c r="Y200" s="12"/>
    </row>
    <row r="201" spans="1:25" hidden="1" x14ac:dyDescent="0.2">
      <c r="A201" s="29" t="s">
        <v>169</v>
      </c>
      <c r="B201" s="29">
        <v>51</v>
      </c>
      <c r="C201" s="50" t="s">
        <v>101</v>
      </c>
      <c r="D201" s="53">
        <v>3237</v>
      </c>
      <c r="E201" s="54" t="s">
        <v>58</v>
      </c>
      <c r="G201" s="1">
        <v>150000</v>
      </c>
      <c r="H201" s="55"/>
      <c r="I201" s="1">
        <v>150000</v>
      </c>
      <c r="J201" s="55"/>
      <c r="K201" s="1">
        <v>0</v>
      </c>
      <c r="L201" s="33">
        <f t="shared" si="72"/>
        <v>0</v>
      </c>
      <c r="M201" s="1">
        <v>0</v>
      </c>
      <c r="N201" s="55"/>
      <c r="O201" s="1"/>
      <c r="P201" s="55"/>
      <c r="Q201" s="1">
        <v>0</v>
      </c>
      <c r="R201" s="1"/>
      <c r="S201" s="55"/>
      <c r="T201" s="1"/>
      <c r="U201" s="55"/>
    </row>
    <row r="202" spans="1:25" s="23" customFormat="1" ht="141.75" x14ac:dyDescent="0.2">
      <c r="A202" s="333" t="s">
        <v>170</v>
      </c>
      <c r="B202" s="334"/>
      <c r="C202" s="334"/>
      <c r="D202" s="334"/>
      <c r="E202" s="56" t="s">
        <v>171</v>
      </c>
      <c r="F202" s="38" t="s">
        <v>99</v>
      </c>
      <c r="G202" s="21">
        <f>G203+G205</f>
        <v>1600000</v>
      </c>
      <c r="H202" s="21">
        <f t="shared" ref="H202:U202" si="94">H203+H205</f>
        <v>1600000</v>
      </c>
      <c r="I202" s="21">
        <f t="shared" si="94"/>
        <v>1600000</v>
      </c>
      <c r="J202" s="21">
        <f t="shared" si="94"/>
        <v>1600000</v>
      </c>
      <c r="K202" s="21">
        <f t="shared" si="94"/>
        <v>80342.39</v>
      </c>
      <c r="L202" s="22">
        <f t="shared" si="72"/>
        <v>5.0213993749999997</v>
      </c>
      <c r="M202" s="21">
        <f t="shared" si="94"/>
        <v>2359559</v>
      </c>
      <c r="N202" s="21">
        <f t="shared" si="94"/>
        <v>2359559</v>
      </c>
      <c r="O202" s="21">
        <f t="shared" si="94"/>
        <v>300000</v>
      </c>
      <c r="P202" s="21">
        <f t="shared" si="94"/>
        <v>300000</v>
      </c>
      <c r="Q202" s="21">
        <f t="shared" si="94"/>
        <v>2838220</v>
      </c>
      <c r="R202" s="21">
        <f t="shared" si="94"/>
        <v>300000</v>
      </c>
      <c r="S202" s="21">
        <f t="shared" si="94"/>
        <v>300000</v>
      </c>
      <c r="T202" s="21">
        <f t="shared" si="94"/>
        <v>300000</v>
      </c>
      <c r="U202" s="21">
        <f t="shared" si="94"/>
        <v>300000</v>
      </c>
      <c r="V202" s="21"/>
      <c r="W202" s="21"/>
      <c r="X202" s="21"/>
      <c r="Y202" s="12"/>
    </row>
    <row r="203" spans="1:25" s="23" customFormat="1" ht="15.75" hidden="1" x14ac:dyDescent="0.2">
      <c r="A203" s="25" t="s">
        <v>172</v>
      </c>
      <c r="B203" s="25">
        <v>11</v>
      </c>
      <c r="C203" s="49" t="s">
        <v>101</v>
      </c>
      <c r="D203" s="40">
        <v>323</v>
      </c>
      <c r="E203" s="56"/>
      <c r="F203" s="20"/>
      <c r="G203" s="21">
        <f>SUM(G204)</f>
        <v>800000</v>
      </c>
      <c r="H203" s="21">
        <f t="shared" ref="H203:U203" si="95">SUM(H204)</f>
        <v>800000</v>
      </c>
      <c r="I203" s="21">
        <f t="shared" si="95"/>
        <v>800000</v>
      </c>
      <c r="J203" s="21">
        <f t="shared" si="95"/>
        <v>800000</v>
      </c>
      <c r="K203" s="21">
        <f t="shared" si="95"/>
        <v>80342.39</v>
      </c>
      <c r="L203" s="22">
        <f t="shared" si="72"/>
        <v>10.042798749999999</v>
      </c>
      <c r="M203" s="21">
        <f t="shared" si="95"/>
        <v>859559</v>
      </c>
      <c r="N203" s="21">
        <f t="shared" si="95"/>
        <v>859559</v>
      </c>
      <c r="O203" s="21">
        <f t="shared" si="95"/>
        <v>300000</v>
      </c>
      <c r="P203" s="21">
        <f t="shared" si="95"/>
        <v>300000</v>
      </c>
      <c r="Q203" s="21">
        <f t="shared" si="95"/>
        <v>838220</v>
      </c>
      <c r="R203" s="21">
        <f t="shared" si="95"/>
        <v>300000</v>
      </c>
      <c r="S203" s="21">
        <f t="shared" si="95"/>
        <v>300000</v>
      </c>
      <c r="T203" s="21">
        <f t="shared" si="95"/>
        <v>300000</v>
      </c>
      <c r="U203" s="21">
        <f t="shared" si="95"/>
        <v>300000</v>
      </c>
      <c r="V203" s="21"/>
      <c r="W203" s="21"/>
      <c r="X203" s="21"/>
      <c r="Y203" s="12"/>
    </row>
    <row r="204" spans="1:25" hidden="1" x14ac:dyDescent="0.2">
      <c r="A204" s="29" t="s">
        <v>172</v>
      </c>
      <c r="B204" s="29">
        <v>11</v>
      </c>
      <c r="C204" s="50" t="s">
        <v>101</v>
      </c>
      <c r="D204" s="53">
        <v>3237</v>
      </c>
      <c r="E204" s="54" t="s">
        <v>58</v>
      </c>
      <c r="G204" s="1">
        <v>800000</v>
      </c>
      <c r="H204" s="1">
        <v>800000</v>
      </c>
      <c r="I204" s="1">
        <v>800000</v>
      </c>
      <c r="J204" s="1">
        <v>800000</v>
      </c>
      <c r="K204" s="1">
        <v>80342.39</v>
      </c>
      <c r="L204" s="33">
        <f t="shared" si="72"/>
        <v>10.042798749999999</v>
      </c>
      <c r="M204" s="1">
        <v>859559</v>
      </c>
      <c r="N204" s="1">
        <v>859559</v>
      </c>
      <c r="O204" s="1">
        <v>300000</v>
      </c>
      <c r="P204" s="1">
        <f>O204</f>
        <v>300000</v>
      </c>
      <c r="Q204" s="1">
        <v>838220</v>
      </c>
      <c r="R204" s="1">
        <v>300000</v>
      </c>
      <c r="S204" s="1">
        <f>R204</f>
        <v>300000</v>
      </c>
      <c r="T204" s="1">
        <v>300000</v>
      </c>
      <c r="U204" s="1">
        <f>T204</f>
        <v>300000</v>
      </c>
    </row>
    <row r="205" spans="1:25" s="23" customFormat="1" ht="15.75" hidden="1" x14ac:dyDescent="0.2">
      <c r="A205" s="25" t="s">
        <v>172</v>
      </c>
      <c r="B205" s="25">
        <v>11</v>
      </c>
      <c r="C205" s="49" t="s">
        <v>101</v>
      </c>
      <c r="D205" s="40">
        <v>382</v>
      </c>
      <c r="E205" s="56"/>
      <c r="F205" s="20"/>
      <c r="G205" s="21">
        <f>SUM(G206)</f>
        <v>800000</v>
      </c>
      <c r="H205" s="21">
        <f t="shared" ref="H205:U205" si="96">SUM(H206)</f>
        <v>800000</v>
      </c>
      <c r="I205" s="21">
        <f t="shared" si="96"/>
        <v>800000</v>
      </c>
      <c r="J205" s="21">
        <f t="shared" si="96"/>
        <v>800000</v>
      </c>
      <c r="K205" s="21">
        <f t="shared" si="96"/>
        <v>0</v>
      </c>
      <c r="L205" s="22">
        <f t="shared" si="72"/>
        <v>0</v>
      </c>
      <c r="M205" s="21">
        <f t="shared" si="96"/>
        <v>1500000</v>
      </c>
      <c r="N205" s="21">
        <f t="shared" si="96"/>
        <v>1500000</v>
      </c>
      <c r="O205" s="21">
        <f t="shared" si="96"/>
        <v>0</v>
      </c>
      <c r="P205" s="21">
        <f t="shared" si="96"/>
        <v>0</v>
      </c>
      <c r="Q205" s="21">
        <f t="shared" si="96"/>
        <v>2000000</v>
      </c>
      <c r="R205" s="21">
        <f t="shared" si="96"/>
        <v>0</v>
      </c>
      <c r="S205" s="21">
        <f t="shared" si="96"/>
        <v>0</v>
      </c>
      <c r="T205" s="21">
        <f t="shared" si="96"/>
        <v>0</v>
      </c>
      <c r="U205" s="21">
        <f t="shared" si="96"/>
        <v>0</v>
      </c>
      <c r="V205" s="21"/>
      <c r="W205" s="21"/>
      <c r="X205" s="21"/>
      <c r="Y205" s="12"/>
    </row>
    <row r="206" spans="1:25" hidden="1" x14ac:dyDescent="0.2">
      <c r="A206" s="29" t="s">
        <v>172</v>
      </c>
      <c r="B206" s="29">
        <v>11</v>
      </c>
      <c r="C206" s="50" t="s">
        <v>101</v>
      </c>
      <c r="D206" s="53">
        <v>3821</v>
      </c>
      <c r="E206" s="54" t="s">
        <v>102</v>
      </c>
      <c r="G206" s="1">
        <v>800000</v>
      </c>
      <c r="H206" s="1">
        <v>800000</v>
      </c>
      <c r="I206" s="1">
        <v>800000</v>
      </c>
      <c r="J206" s="1">
        <v>800000</v>
      </c>
      <c r="K206" s="1">
        <v>0</v>
      </c>
      <c r="L206" s="33">
        <f t="shared" si="72"/>
        <v>0</v>
      </c>
      <c r="M206" s="1">
        <v>1500000</v>
      </c>
      <c r="N206" s="1">
        <v>1500000</v>
      </c>
      <c r="O206" s="1"/>
      <c r="P206" s="1">
        <f>O206</f>
        <v>0</v>
      </c>
      <c r="Q206" s="1">
        <v>2000000</v>
      </c>
      <c r="R206" s="1"/>
      <c r="S206" s="1">
        <f>R206</f>
        <v>0</v>
      </c>
      <c r="T206" s="1"/>
      <c r="U206" s="1">
        <f>T206</f>
        <v>0</v>
      </c>
    </row>
    <row r="207" spans="1:25" s="23" customFormat="1" ht="141.75" x14ac:dyDescent="0.2">
      <c r="A207" s="333" t="s">
        <v>173</v>
      </c>
      <c r="B207" s="333"/>
      <c r="C207" s="333"/>
      <c r="D207" s="333"/>
      <c r="E207" s="56" t="s">
        <v>174</v>
      </c>
      <c r="F207" s="38" t="s">
        <v>99</v>
      </c>
      <c r="G207" s="21">
        <f>SUM(G208)</f>
        <v>630000</v>
      </c>
      <c r="H207" s="21">
        <f t="shared" ref="H207:U208" si="97">SUM(H208)</f>
        <v>630000</v>
      </c>
      <c r="I207" s="21">
        <f t="shared" si="97"/>
        <v>1260000</v>
      </c>
      <c r="J207" s="21">
        <f t="shared" si="97"/>
        <v>1260000</v>
      </c>
      <c r="K207" s="21">
        <f t="shared" si="97"/>
        <v>896621.6</v>
      </c>
      <c r="L207" s="22">
        <f t="shared" si="72"/>
        <v>71.160444444444437</v>
      </c>
      <c r="M207" s="21">
        <f t="shared" si="97"/>
        <v>630000</v>
      </c>
      <c r="N207" s="21">
        <f t="shared" si="97"/>
        <v>630000</v>
      </c>
      <c r="O207" s="21">
        <f t="shared" si="97"/>
        <v>0</v>
      </c>
      <c r="P207" s="21">
        <f t="shared" si="97"/>
        <v>0</v>
      </c>
      <c r="Q207" s="21">
        <f t="shared" si="97"/>
        <v>630000</v>
      </c>
      <c r="R207" s="21">
        <f t="shared" si="97"/>
        <v>0</v>
      </c>
      <c r="S207" s="21">
        <f t="shared" si="97"/>
        <v>0</v>
      </c>
      <c r="T207" s="21">
        <f t="shared" si="97"/>
        <v>0</v>
      </c>
      <c r="U207" s="21">
        <f t="shared" si="97"/>
        <v>0</v>
      </c>
      <c r="V207" s="21"/>
      <c r="W207" s="21"/>
      <c r="X207" s="21"/>
      <c r="Y207" s="12"/>
    </row>
    <row r="208" spans="1:25" s="23" customFormat="1" ht="15.75" hidden="1" x14ac:dyDescent="0.2">
      <c r="A208" s="25" t="s">
        <v>175</v>
      </c>
      <c r="B208" s="25">
        <v>11</v>
      </c>
      <c r="C208" s="49" t="s">
        <v>101</v>
      </c>
      <c r="D208" s="27">
        <v>329</v>
      </c>
      <c r="E208" s="56"/>
      <c r="F208" s="20"/>
      <c r="G208" s="21">
        <f>SUM(G209)</f>
        <v>630000</v>
      </c>
      <c r="H208" s="21">
        <f t="shared" si="97"/>
        <v>630000</v>
      </c>
      <c r="I208" s="21">
        <f t="shared" si="97"/>
        <v>1260000</v>
      </c>
      <c r="J208" s="21">
        <f t="shared" si="97"/>
        <v>1260000</v>
      </c>
      <c r="K208" s="21">
        <f t="shared" si="97"/>
        <v>896621.6</v>
      </c>
      <c r="L208" s="22">
        <f t="shared" si="72"/>
        <v>71.160444444444437</v>
      </c>
      <c r="M208" s="21">
        <f t="shared" si="97"/>
        <v>630000</v>
      </c>
      <c r="N208" s="21">
        <f t="shared" si="97"/>
        <v>630000</v>
      </c>
      <c r="O208" s="21">
        <f t="shared" si="97"/>
        <v>0</v>
      </c>
      <c r="P208" s="21">
        <f t="shared" si="97"/>
        <v>0</v>
      </c>
      <c r="Q208" s="21">
        <f t="shared" si="97"/>
        <v>630000</v>
      </c>
      <c r="R208" s="21">
        <f t="shared" si="97"/>
        <v>0</v>
      </c>
      <c r="S208" s="21">
        <f t="shared" si="97"/>
        <v>0</v>
      </c>
      <c r="T208" s="21">
        <f t="shared" si="97"/>
        <v>0</v>
      </c>
      <c r="U208" s="21">
        <f t="shared" si="97"/>
        <v>0</v>
      </c>
      <c r="V208" s="21"/>
      <c r="W208" s="21"/>
      <c r="X208" s="21"/>
      <c r="Y208" s="12"/>
    </row>
    <row r="209" spans="1:25" hidden="1" x14ac:dyDescent="0.2">
      <c r="A209" s="29" t="s">
        <v>175</v>
      </c>
      <c r="B209" s="29">
        <v>11</v>
      </c>
      <c r="C209" s="50" t="s">
        <v>101</v>
      </c>
      <c r="D209" s="31">
        <v>3294</v>
      </c>
      <c r="E209" s="32" t="s">
        <v>65</v>
      </c>
      <c r="G209" s="1">
        <v>630000</v>
      </c>
      <c r="H209" s="1">
        <v>630000</v>
      </c>
      <c r="I209" s="1">
        <v>1260000</v>
      </c>
      <c r="J209" s="1">
        <v>1260000</v>
      </c>
      <c r="K209" s="1">
        <v>896621.6</v>
      </c>
      <c r="L209" s="33">
        <f t="shared" si="72"/>
        <v>71.160444444444437</v>
      </c>
      <c r="M209" s="1">
        <v>630000</v>
      </c>
      <c r="N209" s="1">
        <v>630000</v>
      </c>
      <c r="O209" s="1"/>
      <c r="P209" s="1">
        <f>O209</f>
        <v>0</v>
      </c>
      <c r="Q209" s="1">
        <v>630000</v>
      </c>
      <c r="R209" s="1"/>
      <c r="S209" s="1">
        <v>0</v>
      </c>
      <c r="T209" s="1"/>
      <c r="U209" s="1">
        <f>T209</f>
        <v>0</v>
      </c>
    </row>
    <row r="210" spans="1:25" s="23" customFormat="1" ht="141.75" x14ac:dyDescent="0.2">
      <c r="A210" s="331" t="s">
        <v>176</v>
      </c>
      <c r="B210" s="331"/>
      <c r="C210" s="331"/>
      <c r="D210" s="331"/>
      <c r="E210" s="38" t="s">
        <v>177</v>
      </c>
      <c r="F210" s="38" t="s">
        <v>99</v>
      </c>
      <c r="G210" s="21">
        <f>G211+G213+G216+G220+G226+G230</f>
        <v>0</v>
      </c>
      <c r="H210" s="21">
        <f t="shared" ref="H210:U210" si="98">H211+H213+H216+H220+H226+H230</f>
        <v>0</v>
      </c>
      <c r="I210" s="21">
        <f t="shared" si="98"/>
        <v>0</v>
      </c>
      <c r="J210" s="21">
        <f t="shared" si="98"/>
        <v>0</v>
      </c>
      <c r="K210" s="21">
        <f t="shared" si="98"/>
        <v>0</v>
      </c>
      <c r="L210" s="22" t="str">
        <f t="shared" si="72"/>
        <v>-</v>
      </c>
      <c r="M210" s="21">
        <f t="shared" si="98"/>
        <v>0</v>
      </c>
      <c r="N210" s="21">
        <f t="shared" si="98"/>
        <v>0</v>
      </c>
      <c r="O210" s="21">
        <f t="shared" si="98"/>
        <v>2121624</v>
      </c>
      <c r="P210" s="21">
        <f t="shared" si="98"/>
        <v>2121624</v>
      </c>
      <c r="Q210" s="21">
        <f t="shared" si="98"/>
        <v>0</v>
      </c>
      <c r="R210" s="21">
        <f t="shared" si="98"/>
        <v>2077303</v>
      </c>
      <c r="S210" s="21">
        <f t="shared" si="98"/>
        <v>2077303</v>
      </c>
      <c r="T210" s="21">
        <f t="shared" si="98"/>
        <v>2109876</v>
      </c>
      <c r="U210" s="21">
        <f t="shared" si="98"/>
        <v>2109876</v>
      </c>
      <c r="V210" s="21"/>
      <c r="W210" s="21"/>
      <c r="X210" s="21"/>
      <c r="Y210" s="12"/>
    </row>
    <row r="211" spans="1:25" s="23" customFormat="1" ht="15.75" hidden="1" x14ac:dyDescent="0.2">
      <c r="A211" s="25"/>
      <c r="B211" s="25">
        <v>11</v>
      </c>
      <c r="C211" s="49" t="s">
        <v>101</v>
      </c>
      <c r="D211" s="27">
        <v>311</v>
      </c>
      <c r="E211" s="20"/>
      <c r="F211" s="20"/>
      <c r="G211" s="21">
        <f>SUM(G212)</f>
        <v>0</v>
      </c>
      <c r="H211" s="21">
        <f t="shared" ref="H211:U211" si="99">SUM(H212)</f>
        <v>0</v>
      </c>
      <c r="I211" s="21">
        <f t="shared" si="99"/>
        <v>0</v>
      </c>
      <c r="J211" s="21">
        <f t="shared" si="99"/>
        <v>0</v>
      </c>
      <c r="K211" s="21">
        <f t="shared" si="99"/>
        <v>0</v>
      </c>
      <c r="L211" s="22" t="str">
        <f t="shared" si="72"/>
        <v>-</v>
      </c>
      <c r="M211" s="21">
        <f t="shared" si="99"/>
        <v>0</v>
      </c>
      <c r="N211" s="21">
        <f t="shared" si="99"/>
        <v>0</v>
      </c>
      <c r="O211" s="21">
        <f t="shared" si="99"/>
        <v>588976</v>
      </c>
      <c r="P211" s="21">
        <f t="shared" si="99"/>
        <v>588976</v>
      </c>
      <c r="Q211" s="21">
        <f t="shared" si="99"/>
        <v>0</v>
      </c>
      <c r="R211" s="21">
        <f t="shared" si="99"/>
        <v>618425</v>
      </c>
      <c r="S211" s="21">
        <f t="shared" si="99"/>
        <v>618425</v>
      </c>
      <c r="T211" s="21">
        <f t="shared" si="99"/>
        <v>649347</v>
      </c>
      <c r="U211" s="21">
        <f t="shared" si="99"/>
        <v>649347</v>
      </c>
      <c r="V211" s="21"/>
      <c r="W211" s="21"/>
      <c r="X211" s="21"/>
      <c r="Y211" s="12"/>
    </row>
    <row r="212" spans="1:25" s="60" customFormat="1" hidden="1" x14ac:dyDescent="0.2">
      <c r="A212" s="29"/>
      <c r="B212" s="29">
        <v>11</v>
      </c>
      <c r="C212" s="50" t="s">
        <v>101</v>
      </c>
      <c r="D212" s="31">
        <v>3111</v>
      </c>
      <c r="E212" s="32" t="s">
        <v>33</v>
      </c>
      <c r="F212" s="32"/>
      <c r="G212" s="1"/>
      <c r="H212" s="1"/>
      <c r="I212" s="1"/>
      <c r="J212" s="1"/>
      <c r="K212" s="1"/>
      <c r="L212" s="33" t="str">
        <f t="shared" si="72"/>
        <v>-</v>
      </c>
      <c r="M212" s="1"/>
      <c r="N212" s="1"/>
      <c r="O212" s="1">
        <v>588976</v>
      </c>
      <c r="P212" s="1">
        <f t="shared" ref="P212:P232" si="100">O212</f>
        <v>588976</v>
      </c>
      <c r="Q212" s="1"/>
      <c r="R212" s="1">
        <v>618425</v>
      </c>
      <c r="S212" s="1">
        <f t="shared" ref="S212:S232" si="101">R212</f>
        <v>618425</v>
      </c>
      <c r="T212" s="1">
        <v>649347</v>
      </c>
      <c r="U212" s="1">
        <f t="shared" ref="U212:U232" si="102">T212</f>
        <v>649347</v>
      </c>
      <c r="V212" s="1"/>
      <c r="W212" s="1"/>
      <c r="X212" s="1"/>
      <c r="Y212" s="65"/>
    </row>
    <row r="213" spans="1:25" s="23" customFormat="1" ht="15.75" hidden="1" x14ac:dyDescent="0.2">
      <c r="A213" s="25"/>
      <c r="B213" s="25">
        <v>11</v>
      </c>
      <c r="C213" s="49" t="s">
        <v>101</v>
      </c>
      <c r="D213" s="27">
        <v>313</v>
      </c>
      <c r="E213" s="20"/>
      <c r="F213" s="20"/>
      <c r="G213" s="21">
        <f>SUM(G214)</f>
        <v>0</v>
      </c>
      <c r="H213" s="21">
        <f t="shared" ref="H213:N213" si="103">SUM(H214)</f>
        <v>0</v>
      </c>
      <c r="I213" s="21">
        <f t="shared" si="103"/>
        <v>0</v>
      </c>
      <c r="J213" s="21">
        <f t="shared" si="103"/>
        <v>0</v>
      </c>
      <c r="K213" s="21">
        <f t="shared" si="103"/>
        <v>0</v>
      </c>
      <c r="L213" s="22" t="str">
        <f t="shared" si="72"/>
        <v>-</v>
      </c>
      <c r="M213" s="21">
        <f t="shared" si="103"/>
        <v>0</v>
      </c>
      <c r="N213" s="21">
        <f t="shared" si="103"/>
        <v>0</v>
      </c>
      <c r="O213" s="21">
        <f>SUM(O214:O215)</f>
        <v>31444</v>
      </c>
      <c r="P213" s="21">
        <f t="shared" ref="P213:U213" si="104">SUM(P214:P215)</f>
        <v>31444</v>
      </c>
      <c r="Q213" s="21">
        <f t="shared" si="104"/>
        <v>0</v>
      </c>
      <c r="R213" s="21">
        <f t="shared" si="104"/>
        <v>33016</v>
      </c>
      <c r="S213" s="21">
        <f t="shared" si="104"/>
        <v>33016</v>
      </c>
      <c r="T213" s="21">
        <f t="shared" si="104"/>
        <v>34667</v>
      </c>
      <c r="U213" s="21">
        <f t="shared" si="104"/>
        <v>34667</v>
      </c>
      <c r="V213" s="21"/>
      <c r="W213" s="21"/>
      <c r="X213" s="21"/>
      <c r="Y213" s="12"/>
    </row>
    <row r="214" spans="1:25" s="60" customFormat="1" hidden="1" x14ac:dyDescent="0.2">
      <c r="A214" s="29"/>
      <c r="B214" s="29">
        <v>11</v>
      </c>
      <c r="C214" s="50" t="s">
        <v>101</v>
      </c>
      <c r="D214" s="31">
        <v>3132</v>
      </c>
      <c r="E214" s="32" t="s">
        <v>40</v>
      </c>
      <c r="F214" s="32"/>
      <c r="G214" s="1"/>
      <c r="H214" s="1"/>
      <c r="I214" s="1"/>
      <c r="J214" s="1"/>
      <c r="K214" s="1"/>
      <c r="L214" s="33" t="str">
        <f t="shared" si="72"/>
        <v>-</v>
      </c>
      <c r="M214" s="1"/>
      <c r="N214" s="1"/>
      <c r="O214" s="1">
        <v>27745</v>
      </c>
      <c r="P214" s="1">
        <f t="shared" si="100"/>
        <v>27745</v>
      </c>
      <c r="Q214" s="1"/>
      <c r="R214" s="1">
        <v>29132</v>
      </c>
      <c r="S214" s="1">
        <f t="shared" si="101"/>
        <v>29132</v>
      </c>
      <c r="T214" s="1">
        <v>30589</v>
      </c>
      <c r="U214" s="1">
        <f t="shared" si="102"/>
        <v>30589</v>
      </c>
      <c r="V214" s="1"/>
      <c r="W214" s="1"/>
      <c r="X214" s="1"/>
      <c r="Y214" s="65"/>
    </row>
    <row r="215" spans="1:25" s="60" customFormat="1" ht="30" hidden="1" x14ac:dyDescent="0.2">
      <c r="A215" s="29"/>
      <c r="B215" s="29">
        <v>11</v>
      </c>
      <c r="C215" s="50" t="s">
        <v>101</v>
      </c>
      <c r="D215" s="31">
        <v>3133</v>
      </c>
      <c r="E215" s="32" t="s">
        <v>41</v>
      </c>
      <c r="F215" s="32"/>
      <c r="G215" s="1"/>
      <c r="H215" s="1"/>
      <c r="I215" s="1"/>
      <c r="J215" s="1"/>
      <c r="K215" s="1"/>
      <c r="L215" s="33"/>
      <c r="M215" s="1"/>
      <c r="N215" s="1"/>
      <c r="O215" s="1">
        <v>3699</v>
      </c>
      <c r="P215" s="1">
        <f>O215</f>
        <v>3699</v>
      </c>
      <c r="Q215" s="1"/>
      <c r="R215" s="1">
        <v>3884</v>
      </c>
      <c r="S215" s="1">
        <f>R215</f>
        <v>3884</v>
      </c>
      <c r="T215" s="1">
        <v>4078</v>
      </c>
      <c r="U215" s="1">
        <f>T215</f>
        <v>4078</v>
      </c>
      <c r="V215" s="1"/>
      <c r="W215" s="1"/>
      <c r="X215" s="1"/>
      <c r="Y215" s="65"/>
    </row>
    <row r="216" spans="1:25" s="23" customFormat="1" ht="15.75" hidden="1" x14ac:dyDescent="0.2">
      <c r="A216" s="25"/>
      <c r="B216" s="25">
        <v>11</v>
      </c>
      <c r="C216" s="49" t="s">
        <v>101</v>
      </c>
      <c r="D216" s="27">
        <v>321</v>
      </c>
      <c r="E216" s="20"/>
      <c r="F216" s="20"/>
      <c r="G216" s="21">
        <f>SUM(G217)</f>
        <v>0</v>
      </c>
      <c r="H216" s="21">
        <f t="shared" ref="H216:N216" si="105">SUM(H217)</f>
        <v>0</v>
      </c>
      <c r="I216" s="21">
        <f t="shared" si="105"/>
        <v>0</v>
      </c>
      <c r="J216" s="21">
        <f t="shared" si="105"/>
        <v>0</v>
      </c>
      <c r="K216" s="21">
        <f t="shared" si="105"/>
        <v>0</v>
      </c>
      <c r="L216" s="22" t="str">
        <f t="shared" si="72"/>
        <v>-</v>
      </c>
      <c r="M216" s="21">
        <f t="shared" si="105"/>
        <v>0</v>
      </c>
      <c r="N216" s="21">
        <f t="shared" si="105"/>
        <v>0</v>
      </c>
      <c r="O216" s="21">
        <f>SUM(O217:O219)</f>
        <v>113970</v>
      </c>
      <c r="P216" s="21">
        <f t="shared" ref="P216:U216" si="106">SUM(P217:P219)</f>
        <v>113970</v>
      </c>
      <c r="Q216" s="21">
        <f t="shared" si="106"/>
        <v>0</v>
      </c>
      <c r="R216" s="21">
        <f t="shared" si="106"/>
        <v>38628</v>
      </c>
      <c r="S216" s="21">
        <f t="shared" si="106"/>
        <v>38628</v>
      </c>
      <c r="T216" s="21">
        <f t="shared" si="106"/>
        <v>38628</v>
      </c>
      <c r="U216" s="21">
        <f t="shared" si="106"/>
        <v>38628</v>
      </c>
      <c r="V216" s="21"/>
      <c r="W216" s="21"/>
      <c r="X216" s="21"/>
      <c r="Y216" s="12"/>
    </row>
    <row r="217" spans="1:25" s="60" customFormat="1" hidden="1" x14ac:dyDescent="0.2">
      <c r="A217" s="29"/>
      <c r="B217" s="29">
        <v>11</v>
      </c>
      <c r="C217" s="50" t="s">
        <v>101</v>
      </c>
      <c r="D217" s="31">
        <v>3211</v>
      </c>
      <c r="E217" s="32" t="s">
        <v>42</v>
      </c>
      <c r="F217" s="32"/>
      <c r="G217" s="1"/>
      <c r="H217" s="1"/>
      <c r="I217" s="1"/>
      <c r="J217" s="1"/>
      <c r="K217" s="1"/>
      <c r="L217" s="33" t="str">
        <f t="shared" si="72"/>
        <v>-</v>
      </c>
      <c r="M217" s="1"/>
      <c r="N217" s="1"/>
      <c r="O217" s="1">
        <v>26100</v>
      </c>
      <c r="P217" s="1">
        <f t="shared" si="100"/>
        <v>26100</v>
      </c>
      <c r="Q217" s="1"/>
      <c r="R217" s="1">
        <v>26100</v>
      </c>
      <c r="S217" s="1">
        <f t="shared" si="101"/>
        <v>26100</v>
      </c>
      <c r="T217" s="1">
        <v>26100</v>
      </c>
      <c r="U217" s="1">
        <f t="shared" si="102"/>
        <v>26100</v>
      </c>
      <c r="V217" s="1"/>
      <c r="W217" s="1"/>
      <c r="X217" s="1"/>
      <c r="Y217" s="65"/>
    </row>
    <row r="218" spans="1:25" s="60" customFormat="1" ht="30" hidden="1" x14ac:dyDescent="0.2">
      <c r="A218" s="29"/>
      <c r="B218" s="29">
        <v>11</v>
      </c>
      <c r="C218" s="50" t="s">
        <v>101</v>
      </c>
      <c r="D218" s="31">
        <v>3212</v>
      </c>
      <c r="E218" s="32" t="s">
        <v>43</v>
      </c>
      <c r="F218" s="32"/>
      <c r="G218" s="1"/>
      <c r="H218" s="1"/>
      <c r="I218" s="1"/>
      <c r="J218" s="1"/>
      <c r="K218" s="1"/>
      <c r="L218" s="33"/>
      <c r="M218" s="1"/>
      <c r="N218" s="1"/>
      <c r="O218" s="1">
        <v>12528</v>
      </c>
      <c r="P218" s="1">
        <f t="shared" si="100"/>
        <v>12528</v>
      </c>
      <c r="Q218" s="1"/>
      <c r="R218" s="1">
        <v>12528</v>
      </c>
      <c r="S218" s="1">
        <f t="shared" si="101"/>
        <v>12528</v>
      </c>
      <c r="T218" s="1">
        <v>12528</v>
      </c>
      <c r="U218" s="1">
        <f t="shared" si="102"/>
        <v>12528</v>
      </c>
      <c r="V218" s="1"/>
      <c r="W218" s="1"/>
      <c r="X218" s="1"/>
      <c r="Y218" s="65"/>
    </row>
    <row r="219" spans="1:25" s="60" customFormat="1" hidden="1" x14ac:dyDescent="0.2">
      <c r="A219" s="29"/>
      <c r="B219" s="29">
        <v>11</v>
      </c>
      <c r="C219" s="50" t="s">
        <v>101</v>
      </c>
      <c r="D219" s="31">
        <v>3214</v>
      </c>
      <c r="E219" s="32" t="s">
        <v>45</v>
      </c>
      <c r="F219" s="32"/>
      <c r="G219" s="1"/>
      <c r="H219" s="1"/>
      <c r="I219" s="1"/>
      <c r="J219" s="1"/>
      <c r="K219" s="1"/>
      <c r="L219" s="33"/>
      <c r="M219" s="1"/>
      <c r="N219" s="1"/>
      <c r="O219" s="1">
        <v>75342</v>
      </c>
      <c r="P219" s="1">
        <f t="shared" si="100"/>
        <v>75342</v>
      </c>
      <c r="Q219" s="1"/>
      <c r="R219" s="1">
        <v>0</v>
      </c>
      <c r="S219" s="1">
        <f t="shared" si="101"/>
        <v>0</v>
      </c>
      <c r="T219" s="1">
        <v>0</v>
      </c>
      <c r="U219" s="1">
        <f t="shared" si="102"/>
        <v>0</v>
      </c>
      <c r="V219" s="1"/>
      <c r="W219" s="1"/>
      <c r="X219" s="1"/>
      <c r="Y219" s="65"/>
    </row>
    <row r="220" spans="1:25" s="23" customFormat="1" ht="15.75" hidden="1" x14ac:dyDescent="0.2">
      <c r="A220" s="25"/>
      <c r="B220" s="25">
        <v>11</v>
      </c>
      <c r="C220" s="49" t="s">
        <v>101</v>
      </c>
      <c r="D220" s="27">
        <v>323</v>
      </c>
      <c r="E220" s="20"/>
      <c r="F220" s="20"/>
      <c r="G220" s="21">
        <f>SUM(G221)</f>
        <v>0</v>
      </c>
      <c r="H220" s="21">
        <f t="shared" ref="H220:N220" si="107">SUM(H221)</f>
        <v>0</v>
      </c>
      <c r="I220" s="21">
        <f t="shared" si="107"/>
        <v>0</v>
      </c>
      <c r="J220" s="21">
        <f t="shared" si="107"/>
        <v>0</v>
      </c>
      <c r="K220" s="21">
        <f t="shared" si="107"/>
        <v>0</v>
      </c>
      <c r="L220" s="22" t="str">
        <f t="shared" si="72"/>
        <v>-</v>
      </c>
      <c r="M220" s="21">
        <f t="shared" si="107"/>
        <v>0</v>
      </c>
      <c r="N220" s="21">
        <f t="shared" si="107"/>
        <v>0</v>
      </c>
      <c r="O220" s="21">
        <f>SUM(O221:O225)</f>
        <v>516084</v>
      </c>
      <c r="P220" s="21">
        <f t="shared" ref="P220:U220" si="108">SUM(P221:P225)</f>
        <v>516084</v>
      </c>
      <c r="Q220" s="21">
        <f t="shared" si="108"/>
        <v>0</v>
      </c>
      <c r="R220" s="21">
        <f t="shared" si="108"/>
        <v>516084</v>
      </c>
      <c r="S220" s="21">
        <f t="shared" si="108"/>
        <v>516084</v>
      </c>
      <c r="T220" s="21">
        <f t="shared" si="108"/>
        <v>516084</v>
      </c>
      <c r="U220" s="21">
        <f t="shared" si="108"/>
        <v>516084</v>
      </c>
      <c r="V220" s="21"/>
      <c r="W220" s="21"/>
      <c r="X220" s="21"/>
      <c r="Y220" s="12"/>
    </row>
    <row r="221" spans="1:25" s="60" customFormat="1" hidden="1" x14ac:dyDescent="0.2">
      <c r="A221" s="29"/>
      <c r="B221" s="29">
        <v>11</v>
      </c>
      <c r="C221" s="50" t="s">
        <v>101</v>
      </c>
      <c r="D221" s="31">
        <v>3231</v>
      </c>
      <c r="E221" s="32" t="s">
        <v>52</v>
      </c>
      <c r="F221" s="32"/>
      <c r="G221" s="1"/>
      <c r="H221" s="1"/>
      <c r="I221" s="1"/>
      <c r="J221" s="1"/>
      <c r="K221" s="1"/>
      <c r="L221" s="33" t="str">
        <f t="shared" si="72"/>
        <v>-</v>
      </c>
      <c r="M221" s="1"/>
      <c r="N221" s="1"/>
      <c r="O221" s="1">
        <v>17400</v>
      </c>
      <c r="P221" s="1">
        <f t="shared" si="100"/>
        <v>17400</v>
      </c>
      <c r="Q221" s="1"/>
      <c r="R221" s="1">
        <v>17400</v>
      </c>
      <c r="S221" s="1">
        <f t="shared" si="101"/>
        <v>17400</v>
      </c>
      <c r="T221" s="1">
        <v>17400</v>
      </c>
      <c r="U221" s="1">
        <f t="shared" si="102"/>
        <v>17400</v>
      </c>
      <c r="V221" s="1"/>
      <c r="W221" s="1"/>
      <c r="X221" s="1"/>
      <c r="Y221" s="65"/>
    </row>
    <row r="222" spans="1:25" s="60" customFormat="1" hidden="1" x14ac:dyDescent="0.2">
      <c r="A222" s="29"/>
      <c r="B222" s="29">
        <v>11</v>
      </c>
      <c r="C222" s="50" t="s">
        <v>101</v>
      </c>
      <c r="D222" s="31">
        <v>3234</v>
      </c>
      <c r="E222" s="32" t="s">
        <v>55</v>
      </c>
      <c r="F222" s="32"/>
      <c r="G222" s="1"/>
      <c r="H222" s="1"/>
      <c r="I222" s="1"/>
      <c r="J222" s="1"/>
      <c r="K222" s="1"/>
      <c r="L222" s="33"/>
      <c r="M222" s="1"/>
      <c r="N222" s="1"/>
      <c r="O222" s="1">
        <v>13050</v>
      </c>
      <c r="P222" s="1">
        <f t="shared" si="100"/>
        <v>13050</v>
      </c>
      <c r="Q222" s="1"/>
      <c r="R222" s="1">
        <v>13050</v>
      </c>
      <c r="S222" s="1">
        <f t="shared" si="101"/>
        <v>13050</v>
      </c>
      <c r="T222" s="1">
        <v>13050</v>
      </c>
      <c r="U222" s="1">
        <f t="shared" si="102"/>
        <v>13050</v>
      </c>
      <c r="V222" s="1"/>
      <c r="W222" s="1"/>
      <c r="X222" s="1"/>
      <c r="Y222" s="65"/>
    </row>
    <row r="223" spans="1:25" s="60" customFormat="1" hidden="1" x14ac:dyDescent="0.2">
      <c r="A223" s="29"/>
      <c r="B223" s="29">
        <v>11</v>
      </c>
      <c r="C223" s="50" t="s">
        <v>101</v>
      </c>
      <c r="D223" s="31">
        <v>3235</v>
      </c>
      <c r="E223" s="32" t="s">
        <v>56</v>
      </c>
      <c r="F223" s="32"/>
      <c r="G223" s="1"/>
      <c r="H223" s="1"/>
      <c r="I223" s="1"/>
      <c r="J223" s="1"/>
      <c r="K223" s="1"/>
      <c r="L223" s="33"/>
      <c r="M223" s="1"/>
      <c r="N223" s="1"/>
      <c r="O223" s="1">
        <v>459360</v>
      </c>
      <c r="P223" s="1">
        <f t="shared" si="100"/>
        <v>459360</v>
      </c>
      <c r="Q223" s="1"/>
      <c r="R223" s="1">
        <v>459360</v>
      </c>
      <c r="S223" s="1">
        <f t="shared" si="101"/>
        <v>459360</v>
      </c>
      <c r="T223" s="1">
        <v>459360</v>
      </c>
      <c r="U223" s="1">
        <f t="shared" si="102"/>
        <v>459360</v>
      </c>
      <c r="V223" s="1"/>
      <c r="W223" s="1"/>
      <c r="X223" s="1"/>
      <c r="Y223" s="65"/>
    </row>
    <row r="224" spans="1:25" s="60" customFormat="1" hidden="1" x14ac:dyDescent="0.2">
      <c r="A224" s="29"/>
      <c r="B224" s="29">
        <v>11</v>
      </c>
      <c r="C224" s="50" t="s">
        <v>101</v>
      </c>
      <c r="D224" s="31">
        <v>3236</v>
      </c>
      <c r="E224" s="32" t="s">
        <v>57</v>
      </c>
      <c r="F224" s="32"/>
      <c r="G224" s="1"/>
      <c r="H224" s="1"/>
      <c r="I224" s="1"/>
      <c r="J224" s="1"/>
      <c r="K224" s="1"/>
      <c r="L224" s="33"/>
      <c r="M224" s="1"/>
      <c r="N224" s="1"/>
      <c r="O224" s="1">
        <v>24534</v>
      </c>
      <c r="P224" s="1">
        <f t="shared" si="100"/>
        <v>24534</v>
      </c>
      <c r="Q224" s="1"/>
      <c r="R224" s="1">
        <v>24534</v>
      </c>
      <c r="S224" s="1">
        <f t="shared" si="101"/>
        <v>24534</v>
      </c>
      <c r="T224" s="1">
        <v>24534</v>
      </c>
      <c r="U224" s="1">
        <f t="shared" si="102"/>
        <v>24534</v>
      </c>
      <c r="V224" s="1"/>
      <c r="W224" s="1"/>
      <c r="X224" s="1"/>
      <c r="Y224" s="65"/>
    </row>
    <row r="225" spans="1:25" s="60" customFormat="1" hidden="1" x14ac:dyDescent="0.2">
      <c r="A225" s="29"/>
      <c r="B225" s="29">
        <v>11</v>
      </c>
      <c r="C225" s="50" t="s">
        <v>101</v>
      </c>
      <c r="D225" s="31">
        <v>3239</v>
      </c>
      <c r="E225" s="32" t="s">
        <v>60</v>
      </c>
      <c r="F225" s="32"/>
      <c r="G225" s="1"/>
      <c r="H225" s="1"/>
      <c r="I225" s="1"/>
      <c r="J225" s="1"/>
      <c r="K225" s="1"/>
      <c r="L225" s="33"/>
      <c r="M225" s="1"/>
      <c r="N225" s="1"/>
      <c r="O225" s="1">
        <v>1740</v>
      </c>
      <c r="P225" s="1">
        <f t="shared" si="100"/>
        <v>1740</v>
      </c>
      <c r="Q225" s="1"/>
      <c r="R225" s="1">
        <v>1740</v>
      </c>
      <c r="S225" s="1">
        <f t="shared" si="101"/>
        <v>1740</v>
      </c>
      <c r="T225" s="1">
        <v>1740</v>
      </c>
      <c r="U225" s="1">
        <f t="shared" si="102"/>
        <v>1740</v>
      </c>
      <c r="V225" s="1"/>
      <c r="W225" s="1"/>
      <c r="X225" s="1"/>
      <c r="Y225" s="65"/>
    </row>
    <row r="226" spans="1:25" s="23" customFormat="1" ht="15.75" hidden="1" x14ac:dyDescent="0.2">
      <c r="A226" s="25"/>
      <c r="B226" s="25">
        <v>11</v>
      </c>
      <c r="C226" s="49" t="s">
        <v>101</v>
      </c>
      <c r="D226" s="27">
        <v>329</v>
      </c>
      <c r="E226" s="20"/>
      <c r="F226" s="20"/>
      <c r="G226" s="21">
        <f>SUM(G227:G228)</f>
        <v>0</v>
      </c>
      <c r="H226" s="21">
        <f t="shared" ref="H226:N226" si="109">SUM(H227:H228)</f>
        <v>0</v>
      </c>
      <c r="I226" s="21">
        <f t="shared" si="109"/>
        <v>0</v>
      </c>
      <c r="J226" s="21">
        <f t="shared" si="109"/>
        <v>0</v>
      </c>
      <c r="K226" s="21">
        <f t="shared" si="109"/>
        <v>0</v>
      </c>
      <c r="L226" s="22" t="str">
        <f t="shared" si="72"/>
        <v>-</v>
      </c>
      <c r="M226" s="21">
        <f t="shared" si="109"/>
        <v>0</v>
      </c>
      <c r="N226" s="21">
        <f t="shared" si="109"/>
        <v>0</v>
      </c>
      <c r="O226" s="21">
        <f>SUM(O227:O229)</f>
        <v>829700</v>
      </c>
      <c r="P226" s="21">
        <f t="shared" ref="P226:U226" si="110">SUM(P227:P229)</f>
        <v>829700</v>
      </c>
      <c r="Q226" s="21">
        <f t="shared" si="110"/>
        <v>0</v>
      </c>
      <c r="R226" s="21">
        <f t="shared" si="110"/>
        <v>829700</v>
      </c>
      <c r="S226" s="21">
        <f t="shared" si="110"/>
        <v>829700</v>
      </c>
      <c r="T226" s="21">
        <f t="shared" si="110"/>
        <v>829700</v>
      </c>
      <c r="U226" s="21">
        <f t="shared" si="110"/>
        <v>829700</v>
      </c>
      <c r="V226" s="21"/>
      <c r="W226" s="21"/>
      <c r="X226" s="21"/>
      <c r="Y226" s="12"/>
    </row>
    <row r="227" spans="1:25" s="60" customFormat="1" hidden="1" x14ac:dyDescent="0.2">
      <c r="A227" s="29"/>
      <c r="B227" s="29">
        <v>11</v>
      </c>
      <c r="C227" s="50" t="s">
        <v>101</v>
      </c>
      <c r="D227" s="31">
        <v>3293</v>
      </c>
      <c r="E227" s="32" t="s">
        <v>64</v>
      </c>
      <c r="F227" s="32"/>
      <c r="G227" s="1"/>
      <c r="H227" s="1"/>
      <c r="I227" s="1"/>
      <c r="J227" s="1"/>
      <c r="K227" s="1"/>
      <c r="L227" s="33" t="str">
        <f t="shared" si="72"/>
        <v>-</v>
      </c>
      <c r="M227" s="1"/>
      <c r="N227" s="1"/>
      <c r="O227" s="1">
        <v>52200</v>
      </c>
      <c r="P227" s="1">
        <f t="shared" si="100"/>
        <v>52200</v>
      </c>
      <c r="Q227" s="1"/>
      <c r="R227" s="1">
        <v>52200</v>
      </c>
      <c r="S227" s="1">
        <f t="shared" si="101"/>
        <v>52200</v>
      </c>
      <c r="T227" s="1">
        <v>52200</v>
      </c>
      <c r="U227" s="1">
        <f t="shared" si="102"/>
        <v>52200</v>
      </c>
      <c r="V227" s="1"/>
      <c r="W227" s="1"/>
      <c r="X227" s="1"/>
      <c r="Y227" s="65"/>
    </row>
    <row r="228" spans="1:25" s="60" customFormat="1" hidden="1" x14ac:dyDescent="0.2">
      <c r="A228" s="29"/>
      <c r="B228" s="29">
        <v>11</v>
      </c>
      <c r="C228" s="50" t="s">
        <v>101</v>
      </c>
      <c r="D228" s="31">
        <v>3294</v>
      </c>
      <c r="E228" s="32" t="s">
        <v>65</v>
      </c>
      <c r="F228" s="32"/>
      <c r="G228" s="1"/>
      <c r="H228" s="1"/>
      <c r="I228" s="1"/>
      <c r="J228" s="1"/>
      <c r="K228" s="1"/>
      <c r="L228" s="33" t="str">
        <f t="shared" ref="L228:L296" si="111">IF(I228=0, "-", K228/I228*100)</f>
        <v>-</v>
      </c>
      <c r="M228" s="1"/>
      <c r="N228" s="1"/>
      <c r="O228" s="1">
        <v>770000</v>
      </c>
      <c r="P228" s="1">
        <f t="shared" si="100"/>
        <v>770000</v>
      </c>
      <c r="Q228" s="1"/>
      <c r="R228" s="1">
        <v>770000</v>
      </c>
      <c r="S228" s="1">
        <f t="shared" si="101"/>
        <v>770000</v>
      </c>
      <c r="T228" s="1">
        <v>770000</v>
      </c>
      <c r="U228" s="1">
        <f t="shared" si="102"/>
        <v>770000</v>
      </c>
      <c r="V228" s="1"/>
      <c r="W228" s="1"/>
      <c r="X228" s="1"/>
      <c r="Y228" s="65"/>
    </row>
    <row r="229" spans="1:25" s="60" customFormat="1" hidden="1" x14ac:dyDescent="0.2">
      <c r="A229" s="29"/>
      <c r="B229" s="29">
        <v>11</v>
      </c>
      <c r="C229" s="50" t="s">
        <v>101</v>
      </c>
      <c r="D229" s="31">
        <v>3299</v>
      </c>
      <c r="E229" s="32" t="s">
        <v>67</v>
      </c>
      <c r="F229" s="32"/>
      <c r="G229" s="1"/>
      <c r="H229" s="1"/>
      <c r="I229" s="1"/>
      <c r="J229" s="1"/>
      <c r="K229" s="1"/>
      <c r="L229" s="33"/>
      <c r="M229" s="1"/>
      <c r="N229" s="1"/>
      <c r="O229" s="1">
        <v>7500</v>
      </c>
      <c r="P229" s="1">
        <f t="shared" si="100"/>
        <v>7500</v>
      </c>
      <c r="Q229" s="1"/>
      <c r="R229" s="1">
        <v>7500</v>
      </c>
      <c r="S229" s="1">
        <f t="shared" si="101"/>
        <v>7500</v>
      </c>
      <c r="T229" s="1">
        <v>7500</v>
      </c>
      <c r="U229" s="1">
        <f t="shared" si="102"/>
        <v>7500</v>
      </c>
      <c r="V229" s="1"/>
      <c r="W229" s="1"/>
      <c r="X229" s="1"/>
      <c r="Y229" s="65"/>
    </row>
    <row r="230" spans="1:25" s="23" customFormat="1" ht="15.75" hidden="1" x14ac:dyDescent="0.2">
      <c r="A230" s="25"/>
      <c r="B230" s="25">
        <v>11</v>
      </c>
      <c r="C230" s="49" t="s">
        <v>101</v>
      </c>
      <c r="D230" s="27">
        <v>343</v>
      </c>
      <c r="E230" s="20"/>
      <c r="F230" s="20"/>
      <c r="G230" s="21">
        <f>SUM(G231)</f>
        <v>0</v>
      </c>
      <c r="H230" s="21">
        <f>SUM(H231)</f>
        <v>0</v>
      </c>
      <c r="I230" s="21">
        <f>SUM(I231)</f>
        <v>0</v>
      </c>
      <c r="J230" s="21">
        <f>SUM(J231)</f>
        <v>0</v>
      </c>
      <c r="K230" s="21">
        <f>SUM(K231)</f>
        <v>0</v>
      </c>
      <c r="L230" s="22" t="str">
        <f t="shared" si="111"/>
        <v>-</v>
      </c>
      <c r="M230" s="21">
        <f>SUM(M231)</f>
        <v>0</v>
      </c>
      <c r="N230" s="21">
        <f>SUM(N231)</f>
        <v>0</v>
      </c>
      <c r="O230" s="21">
        <f>SUM(O231:O232)</f>
        <v>41450</v>
      </c>
      <c r="P230" s="21">
        <f t="shared" ref="P230:U230" si="112">SUM(P231:P232)</f>
        <v>41450</v>
      </c>
      <c r="Q230" s="21">
        <f t="shared" si="112"/>
        <v>0</v>
      </c>
      <c r="R230" s="21">
        <f t="shared" si="112"/>
        <v>41450</v>
      </c>
      <c r="S230" s="21">
        <f t="shared" si="112"/>
        <v>41450</v>
      </c>
      <c r="T230" s="21">
        <f t="shared" si="112"/>
        <v>41450</v>
      </c>
      <c r="U230" s="21">
        <f t="shared" si="112"/>
        <v>41450</v>
      </c>
      <c r="V230" s="21"/>
      <c r="W230" s="21"/>
      <c r="X230" s="21"/>
      <c r="Y230" s="12"/>
    </row>
    <row r="231" spans="1:25" hidden="1" x14ac:dyDescent="0.2">
      <c r="A231" s="29"/>
      <c r="B231" s="29">
        <v>11</v>
      </c>
      <c r="C231" s="50" t="s">
        <v>101</v>
      </c>
      <c r="D231" s="31">
        <v>3431</v>
      </c>
      <c r="E231" s="32" t="s">
        <v>68</v>
      </c>
      <c r="F231" s="36"/>
      <c r="G231" s="2"/>
      <c r="H231" s="2"/>
      <c r="I231" s="2"/>
      <c r="J231" s="2"/>
      <c r="K231" s="2"/>
      <c r="L231" s="61" t="str">
        <f t="shared" si="111"/>
        <v>-</v>
      </c>
      <c r="M231" s="2"/>
      <c r="N231" s="2"/>
      <c r="O231" s="1">
        <v>2300</v>
      </c>
      <c r="P231" s="1">
        <f t="shared" si="100"/>
        <v>2300</v>
      </c>
      <c r="Q231" s="1"/>
      <c r="R231" s="1">
        <v>2300</v>
      </c>
      <c r="S231" s="1">
        <f t="shared" si="101"/>
        <v>2300</v>
      </c>
      <c r="T231" s="1">
        <v>2300</v>
      </c>
      <c r="U231" s="1">
        <f t="shared" si="102"/>
        <v>2300</v>
      </c>
    </row>
    <row r="232" spans="1:25" hidden="1" x14ac:dyDescent="0.2">
      <c r="A232" s="29"/>
      <c r="B232" s="29">
        <v>11</v>
      </c>
      <c r="C232" s="50" t="s">
        <v>101</v>
      </c>
      <c r="D232" s="31">
        <v>3434</v>
      </c>
      <c r="E232" s="32" t="s">
        <v>70</v>
      </c>
      <c r="F232" s="36"/>
      <c r="G232" s="2"/>
      <c r="H232" s="2"/>
      <c r="I232" s="2"/>
      <c r="J232" s="2"/>
      <c r="K232" s="2"/>
      <c r="L232" s="61"/>
      <c r="M232" s="2"/>
      <c r="N232" s="2"/>
      <c r="O232" s="1">
        <v>39150</v>
      </c>
      <c r="P232" s="1">
        <f t="shared" si="100"/>
        <v>39150</v>
      </c>
      <c r="Q232" s="1"/>
      <c r="R232" s="1">
        <v>39150</v>
      </c>
      <c r="S232" s="1">
        <f t="shared" si="101"/>
        <v>39150</v>
      </c>
      <c r="T232" s="1">
        <v>39150</v>
      </c>
      <c r="U232" s="1">
        <f t="shared" si="102"/>
        <v>39150</v>
      </c>
    </row>
    <row r="233" spans="1:25" s="23" customFormat="1" ht="141.75" x14ac:dyDescent="0.2">
      <c r="A233" s="331" t="s">
        <v>176</v>
      </c>
      <c r="B233" s="331"/>
      <c r="C233" s="331"/>
      <c r="D233" s="331"/>
      <c r="E233" s="20" t="s">
        <v>178</v>
      </c>
      <c r="F233" s="38" t="s">
        <v>99</v>
      </c>
      <c r="G233" s="21">
        <f>SUM(G234)</f>
        <v>0</v>
      </c>
      <c r="H233" s="21">
        <f t="shared" ref="H233:U234" si="113">SUM(H234)</f>
        <v>0</v>
      </c>
      <c r="I233" s="21">
        <f t="shared" si="113"/>
        <v>0</v>
      </c>
      <c r="J233" s="21">
        <f t="shared" si="113"/>
        <v>0</v>
      </c>
      <c r="K233" s="21">
        <f t="shared" si="113"/>
        <v>0</v>
      </c>
      <c r="L233" s="22" t="str">
        <f t="shared" si="111"/>
        <v>-</v>
      </c>
      <c r="M233" s="21">
        <f t="shared" si="113"/>
        <v>0</v>
      </c>
      <c r="N233" s="21">
        <f t="shared" si="113"/>
        <v>0</v>
      </c>
      <c r="O233" s="21">
        <f t="shared" si="113"/>
        <v>12500000</v>
      </c>
      <c r="P233" s="21">
        <f t="shared" si="113"/>
        <v>12500000</v>
      </c>
      <c r="Q233" s="21">
        <f t="shared" si="113"/>
        <v>0</v>
      </c>
      <c r="R233" s="21">
        <f t="shared" si="113"/>
        <v>6035000</v>
      </c>
      <c r="S233" s="21">
        <f t="shared" si="113"/>
        <v>6035000</v>
      </c>
      <c r="T233" s="21">
        <f t="shared" si="113"/>
        <v>0</v>
      </c>
      <c r="U233" s="21">
        <f t="shared" si="113"/>
        <v>0</v>
      </c>
      <c r="V233" s="21"/>
      <c r="W233" s="21"/>
      <c r="X233" s="21"/>
      <c r="Y233" s="12"/>
    </row>
    <row r="234" spans="1:25" s="23" customFormat="1" ht="15.75" hidden="1" x14ac:dyDescent="0.2">
      <c r="A234" s="25"/>
      <c r="B234" s="25">
        <v>11</v>
      </c>
      <c r="C234" s="49" t="s">
        <v>101</v>
      </c>
      <c r="D234" s="27">
        <v>381</v>
      </c>
      <c r="E234" s="20"/>
      <c r="F234" s="20"/>
      <c r="G234" s="21">
        <f>SUM(G235)</f>
        <v>0</v>
      </c>
      <c r="H234" s="21">
        <f t="shared" si="113"/>
        <v>0</v>
      </c>
      <c r="I234" s="21">
        <f t="shared" si="113"/>
        <v>0</v>
      </c>
      <c r="J234" s="21">
        <f t="shared" si="113"/>
        <v>0</v>
      </c>
      <c r="K234" s="21">
        <f t="shared" si="113"/>
        <v>0</v>
      </c>
      <c r="L234" s="22" t="str">
        <f t="shared" si="111"/>
        <v>-</v>
      </c>
      <c r="M234" s="21">
        <f t="shared" si="113"/>
        <v>0</v>
      </c>
      <c r="N234" s="21">
        <f t="shared" si="113"/>
        <v>0</v>
      </c>
      <c r="O234" s="21">
        <f t="shared" si="113"/>
        <v>12500000</v>
      </c>
      <c r="P234" s="21">
        <f t="shared" si="113"/>
        <v>12500000</v>
      </c>
      <c r="Q234" s="21">
        <f t="shared" si="113"/>
        <v>0</v>
      </c>
      <c r="R234" s="21">
        <f t="shared" si="113"/>
        <v>6035000</v>
      </c>
      <c r="S234" s="21">
        <f t="shared" si="113"/>
        <v>6035000</v>
      </c>
      <c r="T234" s="21">
        <f t="shared" si="113"/>
        <v>0</v>
      </c>
      <c r="U234" s="21">
        <f t="shared" si="113"/>
        <v>0</v>
      </c>
      <c r="V234" s="21"/>
      <c r="W234" s="21"/>
      <c r="X234" s="21"/>
      <c r="Y234" s="12"/>
    </row>
    <row r="235" spans="1:25" hidden="1" x14ac:dyDescent="0.2">
      <c r="A235" s="29"/>
      <c r="B235" s="29">
        <v>11</v>
      </c>
      <c r="C235" s="50" t="s">
        <v>101</v>
      </c>
      <c r="D235" s="31">
        <v>3811</v>
      </c>
      <c r="E235" s="32" t="s">
        <v>73</v>
      </c>
      <c r="F235" s="36"/>
      <c r="G235" s="2"/>
      <c r="H235" s="2"/>
      <c r="I235" s="2"/>
      <c r="J235" s="2"/>
      <c r="K235" s="2"/>
      <c r="L235" s="61" t="str">
        <f t="shared" si="111"/>
        <v>-</v>
      </c>
      <c r="M235" s="2"/>
      <c r="N235" s="2"/>
      <c r="O235" s="1">
        <v>12500000</v>
      </c>
      <c r="P235" s="1">
        <f>O235</f>
        <v>12500000</v>
      </c>
      <c r="Q235" s="1"/>
      <c r="R235" s="1">
        <v>6035000</v>
      </c>
      <c r="S235" s="1">
        <f>R235</f>
        <v>6035000</v>
      </c>
      <c r="T235" s="1">
        <v>0</v>
      </c>
      <c r="U235" s="1">
        <f>T235</f>
        <v>0</v>
      </c>
    </row>
    <row r="236" spans="1:25" ht="94.5" x14ac:dyDescent="0.2">
      <c r="A236" s="333" t="s">
        <v>179</v>
      </c>
      <c r="B236" s="333"/>
      <c r="C236" s="333"/>
      <c r="D236" s="333"/>
      <c r="E236" s="20" t="s">
        <v>180</v>
      </c>
      <c r="F236" s="38" t="s">
        <v>181</v>
      </c>
      <c r="G236" s="21">
        <f>SUM(G237)</f>
        <v>1100000</v>
      </c>
      <c r="H236" s="21">
        <f t="shared" ref="H236:U236" si="114">SUM(H237)</f>
        <v>1100000</v>
      </c>
      <c r="I236" s="21">
        <f t="shared" si="114"/>
        <v>1100000</v>
      </c>
      <c r="J236" s="21">
        <f t="shared" si="114"/>
        <v>1100000</v>
      </c>
      <c r="K236" s="21">
        <f t="shared" si="114"/>
        <v>1099816.81</v>
      </c>
      <c r="L236" s="22">
        <f t="shared" si="111"/>
        <v>99.983346363636372</v>
      </c>
      <c r="M236" s="21">
        <f t="shared" si="114"/>
        <v>2000000</v>
      </c>
      <c r="N236" s="21">
        <f t="shared" si="114"/>
        <v>2000000</v>
      </c>
      <c r="O236" s="21">
        <f t="shared" si="114"/>
        <v>1100000</v>
      </c>
      <c r="P236" s="21">
        <f t="shared" si="114"/>
        <v>1100000</v>
      </c>
      <c r="Q236" s="21">
        <f t="shared" si="114"/>
        <v>2000000</v>
      </c>
      <c r="R236" s="21">
        <f t="shared" si="114"/>
        <v>1150000</v>
      </c>
      <c r="S236" s="21">
        <f t="shared" si="114"/>
        <v>1150000</v>
      </c>
      <c r="T236" s="21">
        <f t="shared" si="114"/>
        <v>1200000</v>
      </c>
      <c r="U236" s="21">
        <f t="shared" si="114"/>
        <v>1200000</v>
      </c>
    </row>
    <row r="237" spans="1:25" s="23" customFormat="1" ht="15.75" hidden="1" x14ac:dyDescent="0.2">
      <c r="A237" s="24" t="s">
        <v>182</v>
      </c>
      <c r="B237" s="25">
        <v>11</v>
      </c>
      <c r="C237" s="26" t="s">
        <v>101</v>
      </c>
      <c r="D237" s="27">
        <v>363</v>
      </c>
      <c r="E237" s="20"/>
      <c r="F237" s="20"/>
      <c r="G237" s="21">
        <f>SUM(G238:G239)</f>
        <v>1100000</v>
      </c>
      <c r="H237" s="21">
        <f t="shared" ref="H237:U237" si="115">SUM(H238:H239)</f>
        <v>1100000</v>
      </c>
      <c r="I237" s="21">
        <f t="shared" si="115"/>
        <v>1100000</v>
      </c>
      <c r="J237" s="21">
        <f t="shared" si="115"/>
        <v>1100000</v>
      </c>
      <c r="K237" s="21">
        <f t="shared" si="115"/>
        <v>1099816.81</v>
      </c>
      <c r="L237" s="22">
        <f t="shared" si="111"/>
        <v>99.983346363636372</v>
      </c>
      <c r="M237" s="21">
        <f t="shared" si="115"/>
        <v>2000000</v>
      </c>
      <c r="N237" s="21">
        <f t="shared" si="115"/>
        <v>2000000</v>
      </c>
      <c r="O237" s="21">
        <f t="shared" si="115"/>
        <v>1100000</v>
      </c>
      <c r="P237" s="21">
        <f t="shared" si="115"/>
        <v>1100000</v>
      </c>
      <c r="Q237" s="21">
        <f t="shared" si="115"/>
        <v>2000000</v>
      </c>
      <c r="R237" s="21">
        <f t="shared" si="115"/>
        <v>1150000</v>
      </c>
      <c r="S237" s="21">
        <f t="shared" si="115"/>
        <v>1150000</v>
      </c>
      <c r="T237" s="21">
        <f t="shared" si="115"/>
        <v>1200000</v>
      </c>
      <c r="U237" s="21">
        <f t="shared" si="115"/>
        <v>1200000</v>
      </c>
      <c r="V237" s="21"/>
      <c r="W237" s="21"/>
      <c r="X237" s="21"/>
      <c r="Y237" s="12"/>
    </row>
    <row r="238" spans="1:25" ht="15.75" hidden="1" x14ac:dyDescent="0.2">
      <c r="A238" s="28" t="s">
        <v>182</v>
      </c>
      <c r="B238" s="29">
        <v>11</v>
      </c>
      <c r="C238" s="30" t="s">
        <v>101</v>
      </c>
      <c r="D238" s="31">
        <v>3631</v>
      </c>
      <c r="E238" s="32" t="s">
        <v>71</v>
      </c>
      <c r="F238" s="20"/>
      <c r="G238" s="1">
        <v>500000</v>
      </c>
      <c r="H238" s="1">
        <v>500000</v>
      </c>
      <c r="I238" s="1">
        <v>500000</v>
      </c>
      <c r="J238" s="1">
        <v>500000</v>
      </c>
      <c r="K238" s="1">
        <v>500000</v>
      </c>
      <c r="L238" s="33">
        <f t="shared" si="111"/>
        <v>100</v>
      </c>
      <c r="M238" s="1">
        <v>500000</v>
      </c>
      <c r="N238" s="1">
        <v>500000</v>
      </c>
      <c r="O238" s="1">
        <v>500000</v>
      </c>
      <c r="P238" s="1">
        <f>O238</f>
        <v>500000</v>
      </c>
      <c r="Q238" s="1">
        <v>500000</v>
      </c>
      <c r="R238" s="1">
        <v>550000</v>
      </c>
      <c r="S238" s="1">
        <f>R238</f>
        <v>550000</v>
      </c>
      <c r="T238" s="1">
        <v>600000</v>
      </c>
      <c r="U238" s="1">
        <f>T238</f>
        <v>600000</v>
      </c>
    </row>
    <row r="239" spans="1:25" hidden="1" x14ac:dyDescent="0.2">
      <c r="A239" s="28" t="s">
        <v>182</v>
      </c>
      <c r="B239" s="29">
        <v>11</v>
      </c>
      <c r="C239" s="30" t="s">
        <v>101</v>
      </c>
      <c r="D239" s="31">
        <v>3632</v>
      </c>
      <c r="E239" s="32" t="s">
        <v>183</v>
      </c>
      <c r="G239" s="1">
        <v>600000</v>
      </c>
      <c r="H239" s="1">
        <v>600000</v>
      </c>
      <c r="I239" s="1">
        <v>600000</v>
      </c>
      <c r="J239" s="1">
        <v>600000</v>
      </c>
      <c r="K239" s="1">
        <v>599816.81000000006</v>
      </c>
      <c r="L239" s="33">
        <f t="shared" si="111"/>
        <v>99.969468333333339</v>
      </c>
      <c r="M239" s="1">
        <v>1500000</v>
      </c>
      <c r="N239" s="1">
        <v>1500000</v>
      </c>
      <c r="O239" s="1">
        <v>600000</v>
      </c>
      <c r="P239" s="1">
        <f>O239</f>
        <v>600000</v>
      </c>
      <c r="Q239" s="1">
        <v>1500000</v>
      </c>
      <c r="R239" s="1">
        <v>600000</v>
      </c>
      <c r="S239" s="1">
        <f>R239</f>
        <v>600000</v>
      </c>
      <c r="T239" s="1">
        <v>600000</v>
      </c>
      <c r="U239" s="1">
        <f>T239</f>
        <v>600000</v>
      </c>
    </row>
    <row r="240" spans="1:25" ht="94.5" x14ac:dyDescent="0.2">
      <c r="A240" s="333" t="s">
        <v>184</v>
      </c>
      <c r="B240" s="333"/>
      <c r="C240" s="333"/>
      <c r="D240" s="333"/>
      <c r="E240" s="38" t="s">
        <v>185</v>
      </c>
      <c r="F240" s="38" t="s">
        <v>181</v>
      </c>
      <c r="G240" s="21">
        <f>G241+G243</f>
        <v>14000000</v>
      </c>
      <c r="H240" s="21">
        <f t="shared" ref="H240:U240" si="116">H241+H243</f>
        <v>14000000</v>
      </c>
      <c r="I240" s="21">
        <f t="shared" si="116"/>
        <v>14000000</v>
      </c>
      <c r="J240" s="21">
        <f t="shared" si="116"/>
        <v>14000000</v>
      </c>
      <c r="K240" s="21">
        <f t="shared" si="116"/>
        <v>14000000</v>
      </c>
      <c r="L240" s="22">
        <f t="shared" si="111"/>
        <v>100</v>
      </c>
      <c r="M240" s="21">
        <f t="shared" si="116"/>
        <v>14500000</v>
      </c>
      <c r="N240" s="21">
        <f t="shared" si="116"/>
        <v>14500000</v>
      </c>
      <c r="O240" s="21">
        <f t="shared" si="116"/>
        <v>6000000</v>
      </c>
      <c r="P240" s="21">
        <f t="shared" si="116"/>
        <v>6000000</v>
      </c>
      <c r="Q240" s="21">
        <f t="shared" si="116"/>
        <v>14500000</v>
      </c>
      <c r="R240" s="21">
        <f t="shared" si="116"/>
        <v>6300000</v>
      </c>
      <c r="S240" s="21">
        <f t="shared" si="116"/>
        <v>6300000</v>
      </c>
      <c r="T240" s="21">
        <f t="shared" si="116"/>
        <v>6600000</v>
      </c>
      <c r="U240" s="21">
        <f t="shared" si="116"/>
        <v>6600000</v>
      </c>
    </row>
    <row r="241" spans="1:25" s="23" customFormat="1" ht="15.75" hidden="1" x14ac:dyDescent="0.2">
      <c r="A241" s="24" t="s">
        <v>186</v>
      </c>
      <c r="B241" s="25">
        <v>11</v>
      </c>
      <c r="C241" s="26" t="s">
        <v>101</v>
      </c>
      <c r="D241" s="27">
        <v>381</v>
      </c>
      <c r="E241" s="20"/>
      <c r="F241" s="20"/>
      <c r="G241" s="21">
        <f>SUM(G242)</f>
        <v>7350000</v>
      </c>
      <c r="H241" s="21">
        <f t="shared" ref="H241:U241" si="117">SUM(H242)</f>
        <v>7350000</v>
      </c>
      <c r="I241" s="21">
        <f t="shared" si="117"/>
        <v>7350000</v>
      </c>
      <c r="J241" s="21">
        <f t="shared" si="117"/>
        <v>7350000</v>
      </c>
      <c r="K241" s="21">
        <f t="shared" si="117"/>
        <v>7350000</v>
      </c>
      <c r="L241" s="22">
        <f t="shared" si="111"/>
        <v>100</v>
      </c>
      <c r="M241" s="21">
        <f t="shared" si="117"/>
        <v>7850000</v>
      </c>
      <c r="N241" s="21">
        <f t="shared" si="117"/>
        <v>7850000</v>
      </c>
      <c r="O241" s="21">
        <f t="shared" si="117"/>
        <v>0</v>
      </c>
      <c r="P241" s="21">
        <f t="shared" si="117"/>
        <v>0</v>
      </c>
      <c r="Q241" s="21">
        <f t="shared" si="117"/>
        <v>7850000</v>
      </c>
      <c r="R241" s="21">
        <f t="shared" si="117"/>
        <v>0</v>
      </c>
      <c r="S241" s="21">
        <f t="shared" si="117"/>
        <v>0</v>
      </c>
      <c r="T241" s="21">
        <f t="shared" si="117"/>
        <v>0</v>
      </c>
      <c r="U241" s="21">
        <f t="shared" si="117"/>
        <v>0</v>
      </c>
      <c r="V241" s="21"/>
      <c r="W241" s="21"/>
      <c r="X241" s="21"/>
      <c r="Y241" s="12"/>
    </row>
    <row r="242" spans="1:25" hidden="1" x14ac:dyDescent="0.2">
      <c r="A242" s="28" t="s">
        <v>186</v>
      </c>
      <c r="B242" s="29">
        <v>11</v>
      </c>
      <c r="C242" s="30" t="s">
        <v>101</v>
      </c>
      <c r="D242" s="31">
        <v>3811</v>
      </c>
      <c r="E242" s="32" t="s">
        <v>73</v>
      </c>
      <c r="G242" s="1">
        <v>7350000</v>
      </c>
      <c r="H242" s="1">
        <v>7350000</v>
      </c>
      <c r="I242" s="1">
        <v>7350000</v>
      </c>
      <c r="J242" s="1">
        <v>7350000</v>
      </c>
      <c r="K242" s="1">
        <v>7350000</v>
      </c>
      <c r="L242" s="33">
        <f t="shared" si="111"/>
        <v>100</v>
      </c>
      <c r="M242" s="1">
        <v>7850000</v>
      </c>
      <c r="N242" s="1">
        <v>7850000</v>
      </c>
      <c r="O242" s="1"/>
      <c r="P242" s="1">
        <f>O242</f>
        <v>0</v>
      </c>
      <c r="Q242" s="1">
        <v>7850000</v>
      </c>
      <c r="R242" s="1"/>
      <c r="S242" s="1">
        <f>R242</f>
        <v>0</v>
      </c>
      <c r="T242" s="1"/>
      <c r="U242" s="1">
        <f>T242</f>
        <v>0</v>
      </c>
    </row>
    <row r="243" spans="1:25" s="23" customFormat="1" ht="15.75" hidden="1" x14ac:dyDescent="0.2">
      <c r="A243" s="24" t="s">
        <v>186</v>
      </c>
      <c r="B243" s="25">
        <v>11</v>
      </c>
      <c r="C243" s="26" t="s">
        <v>101</v>
      </c>
      <c r="D243" s="27">
        <v>382</v>
      </c>
      <c r="E243" s="20"/>
      <c r="F243" s="20"/>
      <c r="G243" s="21">
        <f>SUM(G244)</f>
        <v>6650000</v>
      </c>
      <c r="H243" s="21">
        <f t="shared" ref="H243:U243" si="118">SUM(H244)</f>
        <v>6650000</v>
      </c>
      <c r="I243" s="21">
        <f t="shared" si="118"/>
        <v>6650000</v>
      </c>
      <c r="J243" s="21">
        <f t="shared" si="118"/>
        <v>6650000</v>
      </c>
      <c r="K243" s="21">
        <f t="shared" si="118"/>
        <v>6650000</v>
      </c>
      <c r="L243" s="22">
        <f t="shared" si="111"/>
        <v>100</v>
      </c>
      <c r="M243" s="21">
        <f t="shared" si="118"/>
        <v>6650000</v>
      </c>
      <c r="N243" s="21">
        <f t="shared" si="118"/>
        <v>6650000</v>
      </c>
      <c r="O243" s="21">
        <f t="shared" si="118"/>
        <v>6000000</v>
      </c>
      <c r="P243" s="21">
        <f t="shared" si="118"/>
        <v>6000000</v>
      </c>
      <c r="Q243" s="21">
        <f t="shared" si="118"/>
        <v>6650000</v>
      </c>
      <c r="R243" s="21">
        <f t="shared" si="118"/>
        <v>6300000</v>
      </c>
      <c r="S243" s="21">
        <f t="shared" si="118"/>
        <v>6300000</v>
      </c>
      <c r="T243" s="21">
        <f t="shared" si="118"/>
        <v>6600000</v>
      </c>
      <c r="U243" s="21">
        <f t="shared" si="118"/>
        <v>6600000</v>
      </c>
      <c r="V243" s="21"/>
      <c r="W243" s="21"/>
      <c r="X243" s="21"/>
      <c r="Y243" s="12"/>
    </row>
    <row r="244" spans="1:25" ht="37.5" hidden="1" customHeight="1" x14ac:dyDescent="0.2">
      <c r="A244" s="28" t="s">
        <v>186</v>
      </c>
      <c r="B244" s="29">
        <v>11</v>
      </c>
      <c r="C244" s="30" t="s">
        <v>101</v>
      </c>
      <c r="D244" s="31">
        <v>3821</v>
      </c>
      <c r="E244" s="32" t="s">
        <v>102</v>
      </c>
      <c r="G244" s="1">
        <v>6650000</v>
      </c>
      <c r="H244" s="1">
        <v>6650000</v>
      </c>
      <c r="I244" s="1">
        <v>6650000</v>
      </c>
      <c r="J244" s="1">
        <v>6650000</v>
      </c>
      <c r="K244" s="1">
        <v>6650000</v>
      </c>
      <c r="L244" s="33">
        <f t="shared" si="111"/>
        <v>100</v>
      </c>
      <c r="M244" s="1">
        <v>6650000</v>
      </c>
      <c r="N244" s="1">
        <v>6650000</v>
      </c>
      <c r="O244" s="1">
        <v>6000000</v>
      </c>
      <c r="P244" s="1">
        <f>O244</f>
        <v>6000000</v>
      </c>
      <c r="Q244" s="1">
        <v>6650000</v>
      </c>
      <c r="R244" s="1">
        <v>6300000</v>
      </c>
      <c r="S244" s="1">
        <f>R244</f>
        <v>6300000</v>
      </c>
      <c r="T244" s="1">
        <v>6600000</v>
      </c>
      <c r="U244" s="1">
        <f>T244</f>
        <v>6600000</v>
      </c>
    </row>
    <row r="245" spans="1:25" s="23" customFormat="1" ht="94.5" x14ac:dyDescent="0.2">
      <c r="A245" s="337" t="s">
        <v>176</v>
      </c>
      <c r="B245" s="337"/>
      <c r="C245" s="337"/>
      <c r="D245" s="337"/>
      <c r="E245" s="38" t="s">
        <v>187</v>
      </c>
      <c r="F245" s="38" t="s">
        <v>181</v>
      </c>
      <c r="G245" s="21"/>
      <c r="H245" s="21"/>
      <c r="I245" s="21">
        <f t="shared" ref="I245:N246" si="119">I246</f>
        <v>0</v>
      </c>
      <c r="J245" s="21">
        <f t="shared" si="119"/>
        <v>0</v>
      </c>
      <c r="K245" s="21">
        <f t="shared" si="119"/>
        <v>0</v>
      </c>
      <c r="L245" s="22" t="str">
        <f t="shared" si="111"/>
        <v>-</v>
      </c>
      <c r="M245" s="21">
        <f t="shared" si="119"/>
        <v>0</v>
      </c>
      <c r="N245" s="21">
        <f t="shared" si="119"/>
        <v>0</v>
      </c>
      <c r="O245" s="21">
        <f>O246</f>
        <v>8000000</v>
      </c>
      <c r="P245" s="21">
        <f t="shared" ref="P245:U246" si="120">P246</f>
        <v>8000000</v>
      </c>
      <c r="Q245" s="21">
        <f t="shared" si="120"/>
        <v>0</v>
      </c>
      <c r="R245" s="21">
        <f t="shared" si="120"/>
        <v>8400000</v>
      </c>
      <c r="S245" s="21">
        <f t="shared" si="120"/>
        <v>8400000</v>
      </c>
      <c r="T245" s="21">
        <f t="shared" si="120"/>
        <v>8800000</v>
      </c>
      <c r="U245" s="21">
        <f t="shared" si="120"/>
        <v>8800000</v>
      </c>
      <c r="V245" s="21"/>
      <c r="W245" s="21"/>
      <c r="X245" s="21"/>
      <c r="Y245" s="12"/>
    </row>
    <row r="246" spans="1:25" s="23" customFormat="1" ht="15.75" hidden="1" x14ac:dyDescent="0.2">
      <c r="A246" s="24"/>
      <c r="B246" s="25">
        <v>11</v>
      </c>
      <c r="C246" s="26" t="s">
        <v>101</v>
      </c>
      <c r="D246" s="27">
        <v>381</v>
      </c>
      <c r="E246" s="20"/>
      <c r="F246" s="20"/>
      <c r="G246" s="21"/>
      <c r="H246" s="21"/>
      <c r="I246" s="21">
        <f t="shared" si="119"/>
        <v>0</v>
      </c>
      <c r="J246" s="21">
        <f t="shared" si="119"/>
        <v>0</v>
      </c>
      <c r="K246" s="21">
        <f t="shared" si="119"/>
        <v>0</v>
      </c>
      <c r="L246" s="22" t="str">
        <f t="shared" si="111"/>
        <v>-</v>
      </c>
      <c r="M246" s="21">
        <f t="shared" si="119"/>
        <v>0</v>
      </c>
      <c r="N246" s="21">
        <f t="shared" si="119"/>
        <v>0</v>
      </c>
      <c r="O246" s="21">
        <f>O247</f>
        <v>8000000</v>
      </c>
      <c r="P246" s="21">
        <f t="shared" si="120"/>
        <v>8000000</v>
      </c>
      <c r="Q246" s="21">
        <f t="shared" si="120"/>
        <v>0</v>
      </c>
      <c r="R246" s="21">
        <f t="shared" si="120"/>
        <v>8400000</v>
      </c>
      <c r="S246" s="21">
        <f t="shared" si="120"/>
        <v>8400000</v>
      </c>
      <c r="T246" s="21">
        <f t="shared" si="120"/>
        <v>8800000</v>
      </c>
      <c r="U246" s="21">
        <f t="shared" si="120"/>
        <v>8800000</v>
      </c>
      <c r="V246" s="21"/>
      <c r="W246" s="21"/>
      <c r="X246" s="21"/>
      <c r="Y246" s="12"/>
    </row>
    <row r="247" spans="1:25" hidden="1" x14ac:dyDescent="0.2">
      <c r="B247" s="29">
        <v>11</v>
      </c>
      <c r="C247" s="30" t="s">
        <v>101</v>
      </c>
      <c r="D247" s="31">
        <v>3811</v>
      </c>
      <c r="E247" s="32" t="s">
        <v>73</v>
      </c>
      <c r="L247" s="33" t="str">
        <f t="shared" si="111"/>
        <v>-</v>
      </c>
      <c r="M247" s="1"/>
      <c r="N247" s="1"/>
      <c r="O247" s="1">
        <v>8000000</v>
      </c>
      <c r="P247" s="1">
        <f>O247</f>
        <v>8000000</v>
      </c>
      <c r="Q247" s="1"/>
      <c r="R247" s="1">
        <v>8400000</v>
      </c>
      <c r="S247" s="1">
        <f>R247</f>
        <v>8400000</v>
      </c>
      <c r="T247" s="1">
        <v>8800000</v>
      </c>
      <c r="U247" s="1">
        <f>T247</f>
        <v>8800000</v>
      </c>
    </row>
    <row r="248" spans="1:25" ht="94.5" x14ac:dyDescent="0.2">
      <c r="A248" s="333" t="s">
        <v>188</v>
      </c>
      <c r="B248" s="333"/>
      <c r="C248" s="333"/>
      <c r="D248" s="333"/>
      <c r="E248" s="20" t="s">
        <v>189</v>
      </c>
      <c r="F248" s="38" t="s">
        <v>181</v>
      </c>
      <c r="G248" s="21">
        <f>SUM(G249)</f>
        <v>500000</v>
      </c>
      <c r="H248" s="21">
        <f t="shared" ref="H248:U249" si="121">SUM(H249)</f>
        <v>500000</v>
      </c>
      <c r="I248" s="21">
        <f t="shared" si="121"/>
        <v>380000</v>
      </c>
      <c r="J248" s="21">
        <f t="shared" si="121"/>
        <v>380000</v>
      </c>
      <c r="K248" s="21">
        <f t="shared" si="121"/>
        <v>0</v>
      </c>
      <c r="L248" s="22">
        <f t="shared" si="111"/>
        <v>0</v>
      </c>
      <c r="M248" s="21">
        <f t="shared" si="121"/>
        <v>500000</v>
      </c>
      <c r="N248" s="21">
        <f t="shared" si="121"/>
        <v>500000</v>
      </c>
      <c r="O248" s="21">
        <f t="shared" si="121"/>
        <v>200000</v>
      </c>
      <c r="P248" s="21">
        <f t="shared" si="121"/>
        <v>200000</v>
      </c>
      <c r="Q248" s="21">
        <f t="shared" si="121"/>
        <v>500000</v>
      </c>
      <c r="R248" s="21">
        <f t="shared" si="121"/>
        <v>210000</v>
      </c>
      <c r="S248" s="21">
        <f t="shared" si="121"/>
        <v>210000</v>
      </c>
      <c r="T248" s="21">
        <f t="shared" si="121"/>
        <v>220500</v>
      </c>
      <c r="U248" s="21">
        <f t="shared" si="121"/>
        <v>220500</v>
      </c>
    </row>
    <row r="249" spans="1:25" s="23" customFormat="1" ht="15.75" hidden="1" x14ac:dyDescent="0.2">
      <c r="A249" s="25" t="s">
        <v>190</v>
      </c>
      <c r="B249" s="25">
        <v>11</v>
      </c>
      <c r="C249" s="26" t="s">
        <v>101</v>
      </c>
      <c r="D249" s="27">
        <v>352</v>
      </c>
      <c r="E249" s="20"/>
      <c r="F249" s="20"/>
      <c r="G249" s="21">
        <f>SUM(G250)</f>
        <v>500000</v>
      </c>
      <c r="H249" s="21">
        <f t="shared" si="121"/>
        <v>500000</v>
      </c>
      <c r="I249" s="21">
        <f t="shared" si="121"/>
        <v>380000</v>
      </c>
      <c r="J249" s="21">
        <f t="shared" si="121"/>
        <v>380000</v>
      </c>
      <c r="K249" s="21">
        <f t="shared" si="121"/>
        <v>0</v>
      </c>
      <c r="L249" s="22">
        <f t="shared" si="111"/>
        <v>0</v>
      </c>
      <c r="M249" s="21">
        <f t="shared" si="121"/>
        <v>500000</v>
      </c>
      <c r="N249" s="21">
        <f t="shared" si="121"/>
        <v>500000</v>
      </c>
      <c r="O249" s="21">
        <f t="shared" si="121"/>
        <v>200000</v>
      </c>
      <c r="P249" s="21">
        <f t="shared" si="121"/>
        <v>200000</v>
      </c>
      <c r="Q249" s="21">
        <f t="shared" si="121"/>
        <v>500000</v>
      </c>
      <c r="R249" s="21">
        <f t="shared" si="121"/>
        <v>210000</v>
      </c>
      <c r="S249" s="21">
        <f t="shared" si="121"/>
        <v>210000</v>
      </c>
      <c r="T249" s="21">
        <f t="shared" si="121"/>
        <v>220500</v>
      </c>
      <c r="U249" s="21">
        <f t="shared" si="121"/>
        <v>220500</v>
      </c>
      <c r="V249" s="21"/>
      <c r="W249" s="21"/>
      <c r="X249" s="21"/>
      <c r="Y249" s="12"/>
    </row>
    <row r="250" spans="1:25" ht="30" hidden="1" x14ac:dyDescent="0.2">
      <c r="A250" s="29" t="s">
        <v>190</v>
      </c>
      <c r="B250" s="29">
        <v>11</v>
      </c>
      <c r="C250" s="30" t="s">
        <v>101</v>
      </c>
      <c r="D250" s="31">
        <v>3522</v>
      </c>
      <c r="E250" s="32" t="s">
        <v>150</v>
      </c>
      <c r="G250" s="1">
        <v>500000</v>
      </c>
      <c r="H250" s="1">
        <v>500000</v>
      </c>
      <c r="I250" s="1">
        <v>380000</v>
      </c>
      <c r="J250" s="1">
        <v>380000</v>
      </c>
      <c r="K250" s="1">
        <v>0</v>
      </c>
      <c r="L250" s="33">
        <f t="shared" si="111"/>
        <v>0</v>
      </c>
      <c r="M250" s="1">
        <v>500000</v>
      </c>
      <c r="N250" s="1">
        <v>500000</v>
      </c>
      <c r="O250" s="1">
        <v>200000</v>
      </c>
      <c r="P250" s="1">
        <f>O250</f>
        <v>200000</v>
      </c>
      <c r="Q250" s="1">
        <v>500000</v>
      </c>
      <c r="R250" s="1">
        <v>210000</v>
      </c>
      <c r="S250" s="1">
        <f>R250</f>
        <v>210000</v>
      </c>
      <c r="T250" s="1">
        <v>220500</v>
      </c>
      <c r="U250" s="1">
        <f>T250</f>
        <v>220500</v>
      </c>
    </row>
    <row r="251" spans="1:25" ht="94.5" x14ac:dyDescent="0.2">
      <c r="A251" s="333" t="s">
        <v>191</v>
      </c>
      <c r="B251" s="333"/>
      <c r="C251" s="333"/>
      <c r="D251" s="333"/>
      <c r="E251" s="20" t="s">
        <v>192</v>
      </c>
      <c r="F251" s="38" t="s">
        <v>181</v>
      </c>
      <c r="G251" s="21">
        <f>G252+G254+G258+G263</f>
        <v>1060000</v>
      </c>
      <c r="H251" s="21">
        <f t="shared" ref="H251:U251" si="122">H252+H254+H258+H263</f>
        <v>1060000</v>
      </c>
      <c r="I251" s="21">
        <f t="shared" si="122"/>
        <v>1180000</v>
      </c>
      <c r="J251" s="21">
        <f t="shared" si="122"/>
        <v>1180000</v>
      </c>
      <c r="K251" s="21">
        <f t="shared" si="122"/>
        <v>384927.96</v>
      </c>
      <c r="L251" s="22">
        <f t="shared" si="111"/>
        <v>32.621013559322037</v>
      </c>
      <c r="M251" s="21">
        <f t="shared" si="122"/>
        <v>1060000</v>
      </c>
      <c r="N251" s="21">
        <f t="shared" si="122"/>
        <v>1060000</v>
      </c>
      <c r="O251" s="21">
        <f t="shared" si="122"/>
        <v>1080000</v>
      </c>
      <c r="P251" s="21">
        <f t="shared" si="122"/>
        <v>1080000</v>
      </c>
      <c r="Q251" s="21">
        <f t="shared" si="122"/>
        <v>1060000</v>
      </c>
      <c r="R251" s="21">
        <f t="shared" si="122"/>
        <v>1130000</v>
      </c>
      <c r="S251" s="21">
        <f t="shared" si="122"/>
        <v>1130000</v>
      </c>
      <c r="T251" s="21">
        <f t="shared" si="122"/>
        <v>1180750</v>
      </c>
      <c r="U251" s="21">
        <f t="shared" si="122"/>
        <v>1180750</v>
      </c>
    </row>
    <row r="252" spans="1:25" s="23" customFormat="1" ht="15.75" hidden="1" x14ac:dyDescent="0.2">
      <c r="A252" s="25" t="s">
        <v>193</v>
      </c>
      <c r="B252" s="25">
        <v>11</v>
      </c>
      <c r="C252" s="49" t="s">
        <v>101</v>
      </c>
      <c r="D252" s="27">
        <v>321</v>
      </c>
      <c r="E252" s="20"/>
      <c r="F252" s="20"/>
      <c r="G252" s="21">
        <f>SUM(G253)</f>
        <v>10000</v>
      </c>
      <c r="H252" s="21">
        <f t="shared" ref="H252:U252" si="123">SUM(H253)</f>
        <v>10000</v>
      </c>
      <c r="I252" s="21">
        <f t="shared" si="123"/>
        <v>10000</v>
      </c>
      <c r="J252" s="21">
        <f t="shared" si="123"/>
        <v>10000</v>
      </c>
      <c r="K252" s="21">
        <f t="shared" si="123"/>
        <v>4942.6000000000004</v>
      </c>
      <c r="L252" s="22">
        <f t="shared" si="111"/>
        <v>49.426000000000002</v>
      </c>
      <c r="M252" s="21">
        <f t="shared" si="123"/>
        <v>10000</v>
      </c>
      <c r="N252" s="21">
        <f t="shared" si="123"/>
        <v>10000</v>
      </c>
      <c r="O252" s="21">
        <f t="shared" si="123"/>
        <v>10000</v>
      </c>
      <c r="P252" s="21">
        <f t="shared" si="123"/>
        <v>10000</v>
      </c>
      <c r="Q252" s="21">
        <f t="shared" si="123"/>
        <v>10000</v>
      </c>
      <c r="R252" s="21">
        <f t="shared" si="123"/>
        <v>15000</v>
      </c>
      <c r="S252" s="21">
        <f t="shared" si="123"/>
        <v>15000</v>
      </c>
      <c r="T252" s="21">
        <f t="shared" si="123"/>
        <v>20000</v>
      </c>
      <c r="U252" s="21">
        <f t="shared" si="123"/>
        <v>20000</v>
      </c>
      <c r="V252" s="21"/>
      <c r="W252" s="21"/>
      <c r="X252" s="21"/>
      <c r="Y252" s="12"/>
    </row>
    <row r="253" spans="1:25" hidden="1" x14ac:dyDescent="0.2">
      <c r="A253" s="29" t="s">
        <v>193</v>
      </c>
      <c r="B253" s="29">
        <v>11</v>
      </c>
      <c r="C253" s="50" t="s">
        <v>101</v>
      </c>
      <c r="D253" s="31">
        <v>3213</v>
      </c>
      <c r="E253" s="32" t="s">
        <v>194</v>
      </c>
      <c r="G253" s="1">
        <v>10000</v>
      </c>
      <c r="H253" s="1">
        <v>10000</v>
      </c>
      <c r="I253" s="1">
        <v>10000</v>
      </c>
      <c r="J253" s="1">
        <v>10000</v>
      </c>
      <c r="K253" s="1">
        <v>4942.6000000000004</v>
      </c>
      <c r="L253" s="33">
        <f t="shared" si="111"/>
        <v>49.426000000000002</v>
      </c>
      <c r="M253" s="1">
        <v>10000</v>
      </c>
      <c r="N253" s="1">
        <v>10000</v>
      </c>
      <c r="O253" s="1">
        <v>10000</v>
      </c>
      <c r="P253" s="1">
        <f>O253</f>
        <v>10000</v>
      </c>
      <c r="Q253" s="1">
        <v>10000</v>
      </c>
      <c r="R253" s="1">
        <v>15000</v>
      </c>
      <c r="S253" s="1">
        <f>R253</f>
        <v>15000</v>
      </c>
      <c r="T253" s="1">
        <v>20000</v>
      </c>
      <c r="U253" s="1">
        <f>T253</f>
        <v>20000</v>
      </c>
    </row>
    <row r="254" spans="1:25" s="23" customFormat="1" ht="15.75" hidden="1" x14ac:dyDescent="0.2">
      <c r="A254" s="25" t="s">
        <v>193</v>
      </c>
      <c r="B254" s="25">
        <v>11</v>
      </c>
      <c r="C254" s="49" t="s">
        <v>101</v>
      </c>
      <c r="D254" s="27">
        <v>322</v>
      </c>
      <c r="E254" s="20"/>
      <c r="F254" s="20"/>
      <c r="G254" s="21">
        <f>SUM(G255:G257)</f>
        <v>485000</v>
      </c>
      <c r="H254" s="21">
        <f t="shared" ref="H254:U254" si="124">SUM(H255:H257)</f>
        <v>485000</v>
      </c>
      <c r="I254" s="21">
        <f t="shared" si="124"/>
        <v>485000</v>
      </c>
      <c r="J254" s="21">
        <f t="shared" si="124"/>
        <v>485000</v>
      </c>
      <c r="K254" s="21">
        <f t="shared" si="124"/>
        <v>259198.78</v>
      </c>
      <c r="L254" s="22">
        <f t="shared" si="111"/>
        <v>53.443047422680415</v>
      </c>
      <c r="M254" s="21">
        <f t="shared" si="124"/>
        <v>485000</v>
      </c>
      <c r="N254" s="21">
        <f t="shared" si="124"/>
        <v>485000</v>
      </c>
      <c r="O254" s="21">
        <f t="shared" si="124"/>
        <v>485000</v>
      </c>
      <c r="P254" s="21">
        <f t="shared" si="124"/>
        <v>485000</v>
      </c>
      <c r="Q254" s="21">
        <f t="shared" si="124"/>
        <v>485000</v>
      </c>
      <c r="R254" s="21">
        <f t="shared" si="124"/>
        <v>505000</v>
      </c>
      <c r="S254" s="21">
        <f t="shared" si="124"/>
        <v>505000</v>
      </c>
      <c r="T254" s="21">
        <f t="shared" si="124"/>
        <v>525000</v>
      </c>
      <c r="U254" s="21">
        <f t="shared" si="124"/>
        <v>525000</v>
      </c>
      <c r="V254" s="21"/>
      <c r="W254" s="21"/>
      <c r="X254" s="21"/>
      <c r="Y254" s="12"/>
    </row>
    <row r="255" spans="1:25" hidden="1" x14ac:dyDescent="0.2">
      <c r="A255" s="29" t="s">
        <v>193</v>
      </c>
      <c r="B255" s="29">
        <v>11</v>
      </c>
      <c r="C255" s="50" t="s">
        <v>101</v>
      </c>
      <c r="D255" s="31">
        <v>3221</v>
      </c>
      <c r="E255" s="32" t="s">
        <v>46</v>
      </c>
      <c r="G255" s="1">
        <v>75000</v>
      </c>
      <c r="H255" s="1">
        <v>75000</v>
      </c>
      <c r="I255" s="1">
        <v>75000</v>
      </c>
      <c r="J255" s="1">
        <v>75000</v>
      </c>
      <c r="K255" s="1">
        <v>3000</v>
      </c>
      <c r="L255" s="33">
        <f t="shared" si="111"/>
        <v>4</v>
      </c>
      <c r="M255" s="1">
        <v>75000</v>
      </c>
      <c r="N255" s="1">
        <v>75000</v>
      </c>
      <c r="O255" s="1">
        <v>75000</v>
      </c>
      <c r="P255" s="1">
        <f t="shared" ref="P255:P265" si="125">O255</f>
        <v>75000</v>
      </c>
      <c r="Q255" s="1">
        <v>75000</v>
      </c>
      <c r="R255" s="1">
        <v>75000</v>
      </c>
      <c r="S255" s="1">
        <f t="shared" ref="S255:S265" si="126">R255</f>
        <v>75000</v>
      </c>
      <c r="T255" s="1">
        <v>75000</v>
      </c>
      <c r="U255" s="1">
        <f t="shared" ref="U255:U265" si="127">T255</f>
        <v>75000</v>
      </c>
    </row>
    <row r="256" spans="1:25" hidden="1" x14ac:dyDescent="0.2">
      <c r="A256" s="29" t="s">
        <v>193</v>
      </c>
      <c r="B256" s="29">
        <v>11</v>
      </c>
      <c r="C256" s="50" t="s">
        <v>101</v>
      </c>
      <c r="D256" s="31">
        <v>3223</v>
      </c>
      <c r="E256" s="32" t="s">
        <v>48</v>
      </c>
      <c r="G256" s="1">
        <v>240000</v>
      </c>
      <c r="H256" s="1">
        <v>240000</v>
      </c>
      <c r="I256" s="1">
        <v>240000</v>
      </c>
      <c r="J256" s="1">
        <v>240000</v>
      </c>
      <c r="K256" s="1">
        <v>86247.53</v>
      </c>
      <c r="L256" s="33">
        <f t="shared" si="111"/>
        <v>35.936470833333331</v>
      </c>
      <c r="M256" s="1">
        <v>240000</v>
      </c>
      <c r="N256" s="1">
        <v>240000</v>
      </c>
      <c r="O256" s="1">
        <v>240000</v>
      </c>
      <c r="P256" s="1">
        <f t="shared" si="125"/>
        <v>240000</v>
      </c>
      <c r="Q256" s="1">
        <v>240000</v>
      </c>
      <c r="R256" s="1">
        <v>250000</v>
      </c>
      <c r="S256" s="1">
        <f t="shared" si="126"/>
        <v>250000</v>
      </c>
      <c r="T256" s="1">
        <v>260000</v>
      </c>
      <c r="U256" s="1">
        <f t="shared" si="127"/>
        <v>260000</v>
      </c>
    </row>
    <row r="257" spans="1:25" s="23" customFormat="1" ht="15.75" hidden="1" x14ac:dyDescent="0.2">
      <c r="A257" s="29" t="s">
        <v>193</v>
      </c>
      <c r="B257" s="29">
        <v>11</v>
      </c>
      <c r="C257" s="50" t="s">
        <v>101</v>
      </c>
      <c r="D257" s="31">
        <v>3227</v>
      </c>
      <c r="E257" s="32" t="s">
        <v>51</v>
      </c>
      <c r="F257" s="32"/>
      <c r="G257" s="1">
        <v>170000</v>
      </c>
      <c r="H257" s="1">
        <v>170000</v>
      </c>
      <c r="I257" s="1">
        <v>170000</v>
      </c>
      <c r="J257" s="1">
        <v>170000</v>
      </c>
      <c r="K257" s="1">
        <v>169951.25</v>
      </c>
      <c r="L257" s="33">
        <f t="shared" si="111"/>
        <v>99.971323529411762</v>
      </c>
      <c r="M257" s="1">
        <v>170000</v>
      </c>
      <c r="N257" s="1">
        <v>170000</v>
      </c>
      <c r="O257" s="1">
        <v>170000</v>
      </c>
      <c r="P257" s="1">
        <f t="shared" si="125"/>
        <v>170000</v>
      </c>
      <c r="Q257" s="1">
        <v>170000</v>
      </c>
      <c r="R257" s="1">
        <v>180000</v>
      </c>
      <c r="S257" s="1">
        <f t="shared" si="126"/>
        <v>180000</v>
      </c>
      <c r="T257" s="1">
        <v>190000</v>
      </c>
      <c r="U257" s="1">
        <f t="shared" si="127"/>
        <v>190000</v>
      </c>
      <c r="V257" s="21"/>
      <c r="W257" s="21"/>
      <c r="X257" s="21"/>
      <c r="Y257" s="12"/>
    </row>
    <row r="258" spans="1:25" s="23" customFormat="1" ht="15.75" hidden="1" x14ac:dyDescent="0.2">
      <c r="A258" s="25" t="s">
        <v>193</v>
      </c>
      <c r="B258" s="25">
        <v>11</v>
      </c>
      <c r="C258" s="49" t="s">
        <v>101</v>
      </c>
      <c r="D258" s="27">
        <v>323</v>
      </c>
      <c r="E258" s="20"/>
      <c r="F258" s="20"/>
      <c r="G258" s="21">
        <f>SUM(G259:G262)</f>
        <v>65000</v>
      </c>
      <c r="H258" s="21">
        <f t="shared" ref="H258:U258" si="128">SUM(H259:H262)</f>
        <v>65000</v>
      </c>
      <c r="I258" s="21">
        <f t="shared" si="128"/>
        <v>185000</v>
      </c>
      <c r="J258" s="21">
        <f t="shared" si="128"/>
        <v>185000</v>
      </c>
      <c r="K258" s="21">
        <f t="shared" si="128"/>
        <v>21119.82</v>
      </c>
      <c r="L258" s="22">
        <f t="shared" si="111"/>
        <v>11.416118918918919</v>
      </c>
      <c r="M258" s="21">
        <f t="shared" si="128"/>
        <v>65000</v>
      </c>
      <c r="N258" s="21">
        <f t="shared" si="128"/>
        <v>65000</v>
      </c>
      <c r="O258" s="21">
        <f t="shared" si="128"/>
        <v>185000</v>
      </c>
      <c r="P258" s="21">
        <f t="shared" si="128"/>
        <v>185000</v>
      </c>
      <c r="Q258" s="21">
        <f t="shared" si="128"/>
        <v>65000</v>
      </c>
      <c r="R258" s="21">
        <f t="shared" si="128"/>
        <v>195000</v>
      </c>
      <c r="S258" s="21">
        <f t="shared" si="128"/>
        <v>195000</v>
      </c>
      <c r="T258" s="21">
        <f t="shared" si="128"/>
        <v>205000</v>
      </c>
      <c r="U258" s="21">
        <f t="shared" si="128"/>
        <v>205000</v>
      </c>
      <c r="V258" s="21"/>
      <c r="W258" s="21"/>
      <c r="X258" s="21"/>
      <c r="Y258" s="12"/>
    </row>
    <row r="259" spans="1:25" hidden="1" x14ac:dyDescent="0.2">
      <c r="A259" s="29" t="s">
        <v>193</v>
      </c>
      <c r="B259" s="29">
        <v>11</v>
      </c>
      <c r="C259" s="50" t="s">
        <v>101</v>
      </c>
      <c r="D259" s="31">
        <v>3232</v>
      </c>
      <c r="E259" s="32" t="s">
        <v>53</v>
      </c>
      <c r="G259" s="1">
        <v>15000</v>
      </c>
      <c r="H259" s="1">
        <v>15000</v>
      </c>
      <c r="I259" s="1">
        <v>15000</v>
      </c>
      <c r="J259" s="1">
        <v>15000</v>
      </c>
      <c r="K259" s="1">
        <v>0</v>
      </c>
      <c r="L259" s="33">
        <f t="shared" si="111"/>
        <v>0</v>
      </c>
      <c r="M259" s="1">
        <v>15000</v>
      </c>
      <c r="N259" s="1">
        <v>15000</v>
      </c>
      <c r="O259" s="1">
        <v>15000</v>
      </c>
      <c r="P259" s="1">
        <f t="shared" si="125"/>
        <v>15000</v>
      </c>
      <c r="Q259" s="1">
        <v>15000</v>
      </c>
      <c r="R259" s="1">
        <v>15000</v>
      </c>
      <c r="S259" s="1">
        <f t="shared" si="126"/>
        <v>15000</v>
      </c>
      <c r="T259" s="1">
        <v>15000</v>
      </c>
      <c r="U259" s="1">
        <f t="shared" si="127"/>
        <v>15000</v>
      </c>
    </row>
    <row r="260" spans="1:25" hidden="1" x14ac:dyDescent="0.2">
      <c r="A260" s="29" t="s">
        <v>193</v>
      </c>
      <c r="B260" s="29">
        <v>11</v>
      </c>
      <c r="C260" s="50" t="s">
        <v>101</v>
      </c>
      <c r="D260" s="31">
        <v>3235</v>
      </c>
      <c r="E260" s="32" t="s">
        <v>56</v>
      </c>
      <c r="G260" s="1">
        <v>20000</v>
      </c>
      <c r="H260" s="1">
        <v>20000</v>
      </c>
      <c r="I260" s="1">
        <v>20000</v>
      </c>
      <c r="J260" s="1">
        <v>20000</v>
      </c>
      <c r="K260" s="1">
        <v>0</v>
      </c>
      <c r="L260" s="33">
        <f t="shared" si="111"/>
        <v>0</v>
      </c>
      <c r="M260" s="1">
        <v>20000</v>
      </c>
      <c r="N260" s="1">
        <v>20000</v>
      </c>
      <c r="O260" s="1">
        <v>20000</v>
      </c>
      <c r="P260" s="1">
        <f t="shared" si="125"/>
        <v>20000</v>
      </c>
      <c r="Q260" s="1">
        <v>20000</v>
      </c>
      <c r="R260" s="1">
        <v>20000</v>
      </c>
      <c r="S260" s="1">
        <f t="shared" si="126"/>
        <v>20000</v>
      </c>
      <c r="T260" s="1">
        <v>20000</v>
      </c>
      <c r="U260" s="1">
        <f t="shared" si="127"/>
        <v>20000</v>
      </c>
    </row>
    <row r="261" spans="1:25" hidden="1" x14ac:dyDescent="0.2">
      <c r="A261" s="29" t="s">
        <v>193</v>
      </c>
      <c r="B261" s="29">
        <v>11</v>
      </c>
      <c r="C261" s="50" t="s">
        <v>101</v>
      </c>
      <c r="D261" s="31">
        <v>3237</v>
      </c>
      <c r="E261" s="32" t="s">
        <v>58</v>
      </c>
      <c r="G261" s="1">
        <v>10000</v>
      </c>
      <c r="H261" s="1">
        <v>10000</v>
      </c>
      <c r="I261" s="1">
        <v>10000</v>
      </c>
      <c r="J261" s="1">
        <v>10000</v>
      </c>
      <c r="K261" s="1">
        <v>5844.82</v>
      </c>
      <c r="L261" s="33">
        <f t="shared" si="111"/>
        <v>58.448199999999993</v>
      </c>
      <c r="M261" s="1">
        <v>10000</v>
      </c>
      <c r="N261" s="1">
        <v>10000</v>
      </c>
      <c r="O261" s="1">
        <v>10000</v>
      </c>
      <c r="P261" s="1">
        <f t="shared" si="125"/>
        <v>10000</v>
      </c>
      <c r="Q261" s="1">
        <v>10000</v>
      </c>
      <c r="R261" s="1">
        <v>10000</v>
      </c>
      <c r="S261" s="1">
        <f t="shared" si="126"/>
        <v>10000</v>
      </c>
      <c r="T261" s="1">
        <v>10000</v>
      </c>
      <c r="U261" s="1">
        <f t="shared" si="127"/>
        <v>10000</v>
      </c>
    </row>
    <row r="262" spans="1:25" hidden="1" x14ac:dyDescent="0.2">
      <c r="A262" s="29" t="s">
        <v>193</v>
      </c>
      <c r="B262" s="29">
        <v>11</v>
      </c>
      <c r="C262" s="50" t="s">
        <v>101</v>
      </c>
      <c r="D262" s="31">
        <v>3239</v>
      </c>
      <c r="E262" s="32" t="s">
        <v>60</v>
      </c>
      <c r="G262" s="1">
        <v>20000</v>
      </c>
      <c r="H262" s="1">
        <v>20000</v>
      </c>
      <c r="I262" s="1">
        <v>140000</v>
      </c>
      <c r="J262" s="1">
        <v>140000</v>
      </c>
      <c r="K262" s="1">
        <v>15275</v>
      </c>
      <c r="L262" s="33">
        <f t="shared" si="111"/>
        <v>10.910714285714286</v>
      </c>
      <c r="M262" s="1">
        <v>20000</v>
      </c>
      <c r="N262" s="1">
        <v>20000</v>
      </c>
      <c r="O262" s="1">
        <v>140000</v>
      </c>
      <c r="P262" s="1">
        <f t="shared" si="125"/>
        <v>140000</v>
      </c>
      <c r="Q262" s="1">
        <v>20000</v>
      </c>
      <c r="R262" s="1">
        <v>150000</v>
      </c>
      <c r="S262" s="1">
        <f t="shared" si="126"/>
        <v>150000</v>
      </c>
      <c r="T262" s="1">
        <v>160000</v>
      </c>
      <c r="U262" s="1">
        <f t="shared" si="127"/>
        <v>160000</v>
      </c>
    </row>
    <row r="263" spans="1:25" s="23" customFormat="1" ht="15.75" hidden="1" x14ac:dyDescent="0.2">
      <c r="A263" s="25" t="s">
        <v>193</v>
      </c>
      <c r="B263" s="25">
        <v>11</v>
      </c>
      <c r="C263" s="49" t="s">
        <v>101</v>
      </c>
      <c r="D263" s="27">
        <v>329</v>
      </c>
      <c r="E263" s="20"/>
      <c r="F263" s="20"/>
      <c r="G263" s="21">
        <f>SUM(G264:G265)</f>
        <v>500000</v>
      </c>
      <c r="H263" s="21">
        <f t="shared" ref="H263:U263" si="129">SUM(H264:H265)</f>
        <v>500000</v>
      </c>
      <c r="I263" s="21">
        <f t="shared" si="129"/>
        <v>500000</v>
      </c>
      <c r="J263" s="21">
        <f t="shared" si="129"/>
        <v>500000</v>
      </c>
      <c r="K263" s="21">
        <f t="shared" si="129"/>
        <v>99666.76</v>
      </c>
      <c r="L263" s="22">
        <f t="shared" si="111"/>
        <v>19.933351999999999</v>
      </c>
      <c r="M263" s="21">
        <f t="shared" si="129"/>
        <v>500000</v>
      </c>
      <c r="N263" s="21">
        <f t="shared" si="129"/>
        <v>500000</v>
      </c>
      <c r="O263" s="21">
        <f t="shared" si="129"/>
        <v>400000</v>
      </c>
      <c r="P263" s="21">
        <f t="shared" si="129"/>
        <v>400000</v>
      </c>
      <c r="Q263" s="21">
        <f t="shared" si="129"/>
        <v>500000</v>
      </c>
      <c r="R263" s="21">
        <f t="shared" si="129"/>
        <v>415000</v>
      </c>
      <c r="S263" s="21">
        <f t="shared" si="129"/>
        <v>415000</v>
      </c>
      <c r="T263" s="21">
        <f t="shared" si="129"/>
        <v>430750</v>
      </c>
      <c r="U263" s="21">
        <f t="shared" si="129"/>
        <v>430750</v>
      </c>
      <c r="V263" s="21"/>
      <c r="W263" s="21"/>
      <c r="X263" s="21"/>
      <c r="Y263" s="12"/>
    </row>
    <row r="264" spans="1:25" ht="30" hidden="1" x14ac:dyDescent="0.2">
      <c r="A264" s="29" t="s">
        <v>193</v>
      </c>
      <c r="B264" s="29">
        <v>11</v>
      </c>
      <c r="C264" s="50" t="s">
        <v>101</v>
      </c>
      <c r="D264" s="31">
        <v>3291</v>
      </c>
      <c r="E264" s="32" t="s">
        <v>62</v>
      </c>
      <c r="F264" s="36"/>
      <c r="G264" s="1">
        <v>400000</v>
      </c>
      <c r="H264" s="1">
        <v>400000</v>
      </c>
      <c r="I264" s="1">
        <v>400000</v>
      </c>
      <c r="J264" s="1">
        <v>400000</v>
      </c>
      <c r="K264" s="1">
        <v>0</v>
      </c>
      <c r="L264" s="33">
        <f t="shared" si="111"/>
        <v>0</v>
      </c>
      <c r="M264" s="1">
        <v>400000</v>
      </c>
      <c r="N264" s="1">
        <v>400000</v>
      </c>
      <c r="O264" s="1">
        <v>300000</v>
      </c>
      <c r="P264" s="1">
        <f t="shared" si="125"/>
        <v>300000</v>
      </c>
      <c r="Q264" s="1">
        <v>400000</v>
      </c>
      <c r="R264" s="1">
        <v>315000</v>
      </c>
      <c r="S264" s="1">
        <f t="shared" si="126"/>
        <v>315000</v>
      </c>
      <c r="T264" s="1">
        <v>330750</v>
      </c>
      <c r="U264" s="1">
        <f t="shared" si="127"/>
        <v>330750</v>
      </c>
    </row>
    <row r="265" spans="1:25" hidden="1" x14ac:dyDescent="0.2">
      <c r="A265" s="29" t="s">
        <v>193</v>
      </c>
      <c r="B265" s="29">
        <v>11</v>
      </c>
      <c r="C265" s="50" t="s">
        <v>101</v>
      </c>
      <c r="D265" s="31">
        <v>3292</v>
      </c>
      <c r="E265" s="32" t="s">
        <v>63</v>
      </c>
      <c r="G265" s="1">
        <v>100000</v>
      </c>
      <c r="H265" s="1">
        <v>100000</v>
      </c>
      <c r="I265" s="1">
        <v>100000</v>
      </c>
      <c r="J265" s="1">
        <v>100000</v>
      </c>
      <c r="K265" s="1">
        <v>99666.76</v>
      </c>
      <c r="L265" s="33">
        <f t="shared" si="111"/>
        <v>99.666759999999996</v>
      </c>
      <c r="M265" s="1">
        <v>100000</v>
      </c>
      <c r="N265" s="1">
        <v>100000</v>
      </c>
      <c r="O265" s="1">
        <v>100000</v>
      </c>
      <c r="P265" s="1">
        <f t="shared" si="125"/>
        <v>100000</v>
      </c>
      <c r="Q265" s="1">
        <v>100000</v>
      </c>
      <c r="R265" s="1">
        <v>100000</v>
      </c>
      <c r="S265" s="1">
        <f t="shared" si="126"/>
        <v>100000</v>
      </c>
      <c r="T265" s="1">
        <v>100000</v>
      </c>
      <c r="U265" s="1">
        <f t="shared" si="127"/>
        <v>100000</v>
      </c>
    </row>
    <row r="266" spans="1:25" ht="94.5" x14ac:dyDescent="0.2">
      <c r="A266" s="333" t="s">
        <v>195</v>
      </c>
      <c r="B266" s="333"/>
      <c r="C266" s="333"/>
      <c r="D266" s="333"/>
      <c r="E266" s="20" t="s">
        <v>196</v>
      </c>
      <c r="F266" s="38" t="s">
        <v>181</v>
      </c>
      <c r="G266" s="21">
        <f>G267+G269+G271+G274</f>
        <v>383000</v>
      </c>
      <c r="H266" s="21">
        <f t="shared" ref="H266:U266" si="130">H267+H269+H271+H274</f>
        <v>383000</v>
      </c>
      <c r="I266" s="21">
        <f t="shared" si="130"/>
        <v>383000</v>
      </c>
      <c r="J266" s="21">
        <f t="shared" si="130"/>
        <v>383000</v>
      </c>
      <c r="K266" s="21">
        <f t="shared" si="130"/>
        <v>71847.81</v>
      </c>
      <c r="L266" s="22">
        <f t="shared" si="111"/>
        <v>18.759219321148823</v>
      </c>
      <c r="M266" s="21">
        <f t="shared" si="130"/>
        <v>383000</v>
      </c>
      <c r="N266" s="21">
        <f t="shared" si="130"/>
        <v>383000</v>
      </c>
      <c r="O266" s="21">
        <f t="shared" si="130"/>
        <v>383000</v>
      </c>
      <c r="P266" s="21">
        <f t="shared" si="130"/>
        <v>383000</v>
      </c>
      <c r="Q266" s="21">
        <f t="shared" si="130"/>
        <v>383000</v>
      </c>
      <c r="R266" s="21">
        <f t="shared" si="130"/>
        <v>420000</v>
      </c>
      <c r="S266" s="21">
        <f t="shared" si="130"/>
        <v>420000</v>
      </c>
      <c r="T266" s="21">
        <f t="shared" si="130"/>
        <v>460000</v>
      </c>
      <c r="U266" s="21">
        <f t="shared" si="130"/>
        <v>460000</v>
      </c>
    </row>
    <row r="267" spans="1:25" s="23" customFormat="1" ht="15.75" hidden="1" x14ac:dyDescent="0.2">
      <c r="A267" s="25" t="s">
        <v>197</v>
      </c>
      <c r="B267" s="25">
        <v>11</v>
      </c>
      <c r="C267" s="49" t="s">
        <v>101</v>
      </c>
      <c r="D267" s="27">
        <v>322</v>
      </c>
      <c r="E267" s="20"/>
      <c r="F267" s="20"/>
      <c r="G267" s="21">
        <f>SUM(G268)</f>
        <v>60000</v>
      </c>
      <c r="H267" s="21">
        <f t="shared" ref="H267:U267" si="131">SUM(H268)</f>
        <v>60000</v>
      </c>
      <c r="I267" s="21">
        <f t="shared" si="131"/>
        <v>60000</v>
      </c>
      <c r="J267" s="21">
        <f t="shared" si="131"/>
        <v>60000</v>
      </c>
      <c r="K267" s="21">
        <f t="shared" si="131"/>
        <v>0</v>
      </c>
      <c r="L267" s="22">
        <f t="shared" si="111"/>
        <v>0</v>
      </c>
      <c r="M267" s="21">
        <f t="shared" si="131"/>
        <v>60000</v>
      </c>
      <c r="N267" s="21">
        <f t="shared" si="131"/>
        <v>60000</v>
      </c>
      <c r="O267" s="21">
        <f t="shared" si="131"/>
        <v>60000</v>
      </c>
      <c r="P267" s="21">
        <f t="shared" si="131"/>
        <v>60000</v>
      </c>
      <c r="Q267" s="21">
        <f t="shared" si="131"/>
        <v>60000</v>
      </c>
      <c r="R267" s="21">
        <f t="shared" si="131"/>
        <v>70000</v>
      </c>
      <c r="S267" s="21">
        <f t="shared" si="131"/>
        <v>70000</v>
      </c>
      <c r="T267" s="21">
        <f t="shared" si="131"/>
        <v>80000</v>
      </c>
      <c r="U267" s="21">
        <f t="shared" si="131"/>
        <v>80000</v>
      </c>
      <c r="V267" s="21"/>
      <c r="W267" s="21"/>
      <c r="X267" s="21"/>
      <c r="Y267" s="12"/>
    </row>
    <row r="268" spans="1:25" s="23" customFormat="1" ht="30" hidden="1" x14ac:dyDescent="0.2">
      <c r="A268" s="29" t="s">
        <v>197</v>
      </c>
      <c r="B268" s="29">
        <v>11</v>
      </c>
      <c r="C268" s="50" t="s">
        <v>101</v>
      </c>
      <c r="D268" s="31">
        <v>3224</v>
      </c>
      <c r="E268" s="32" t="s">
        <v>155</v>
      </c>
      <c r="F268" s="32"/>
      <c r="G268" s="1">
        <v>60000</v>
      </c>
      <c r="H268" s="1">
        <v>60000</v>
      </c>
      <c r="I268" s="1">
        <v>60000</v>
      </c>
      <c r="J268" s="1">
        <v>60000</v>
      </c>
      <c r="K268" s="1">
        <v>0</v>
      </c>
      <c r="L268" s="33">
        <f t="shared" si="111"/>
        <v>0</v>
      </c>
      <c r="M268" s="1">
        <v>60000</v>
      </c>
      <c r="N268" s="1">
        <v>60000</v>
      </c>
      <c r="O268" s="1">
        <v>60000</v>
      </c>
      <c r="P268" s="1">
        <f>O268</f>
        <v>60000</v>
      </c>
      <c r="Q268" s="1">
        <v>60000</v>
      </c>
      <c r="R268" s="1">
        <v>70000</v>
      </c>
      <c r="S268" s="1">
        <f>R268</f>
        <v>70000</v>
      </c>
      <c r="T268" s="1">
        <v>80000</v>
      </c>
      <c r="U268" s="1">
        <f>T268</f>
        <v>80000</v>
      </c>
      <c r="V268" s="21"/>
      <c r="W268" s="21"/>
      <c r="X268" s="21"/>
      <c r="Y268" s="12"/>
    </row>
    <row r="269" spans="1:25" s="23" customFormat="1" ht="15.75" hidden="1" x14ac:dyDescent="0.2">
      <c r="A269" s="25" t="s">
        <v>197</v>
      </c>
      <c r="B269" s="25">
        <v>11</v>
      </c>
      <c r="C269" s="49" t="s">
        <v>101</v>
      </c>
      <c r="D269" s="27">
        <v>323</v>
      </c>
      <c r="E269" s="20"/>
      <c r="F269" s="20"/>
      <c r="G269" s="21">
        <f>SUM(G270)</f>
        <v>220000</v>
      </c>
      <c r="H269" s="21">
        <f t="shared" ref="H269:U269" si="132">SUM(H270)</f>
        <v>220000</v>
      </c>
      <c r="I269" s="21">
        <f t="shared" si="132"/>
        <v>220000</v>
      </c>
      <c r="J269" s="21">
        <f t="shared" si="132"/>
        <v>220000</v>
      </c>
      <c r="K269" s="21">
        <f t="shared" si="132"/>
        <v>71847.81</v>
      </c>
      <c r="L269" s="22">
        <f t="shared" si="111"/>
        <v>32.658095454545453</v>
      </c>
      <c r="M269" s="21">
        <f t="shared" si="132"/>
        <v>220000</v>
      </c>
      <c r="N269" s="21">
        <f t="shared" si="132"/>
        <v>220000</v>
      </c>
      <c r="O269" s="21">
        <f t="shared" si="132"/>
        <v>220000</v>
      </c>
      <c r="P269" s="21">
        <f t="shared" si="132"/>
        <v>220000</v>
      </c>
      <c r="Q269" s="21">
        <f t="shared" si="132"/>
        <v>220000</v>
      </c>
      <c r="R269" s="21">
        <f t="shared" si="132"/>
        <v>235000</v>
      </c>
      <c r="S269" s="21">
        <f t="shared" si="132"/>
        <v>235000</v>
      </c>
      <c r="T269" s="21">
        <f t="shared" si="132"/>
        <v>250000</v>
      </c>
      <c r="U269" s="21">
        <f t="shared" si="132"/>
        <v>250000</v>
      </c>
      <c r="V269" s="21"/>
      <c r="W269" s="21"/>
      <c r="X269" s="21"/>
      <c r="Y269" s="12"/>
    </row>
    <row r="270" spans="1:25" hidden="1" x14ac:dyDescent="0.2">
      <c r="A270" s="29" t="s">
        <v>197</v>
      </c>
      <c r="B270" s="29">
        <v>11</v>
      </c>
      <c r="C270" s="50" t="s">
        <v>101</v>
      </c>
      <c r="D270" s="31">
        <v>3232</v>
      </c>
      <c r="E270" s="32" t="s">
        <v>53</v>
      </c>
      <c r="G270" s="1">
        <v>220000</v>
      </c>
      <c r="H270" s="1">
        <v>220000</v>
      </c>
      <c r="I270" s="1">
        <v>220000</v>
      </c>
      <c r="J270" s="1">
        <v>220000</v>
      </c>
      <c r="K270" s="1">
        <v>71847.81</v>
      </c>
      <c r="L270" s="33">
        <f t="shared" si="111"/>
        <v>32.658095454545453</v>
      </c>
      <c r="M270" s="1">
        <v>220000</v>
      </c>
      <c r="N270" s="1">
        <v>220000</v>
      </c>
      <c r="O270" s="1">
        <v>220000</v>
      </c>
      <c r="P270" s="1">
        <f>O270</f>
        <v>220000</v>
      </c>
      <c r="Q270" s="1">
        <v>220000</v>
      </c>
      <c r="R270" s="1">
        <v>235000</v>
      </c>
      <c r="S270" s="1">
        <f>R270</f>
        <v>235000</v>
      </c>
      <c r="T270" s="1">
        <v>250000</v>
      </c>
      <c r="U270" s="1">
        <f>T270</f>
        <v>250000</v>
      </c>
    </row>
    <row r="271" spans="1:25" s="23" customFormat="1" ht="15.75" hidden="1" x14ac:dyDescent="0.2">
      <c r="A271" s="25" t="s">
        <v>197</v>
      </c>
      <c r="B271" s="25">
        <v>11</v>
      </c>
      <c r="C271" s="49" t="s">
        <v>101</v>
      </c>
      <c r="D271" s="27">
        <v>422</v>
      </c>
      <c r="E271" s="20"/>
      <c r="F271" s="20"/>
      <c r="G271" s="21">
        <f>SUM(G272:G273)</f>
        <v>53000</v>
      </c>
      <c r="H271" s="21">
        <f t="shared" ref="H271:U271" si="133">SUM(H272:H273)</f>
        <v>53000</v>
      </c>
      <c r="I271" s="21">
        <f t="shared" si="133"/>
        <v>53000</v>
      </c>
      <c r="J271" s="21">
        <f t="shared" si="133"/>
        <v>53000</v>
      </c>
      <c r="K271" s="21">
        <f t="shared" si="133"/>
        <v>0</v>
      </c>
      <c r="L271" s="22">
        <f t="shared" si="111"/>
        <v>0</v>
      </c>
      <c r="M271" s="21">
        <f t="shared" si="133"/>
        <v>53000</v>
      </c>
      <c r="N271" s="21">
        <f t="shared" si="133"/>
        <v>53000</v>
      </c>
      <c r="O271" s="21">
        <f t="shared" si="133"/>
        <v>53000</v>
      </c>
      <c r="P271" s="21">
        <f t="shared" si="133"/>
        <v>53000</v>
      </c>
      <c r="Q271" s="21">
        <f t="shared" si="133"/>
        <v>53000</v>
      </c>
      <c r="R271" s="21">
        <f t="shared" si="133"/>
        <v>60000</v>
      </c>
      <c r="S271" s="21">
        <f t="shared" si="133"/>
        <v>60000</v>
      </c>
      <c r="T271" s="21">
        <f t="shared" si="133"/>
        <v>70000</v>
      </c>
      <c r="U271" s="21">
        <f t="shared" si="133"/>
        <v>70000</v>
      </c>
      <c r="V271" s="21"/>
      <c r="W271" s="21"/>
      <c r="X271" s="21"/>
      <c r="Y271" s="12"/>
    </row>
    <row r="272" spans="1:25" hidden="1" x14ac:dyDescent="0.2">
      <c r="A272" s="29" t="s">
        <v>197</v>
      </c>
      <c r="B272" s="29">
        <v>11</v>
      </c>
      <c r="C272" s="50" t="s">
        <v>101</v>
      </c>
      <c r="D272" s="31">
        <v>4222</v>
      </c>
      <c r="E272" s="32" t="s">
        <v>75</v>
      </c>
      <c r="G272" s="1">
        <v>3000</v>
      </c>
      <c r="H272" s="1">
        <v>3000</v>
      </c>
      <c r="I272" s="1">
        <v>3000</v>
      </c>
      <c r="J272" s="1">
        <v>3000</v>
      </c>
      <c r="K272" s="1">
        <v>0</v>
      </c>
      <c r="L272" s="33">
        <f t="shared" si="111"/>
        <v>0</v>
      </c>
      <c r="M272" s="1">
        <v>3000</v>
      </c>
      <c r="N272" s="1">
        <v>3000</v>
      </c>
      <c r="O272" s="1">
        <v>3000</v>
      </c>
      <c r="P272" s="1">
        <f>O272</f>
        <v>3000</v>
      </c>
      <c r="Q272" s="1">
        <v>3000</v>
      </c>
      <c r="R272" s="1">
        <v>5000</v>
      </c>
      <c r="S272" s="1">
        <f>R272</f>
        <v>5000</v>
      </c>
      <c r="T272" s="1">
        <v>10000</v>
      </c>
      <c r="U272" s="1">
        <f>T272</f>
        <v>10000</v>
      </c>
    </row>
    <row r="273" spans="1:25" hidden="1" x14ac:dyDescent="0.2">
      <c r="A273" s="29" t="s">
        <v>197</v>
      </c>
      <c r="B273" s="29">
        <v>11</v>
      </c>
      <c r="C273" s="50" t="s">
        <v>101</v>
      </c>
      <c r="D273" s="31">
        <v>4227</v>
      </c>
      <c r="E273" s="32" t="s">
        <v>77</v>
      </c>
      <c r="G273" s="1">
        <v>50000</v>
      </c>
      <c r="H273" s="1">
        <v>50000</v>
      </c>
      <c r="I273" s="1">
        <v>50000</v>
      </c>
      <c r="J273" s="1">
        <v>50000</v>
      </c>
      <c r="K273" s="1">
        <v>0</v>
      </c>
      <c r="L273" s="33">
        <f t="shared" si="111"/>
        <v>0</v>
      </c>
      <c r="M273" s="1">
        <v>50000</v>
      </c>
      <c r="N273" s="1">
        <v>50000</v>
      </c>
      <c r="O273" s="1">
        <v>50000</v>
      </c>
      <c r="P273" s="1">
        <f>O273</f>
        <v>50000</v>
      </c>
      <c r="Q273" s="1">
        <v>50000</v>
      </c>
      <c r="R273" s="1">
        <v>55000</v>
      </c>
      <c r="S273" s="1">
        <f>R273</f>
        <v>55000</v>
      </c>
      <c r="T273" s="1">
        <v>60000</v>
      </c>
      <c r="U273" s="1">
        <f>T273</f>
        <v>60000</v>
      </c>
    </row>
    <row r="274" spans="1:25" s="23" customFormat="1" ht="15.75" hidden="1" x14ac:dyDescent="0.2">
      <c r="A274" s="25" t="s">
        <v>197</v>
      </c>
      <c r="B274" s="25">
        <v>11</v>
      </c>
      <c r="C274" s="49" t="s">
        <v>101</v>
      </c>
      <c r="D274" s="27">
        <v>453</v>
      </c>
      <c r="E274" s="20"/>
      <c r="F274" s="20"/>
      <c r="G274" s="21">
        <f>SUM(G275)</f>
        <v>50000</v>
      </c>
      <c r="H274" s="21">
        <f t="shared" ref="H274:U274" si="134">SUM(H275)</f>
        <v>50000</v>
      </c>
      <c r="I274" s="21">
        <f t="shared" si="134"/>
        <v>50000</v>
      </c>
      <c r="J274" s="21">
        <f t="shared" si="134"/>
        <v>50000</v>
      </c>
      <c r="K274" s="21">
        <f t="shared" si="134"/>
        <v>0</v>
      </c>
      <c r="L274" s="22">
        <f t="shared" si="111"/>
        <v>0</v>
      </c>
      <c r="M274" s="21">
        <f t="shared" si="134"/>
        <v>50000</v>
      </c>
      <c r="N274" s="21">
        <f t="shared" si="134"/>
        <v>50000</v>
      </c>
      <c r="O274" s="21">
        <f t="shared" si="134"/>
        <v>50000</v>
      </c>
      <c r="P274" s="21">
        <f t="shared" si="134"/>
        <v>50000</v>
      </c>
      <c r="Q274" s="21">
        <f t="shared" si="134"/>
        <v>50000</v>
      </c>
      <c r="R274" s="21">
        <f t="shared" si="134"/>
        <v>55000</v>
      </c>
      <c r="S274" s="21">
        <f t="shared" si="134"/>
        <v>55000</v>
      </c>
      <c r="T274" s="21">
        <f t="shared" si="134"/>
        <v>60000</v>
      </c>
      <c r="U274" s="21">
        <f t="shared" si="134"/>
        <v>60000</v>
      </c>
      <c r="V274" s="21"/>
      <c r="W274" s="21"/>
      <c r="X274" s="21"/>
      <c r="Y274" s="12"/>
    </row>
    <row r="275" spans="1:25" hidden="1" x14ac:dyDescent="0.2">
      <c r="A275" s="29" t="s">
        <v>197</v>
      </c>
      <c r="B275" s="29">
        <v>11</v>
      </c>
      <c r="C275" s="50" t="s">
        <v>101</v>
      </c>
      <c r="D275" s="31">
        <v>4531</v>
      </c>
      <c r="E275" s="32" t="s">
        <v>198</v>
      </c>
      <c r="G275" s="1">
        <v>50000</v>
      </c>
      <c r="H275" s="1">
        <v>50000</v>
      </c>
      <c r="I275" s="1">
        <v>50000</v>
      </c>
      <c r="J275" s="1">
        <v>50000</v>
      </c>
      <c r="K275" s="1">
        <v>0</v>
      </c>
      <c r="L275" s="33">
        <f t="shared" si="111"/>
        <v>0</v>
      </c>
      <c r="M275" s="1">
        <v>50000</v>
      </c>
      <c r="N275" s="1">
        <v>50000</v>
      </c>
      <c r="O275" s="1">
        <v>50000</v>
      </c>
      <c r="P275" s="1">
        <f>O275</f>
        <v>50000</v>
      </c>
      <c r="Q275" s="1">
        <v>50000</v>
      </c>
      <c r="R275" s="1">
        <v>55000</v>
      </c>
      <c r="S275" s="1">
        <f>R275</f>
        <v>55000</v>
      </c>
      <c r="T275" s="1">
        <v>60000</v>
      </c>
      <c r="U275" s="1">
        <f>T275</f>
        <v>60000</v>
      </c>
    </row>
    <row r="276" spans="1:25" ht="94.5" x14ac:dyDescent="0.2">
      <c r="A276" s="333" t="s">
        <v>199</v>
      </c>
      <c r="B276" s="333"/>
      <c r="C276" s="333"/>
      <c r="D276" s="333"/>
      <c r="E276" s="20" t="s">
        <v>200</v>
      </c>
      <c r="F276" s="38" t="s">
        <v>181</v>
      </c>
      <c r="G276" s="21">
        <f>G277+G279+G283+G286+G288</f>
        <v>513000</v>
      </c>
      <c r="H276" s="21">
        <f t="shared" ref="H276:U276" si="135">H277+H279+H283+H286+H288</f>
        <v>513000</v>
      </c>
      <c r="I276" s="21">
        <f t="shared" si="135"/>
        <v>513000</v>
      </c>
      <c r="J276" s="21">
        <f t="shared" si="135"/>
        <v>513000</v>
      </c>
      <c r="K276" s="21">
        <f t="shared" si="135"/>
        <v>67329.08</v>
      </c>
      <c r="L276" s="22">
        <f t="shared" si="111"/>
        <v>13.124576998050683</v>
      </c>
      <c r="M276" s="21">
        <f t="shared" si="135"/>
        <v>415000</v>
      </c>
      <c r="N276" s="21">
        <f t="shared" si="135"/>
        <v>415000</v>
      </c>
      <c r="O276" s="21">
        <f t="shared" si="135"/>
        <v>450000</v>
      </c>
      <c r="P276" s="21">
        <f t="shared" si="135"/>
        <v>450000</v>
      </c>
      <c r="Q276" s="21">
        <f t="shared" si="135"/>
        <v>513000</v>
      </c>
      <c r="R276" s="21">
        <f t="shared" si="135"/>
        <v>505250</v>
      </c>
      <c r="S276" s="21">
        <f t="shared" si="135"/>
        <v>505250</v>
      </c>
      <c r="T276" s="21">
        <f t="shared" si="135"/>
        <v>560763</v>
      </c>
      <c r="U276" s="21">
        <f t="shared" si="135"/>
        <v>560763</v>
      </c>
    </row>
    <row r="277" spans="1:25" s="23" customFormat="1" ht="15.75" hidden="1" x14ac:dyDescent="0.2">
      <c r="A277" s="24" t="s">
        <v>201</v>
      </c>
      <c r="B277" s="25">
        <v>11</v>
      </c>
      <c r="C277" s="26" t="s">
        <v>101</v>
      </c>
      <c r="D277" s="27">
        <v>322</v>
      </c>
      <c r="E277" s="20"/>
      <c r="F277" s="20"/>
      <c r="G277" s="21">
        <f>SUM(G278)</f>
        <v>15000</v>
      </c>
      <c r="H277" s="21">
        <f t="shared" ref="H277:U277" si="136">SUM(H278)</f>
        <v>15000</v>
      </c>
      <c r="I277" s="21">
        <f t="shared" si="136"/>
        <v>15000</v>
      </c>
      <c r="J277" s="21">
        <f t="shared" si="136"/>
        <v>15000</v>
      </c>
      <c r="K277" s="21">
        <f t="shared" si="136"/>
        <v>2358.23</v>
      </c>
      <c r="L277" s="22">
        <f t="shared" si="111"/>
        <v>15.721533333333335</v>
      </c>
      <c r="M277" s="21">
        <f t="shared" si="136"/>
        <v>25000</v>
      </c>
      <c r="N277" s="21">
        <f t="shared" si="136"/>
        <v>25000</v>
      </c>
      <c r="O277" s="21">
        <f t="shared" si="136"/>
        <v>15000</v>
      </c>
      <c r="P277" s="21">
        <f t="shared" si="136"/>
        <v>15000</v>
      </c>
      <c r="Q277" s="21">
        <f t="shared" si="136"/>
        <v>35000</v>
      </c>
      <c r="R277" s="21">
        <f t="shared" si="136"/>
        <v>20000</v>
      </c>
      <c r="S277" s="21">
        <f t="shared" si="136"/>
        <v>20000</v>
      </c>
      <c r="T277" s="21">
        <f t="shared" si="136"/>
        <v>25000</v>
      </c>
      <c r="U277" s="21">
        <f t="shared" si="136"/>
        <v>25000</v>
      </c>
      <c r="V277" s="21"/>
      <c r="W277" s="21"/>
      <c r="X277" s="21"/>
      <c r="Y277" s="12"/>
    </row>
    <row r="278" spans="1:25" ht="30" hidden="1" x14ac:dyDescent="0.2">
      <c r="A278" s="28" t="s">
        <v>201</v>
      </c>
      <c r="B278" s="29">
        <v>11</v>
      </c>
      <c r="C278" s="30" t="s">
        <v>101</v>
      </c>
      <c r="D278" s="31">
        <v>3224</v>
      </c>
      <c r="E278" s="32" t="s">
        <v>155</v>
      </c>
      <c r="G278" s="1">
        <v>15000</v>
      </c>
      <c r="H278" s="1">
        <v>15000</v>
      </c>
      <c r="I278" s="1">
        <v>15000</v>
      </c>
      <c r="J278" s="1">
        <v>15000</v>
      </c>
      <c r="K278" s="1">
        <v>2358.23</v>
      </c>
      <c r="L278" s="33">
        <f t="shared" si="111"/>
        <v>15.721533333333335</v>
      </c>
      <c r="M278" s="1">
        <v>25000</v>
      </c>
      <c r="N278" s="1">
        <v>25000</v>
      </c>
      <c r="O278" s="1">
        <v>15000</v>
      </c>
      <c r="P278" s="1">
        <f>O278</f>
        <v>15000</v>
      </c>
      <c r="Q278" s="1">
        <v>35000</v>
      </c>
      <c r="R278" s="1">
        <v>20000</v>
      </c>
      <c r="S278" s="1">
        <f>R278</f>
        <v>20000</v>
      </c>
      <c r="T278" s="1">
        <v>25000</v>
      </c>
      <c r="U278" s="1">
        <f>T278</f>
        <v>25000</v>
      </c>
    </row>
    <row r="279" spans="1:25" s="23" customFormat="1" ht="15.75" hidden="1" x14ac:dyDescent="0.2">
      <c r="A279" s="24" t="s">
        <v>201</v>
      </c>
      <c r="B279" s="25">
        <v>11</v>
      </c>
      <c r="C279" s="26" t="s">
        <v>101</v>
      </c>
      <c r="D279" s="27">
        <v>323</v>
      </c>
      <c r="E279" s="20"/>
      <c r="F279" s="20"/>
      <c r="G279" s="21">
        <f>SUM(G280:G282)</f>
        <v>150000</v>
      </c>
      <c r="H279" s="21">
        <f t="shared" ref="H279:U279" si="137">SUM(H280:H282)</f>
        <v>150000</v>
      </c>
      <c r="I279" s="21">
        <f t="shared" si="137"/>
        <v>150000</v>
      </c>
      <c r="J279" s="21">
        <f t="shared" si="137"/>
        <v>150000</v>
      </c>
      <c r="K279" s="21">
        <f t="shared" si="137"/>
        <v>16185.33</v>
      </c>
      <c r="L279" s="22">
        <f t="shared" si="111"/>
        <v>10.79022</v>
      </c>
      <c r="M279" s="21">
        <f t="shared" si="137"/>
        <v>140000</v>
      </c>
      <c r="N279" s="21">
        <f t="shared" si="137"/>
        <v>140000</v>
      </c>
      <c r="O279" s="21">
        <f t="shared" si="137"/>
        <v>150000</v>
      </c>
      <c r="P279" s="21">
        <f t="shared" si="137"/>
        <v>150000</v>
      </c>
      <c r="Q279" s="21">
        <f t="shared" si="137"/>
        <v>130000</v>
      </c>
      <c r="R279" s="21">
        <f t="shared" si="137"/>
        <v>185000</v>
      </c>
      <c r="S279" s="21">
        <f t="shared" si="137"/>
        <v>185000</v>
      </c>
      <c r="T279" s="21">
        <f t="shared" si="137"/>
        <v>220000</v>
      </c>
      <c r="U279" s="21">
        <f t="shared" si="137"/>
        <v>220000</v>
      </c>
      <c r="V279" s="21"/>
      <c r="W279" s="21"/>
      <c r="X279" s="21"/>
      <c r="Y279" s="12"/>
    </row>
    <row r="280" spans="1:25" hidden="1" x14ac:dyDescent="0.2">
      <c r="A280" s="28" t="s">
        <v>201</v>
      </c>
      <c r="B280" s="29">
        <v>11</v>
      </c>
      <c r="C280" s="30" t="s">
        <v>101</v>
      </c>
      <c r="D280" s="31">
        <v>3232</v>
      </c>
      <c r="E280" s="32" t="s">
        <v>53</v>
      </c>
      <c r="G280" s="1">
        <v>70000</v>
      </c>
      <c r="H280" s="1">
        <v>70000</v>
      </c>
      <c r="I280" s="1">
        <v>70000</v>
      </c>
      <c r="J280" s="1">
        <v>70000</v>
      </c>
      <c r="K280" s="1">
        <v>4474.6000000000004</v>
      </c>
      <c r="L280" s="33">
        <f t="shared" si="111"/>
        <v>6.3922857142857143</v>
      </c>
      <c r="M280" s="1">
        <v>60000</v>
      </c>
      <c r="N280" s="1">
        <v>60000</v>
      </c>
      <c r="O280" s="1">
        <v>70000</v>
      </c>
      <c r="P280" s="1">
        <f t="shared" ref="P280:P289" si="138">O280</f>
        <v>70000</v>
      </c>
      <c r="Q280" s="1">
        <v>50000</v>
      </c>
      <c r="R280" s="1">
        <v>80000</v>
      </c>
      <c r="S280" s="1">
        <f t="shared" ref="S280:S289" si="139">R280</f>
        <v>80000</v>
      </c>
      <c r="T280" s="1">
        <v>90000</v>
      </c>
      <c r="U280" s="1">
        <f t="shared" ref="U280:U289" si="140">T280</f>
        <v>90000</v>
      </c>
    </row>
    <row r="281" spans="1:25" hidden="1" x14ac:dyDescent="0.2">
      <c r="A281" s="28" t="s">
        <v>201</v>
      </c>
      <c r="B281" s="29">
        <v>11</v>
      </c>
      <c r="C281" s="30" t="s">
        <v>101</v>
      </c>
      <c r="D281" s="31">
        <v>3237</v>
      </c>
      <c r="E281" s="32" t="s">
        <v>58</v>
      </c>
      <c r="G281" s="1">
        <v>30000</v>
      </c>
      <c r="H281" s="1">
        <v>30000</v>
      </c>
      <c r="I281" s="1">
        <v>30000</v>
      </c>
      <c r="J281" s="1">
        <v>30000</v>
      </c>
      <c r="K281" s="1">
        <v>11710.73</v>
      </c>
      <c r="L281" s="33">
        <f t="shared" si="111"/>
        <v>39.035766666666667</v>
      </c>
      <c r="M281" s="1">
        <v>30000</v>
      </c>
      <c r="N281" s="1">
        <v>30000</v>
      </c>
      <c r="O281" s="1">
        <v>30000</v>
      </c>
      <c r="P281" s="1">
        <f t="shared" si="138"/>
        <v>30000</v>
      </c>
      <c r="Q281" s="1">
        <v>30000</v>
      </c>
      <c r="R281" s="1">
        <v>30000</v>
      </c>
      <c r="S281" s="1">
        <f t="shared" si="139"/>
        <v>30000</v>
      </c>
      <c r="T281" s="1">
        <v>30000</v>
      </c>
      <c r="U281" s="1">
        <f t="shared" si="140"/>
        <v>30000</v>
      </c>
    </row>
    <row r="282" spans="1:25" hidden="1" x14ac:dyDescent="0.2">
      <c r="A282" s="28" t="s">
        <v>201</v>
      </c>
      <c r="B282" s="29">
        <v>11</v>
      </c>
      <c r="C282" s="30" t="s">
        <v>101</v>
      </c>
      <c r="D282" s="31">
        <v>3238</v>
      </c>
      <c r="E282" s="32" t="s">
        <v>59</v>
      </c>
      <c r="G282" s="1">
        <v>50000</v>
      </c>
      <c r="H282" s="1">
        <v>50000</v>
      </c>
      <c r="I282" s="1">
        <v>50000</v>
      </c>
      <c r="J282" s="1">
        <v>50000</v>
      </c>
      <c r="K282" s="1">
        <v>0</v>
      </c>
      <c r="L282" s="33">
        <f t="shared" si="111"/>
        <v>0</v>
      </c>
      <c r="M282" s="1">
        <v>50000</v>
      </c>
      <c r="N282" s="1">
        <v>50000</v>
      </c>
      <c r="O282" s="1">
        <v>50000</v>
      </c>
      <c r="P282" s="1">
        <f t="shared" si="138"/>
        <v>50000</v>
      </c>
      <c r="Q282" s="1">
        <v>50000</v>
      </c>
      <c r="R282" s="1">
        <v>75000</v>
      </c>
      <c r="S282" s="1">
        <f t="shared" si="139"/>
        <v>75000</v>
      </c>
      <c r="T282" s="1">
        <v>100000</v>
      </c>
      <c r="U282" s="1">
        <f t="shared" si="140"/>
        <v>100000</v>
      </c>
    </row>
    <row r="283" spans="1:25" s="23" customFormat="1" ht="15.75" hidden="1" x14ac:dyDescent="0.2">
      <c r="A283" s="24" t="s">
        <v>201</v>
      </c>
      <c r="B283" s="25">
        <v>11</v>
      </c>
      <c r="C283" s="26" t="s">
        <v>101</v>
      </c>
      <c r="D283" s="27">
        <v>412</v>
      </c>
      <c r="E283" s="20"/>
      <c r="F283" s="20"/>
      <c r="G283" s="21">
        <f>SUM(G284:G285)</f>
        <v>130000</v>
      </c>
      <c r="H283" s="21">
        <f t="shared" ref="H283:U283" si="141">SUM(H284:H285)</f>
        <v>130000</v>
      </c>
      <c r="I283" s="21">
        <f t="shared" si="141"/>
        <v>130000</v>
      </c>
      <c r="J283" s="21">
        <f t="shared" si="141"/>
        <v>130000</v>
      </c>
      <c r="K283" s="21">
        <f t="shared" si="141"/>
        <v>0</v>
      </c>
      <c r="L283" s="22">
        <f t="shared" si="111"/>
        <v>0</v>
      </c>
      <c r="M283" s="21">
        <f t="shared" si="141"/>
        <v>100000</v>
      </c>
      <c r="N283" s="21">
        <f t="shared" si="141"/>
        <v>100000</v>
      </c>
      <c r="O283" s="21">
        <f t="shared" si="141"/>
        <v>130000</v>
      </c>
      <c r="P283" s="21">
        <f t="shared" si="141"/>
        <v>130000</v>
      </c>
      <c r="Q283" s="21">
        <f t="shared" si="141"/>
        <v>130000</v>
      </c>
      <c r="R283" s="21">
        <f t="shared" si="141"/>
        <v>130000</v>
      </c>
      <c r="S283" s="21">
        <f t="shared" si="141"/>
        <v>130000</v>
      </c>
      <c r="T283" s="21">
        <f t="shared" si="141"/>
        <v>130000</v>
      </c>
      <c r="U283" s="21">
        <f t="shared" si="141"/>
        <v>130000</v>
      </c>
      <c r="V283" s="21"/>
      <c r="W283" s="21"/>
      <c r="X283" s="21"/>
      <c r="Y283" s="12"/>
    </row>
    <row r="284" spans="1:25" s="23" customFormat="1" ht="15.75" hidden="1" x14ac:dyDescent="0.2">
      <c r="A284" s="28" t="s">
        <v>201</v>
      </c>
      <c r="B284" s="29">
        <v>11</v>
      </c>
      <c r="C284" s="30" t="s">
        <v>101</v>
      </c>
      <c r="D284" s="31">
        <v>4123</v>
      </c>
      <c r="E284" s="32" t="s">
        <v>83</v>
      </c>
      <c r="F284" s="32"/>
      <c r="G284" s="1">
        <v>50000</v>
      </c>
      <c r="H284" s="1">
        <v>50000</v>
      </c>
      <c r="I284" s="1">
        <v>50000</v>
      </c>
      <c r="J284" s="1">
        <v>50000</v>
      </c>
      <c r="K284" s="1">
        <v>0</v>
      </c>
      <c r="L284" s="33">
        <f t="shared" si="111"/>
        <v>0</v>
      </c>
      <c r="M284" s="1">
        <v>50000</v>
      </c>
      <c r="N284" s="1">
        <v>50000</v>
      </c>
      <c r="O284" s="1">
        <v>50000</v>
      </c>
      <c r="P284" s="1">
        <f t="shared" si="138"/>
        <v>50000</v>
      </c>
      <c r="Q284" s="1">
        <v>50000</v>
      </c>
      <c r="R284" s="1">
        <v>50000</v>
      </c>
      <c r="S284" s="1">
        <f t="shared" si="139"/>
        <v>50000</v>
      </c>
      <c r="T284" s="1">
        <v>50000</v>
      </c>
      <c r="U284" s="1">
        <f t="shared" si="140"/>
        <v>50000</v>
      </c>
      <c r="V284" s="21"/>
      <c r="W284" s="21"/>
      <c r="X284" s="21"/>
      <c r="Y284" s="12"/>
    </row>
    <row r="285" spans="1:25" hidden="1" x14ac:dyDescent="0.2">
      <c r="A285" s="28" t="s">
        <v>201</v>
      </c>
      <c r="B285" s="29">
        <v>11</v>
      </c>
      <c r="C285" s="30" t="s">
        <v>101</v>
      </c>
      <c r="D285" s="31">
        <v>4126</v>
      </c>
      <c r="E285" s="32" t="s">
        <v>84</v>
      </c>
      <c r="G285" s="1">
        <v>80000</v>
      </c>
      <c r="H285" s="1">
        <v>80000</v>
      </c>
      <c r="I285" s="1">
        <v>80000</v>
      </c>
      <c r="J285" s="1">
        <v>80000</v>
      </c>
      <c r="K285" s="1">
        <v>0</v>
      </c>
      <c r="L285" s="33">
        <f t="shared" si="111"/>
        <v>0</v>
      </c>
      <c r="M285" s="1">
        <v>50000</v>
      </c>
      <c r="N285" s="1">
        <v>50000</v>
      </c>
      <c r="O285" s="1">
        <v>80000</v>
      </c>
      <c r="P285" s="1">
        <f t="shared" si="138"/>
        <v>80000</v>
      </c>
      <c r="Q285" s="1">
        <v>80000</v>
      </c>
      <c r="R285" s="1">
        <v>80000</v>
      </c>
      <c r="S285" s="1">
        <f t="shared" si="139"/>
        <v>80000</v>
      </c>
      <c r="T285" s="1">
        <v>80000</v>
      </c>
      <c r="U285" s="1">
        <f t="shared" si="140"/>
        <v>80000</v>
      </c>
    </row>
    <row r="286" spans="1:25" s="23" customFormat="1" ht="15.75" hidden="1" x14ac:dyDescent="0.2">
      <c r="A286" s="24" t="s">
        <v>201</v>
      </c>
      <c r="B286" s="25">
        <v>11</v>
      </c>
      <c r="C286" s="26" t="s">
        <v>101</v>
      </c>
      <c r="D286" s="27">
        <v>422</v>
      </c>
      <c r="E286" s="20"/>
      <c r="F286" s="20"/>
      <c r="G286" s="21">
        <f>SUM(G287)</f>
        <v>50000</v>
      </c>
      <c r="H286" s="21">
        <f t="shared" ref="H286:U286" si="142">SUM(H287)</f>
        <v>50000</v>
      </c>
      <c r="I286" s="21">
        <f t="shared" si="142"/>
        <v>50000</v>
      </c>
      <c r="J286" s="21">
        <f t="shared" si="142"/>
        <v>50000</v>
      </c>
      <c r="K286" s="21">
        <f t="shared" si="142"/>
        <v>48785.52</v>
      </c>
      <c r="L286" s="22">
        <f t="shared" si="111"/>
        <v>97.571039999999996</v>
      </c>
      <c r="M286" s="21">
        <f t="shared" si="142"/>
        <v>50000</v>
      </c>
      <c r="N286" s="21">
        <f t="shared" si="142"/>
        <v>50000</v>
      </c>
      <c r="O286" s="21">
        <f t="shared" si="142"/>
        <v>50000</v>
      </c>
      <c r="P286" s="21">
        <f t="shared" si="142"/>
        <v>50000</v>
      </c>
      <c r="Q286" s="21">
        <f t="shared" si="142"/>
        <v>50000</v>
      </c>
      <c r="R286" s="21">
        <f t="shared" si="142"/>
        <v>60000</v>
      </c>
      <c r="S286" s="21">
        <f t="shared" si="142"/>
        <v>60000</v>
      </c>
      <c r="T286" s="21">
        <f t="shared" si="142"/>
        <v>70000</v>
      </c>
      <c r="U286" s="21">
        <f t="shared" si="142"/>
        <v>70000</v>
      </c>
      <c r="V286" s="21"/>
      <c r="W286" s="21"/>
      <c r="X286" s="21"/>
      <c r="Y286" s="12"/>
    </row>
    <row r="287" spans="1:25" hidden="1" x14ac:dyDescent="0.2">
      <c r="A287" s="28" t="s">
        <v>201</v>
      </c>
      <c r="B287" s="29">
        <v>11</v>
      </c>
      <c r="C287" s="30" t="s">
        <v>101</v>
      </c>
      <c r="D287" s="31">
        <v>4221</v>
      </c>
      <c r="E287" s="32" t="s">
        <v>74</v>
      </c>
      <c r="G287" s="1">
        <v>50000</v>
      </c>
      <c r="H287" s="1">
        <v>50000</v>
      </c>
      <c r="I287" s="1">
        <v>50000</v>
      </c>
      <c r="J287" s="1">
        <v>50000</v>
      </c>
      <c r="K287" s="1">
        <v>48785.52</v>
      </c>
      <c r="L287" s="33">
        <f t="shared" si="111"/>
        <v>97.571039999999996</v>
      </c>
      <c r="M287" s="1">
        <v>50000</v>
      </c>
      <c r="N287" s="1">
        <v>50000</v>
      </c>
      <c r="O287" s="1">
        <v>50000</v>
      </c>
      <c r="P287" s="1">
        <f t="shared" si="138"/>
        <v>50000</v>
      </c>
      <c r="Q287" s="1">
        <v>50000</v>
      </c>
      <c r="R287" s="1">
        <v>60000</v>
      </c>
      <c r="S287" s="1">
        <f t="shared" si="139"/>
        <v>60000</v>
      </c>
      <c r="T287" s="1">
        <v>70000</v>
      </c>
      <c r="U287" s="1">
        <f t="shared" si="140"/>
        <v>70000</v>
      </c>
    </row>
    <row r="288" spans="1:25" s="23" customFormat="1" ht="15.75" hidden="1" x14ac:dyDescent="0.2">
      <c r="A288" s="24" t="s">
        <v>201</v>
      </c>
      <c r="B288" s="25">
        <v>11</v>
      </c>
      <c r="C288" s="26" t="s">
        <v>101</v>
      </c>
      <c r="D288" s="27">
        <v>426</v>
      </c>
      <c r="E288" s="20"/>
      <c r="F288" s="20"/>
      <c r="G288" s="21">
        <f>SUM(G289)</f>
        <v>168000</v>
      </c>
      <c r="H288" s="21">
        <f t="shared" ref="H288:U288" si="143">SUM(H289)</f>
        <v>168000</v>
      </c>
      <c r="I288" s="21">
        <f t="shared" si="143"/>
        <v>168000</v>
      </c>
      <c r="J288" s="21">
        <f t="shared" si="143"/>
        <v>168000</v>
      </c>
      <c r="K288" s="21">
        <f t="shared" si="143"/>
        <v>0</v>
      </c>
      <c r="L288" s="22">
        <f t="shared" si="111"/>
        <v>0</v>
      </c>
      <c r="M288" s="21">
        <f t="shared" si="143"/>
        <v>100000</v>
      </c>
      <c r="N288" s="21">
        <f t="shared" si="143"/>
        <v>100000</v>
      </c>
      <c r="O288" s="21">
        <f t="shared" si="143"/>
        <v>105000</v>
      </c>
      <c r="P288" s="21">
        <f t="shared" si="143"/>
        <v>105000</v>
      </c>
      <c r="Q288" s="21">
        <f t="shared" si="143"/>
        <v>168000</v>
      </c>
      <c r="R288" s="21">
        <f t="shared" si="143"/>
        <v>110250</v>
      </c>
      <c r="S288" s="21">
        <f t="shared" si="143"/>
        <v>110250</v>
      </c>
      <c r="T288" s="21">
        <f t="shared" si="143"/>
        <v>115763</v>
      </c>
      <c r="U288" s="21">
        <f t="shared" si="143"/>
        <v>115763</v>
      </c>
      <c r="V288" s="21"/>
      <c r="W288" s="21"/>
      <c r="X288" s="21"/>
      <c r="Y288" s="12"/>
    </row>
    <row r="289" spans="1:25" hidden="1" x14ac:dyDescent="0.2">
      <c r="A289" s="28" t="s">
        <v>201</v>
      </c>
      <c r="B289" s="29">
        <v>11</v>
      </c>
      <c r="C289" s="30" t="s">
        <v>101</v>
      </c>
      <c r="D289" s="31">
        <v>4262</v>
      </c>
      <c r="E289" s="32" t="s">
        <v>86</v>
      </c>
      <c r="G289" s="1">
        <v>168000</v>
      </c>
      <c r="H289" s="1">
        <v>168000</v>
      </c>
      <c r="I289" s="1">
        <v>168000</v>
      </c>
      <c r="J289" s="1">
        <v>168000</v>
      </c>
      <c r="K289" s="1">
        <v>0</v>
      </c>
      <c r="L289" s="33">
        <f t="shared" si="111"/>
        <v>0</v>
      </c>
      <c r="M289" s="1">
        <v>100000</v>
      </c>
      <c r="N289" s="1">
        <v>100000</v>
      </c>
      <c r="O289" s="1">
        <v>105000</v>
      </c>
      <c r="P289" s="1">
        <f t="shared" si="138"/>
        <v>105000</v>
      </c>
      <c r="Q289" s="1">
        <v>168000</v>
      </c>
      <c r="R289" s="1">
        <v>110250</v>
      </c>
      <c r="S289" s="1">
        <f t="shared" si="139"/>
        <v>110250</v>
      </c>
      <c r="T289" s="1">
        <v>115763</v>
      </c>
      <c r="U289" s="1">
        <f t="shared" si="140"/>
        <v>115763</v>
      </c>
    </row>
    <row r="290" spans="1:25" ht="94.5" x14ac:dyDescent="0.2">
      <c r="A290" s="333" t="s">
        <v>202</v>
      </c>
      <c r="B290" s="334"/>
      <c r="C290" s="334"/>
      <c r="D290" s="334"/>
      <c r="E290" s="20" t="s">
        <v>203</v>
      </c>
      <c r="F290" s="38" t="s">
        <v>181</v>
      </c>
      <c r="G290" s="21">
        <f>G291+G294</f>
        <v>280000</v>
      </c>
      <c r="H290" s="21">
        <f t="shared" ref="H290:U290" si="144">H291+H294</f>
        <v>280000</v>
      </c>
      <c r="I290" s="21">
        <f t="shared" si="144"/>
        <v>280000</v>
      </c>
      <c r="J290" s="21">
        <f t="shared" si="144"/>
        <v>280000</v>
      </c>
      <c r="K290" s="21">
        <f t="shared" si="144"/>
        <v>0</v>
      </c>
      <c r="L290" s="22">
        <f t="shared" si="111"/>
        <v>0</v>
      </c>
      <c r="M290" s="21">
        <f t="shared" si="144"/>
        <v>300000</v>
      </c>
      <c r="N290" s="21">
        <f t="shared" si="144"/>
        <v>300000</v>
      </c>
      <c r="O290" s="21">
        <f t="shared" si="144"/>
        <v>200000</v>
      </c>
      <c r="P290" s="21">
        <f t="shared" si="144"/>
        <v>200000</v>
      </c>
      <c r="Q290" s="21">
        <f t="shared" si="144"/>
        <v>300000</v>
      </c>
      <c r="R290" s="21">
        <f t="shared" si="144"/>
        <v>223500</v>
      </c>
      <c r="S290" s="21">
        <f t="shared" si="144"/>
        <v>223500</v>
      </c>
      <c r="T290" s="21">
        <f t="shared" si="144"/>
        <v>247425</v>
      </c>
      <c r="U290" s="21">
        <f t="shared" si="144"/>
        <v>247425</v>
      </c>
    </row>
    <row r="291" spans="1:25" s="23" customFormat="1" ht="15.75" hidden="1" x14ac:dyDescent="0.2">
      <c r="A291" s="24" t="s">
        <v>204</v>
      </c>
      <c r="B291" s="25">
        <v>11</v>
      </c>
      <c r="C291" s="26" t="s">
        <v>162</v>
      </c>
      <c r="D291" s="40">
        <v>323</v>
      </c>
      <c r="E291" s="20"/>
      <c r="F291" s="20"/>
      <c r="G291" s="21">
        <f>SUM(G292:G293)</f>
        <v>270000</v>
      </c>
      <c r="H291" s="21">
        <f t="shared" ref="H291:U291" si="145">SUM(H292:H293)</f>
        <v>270000</v>
      </c>
      <c r="I291" s="21">
        <f t="shared" si="145"/>
        <v>270000</v>
      </c>
      <c r="J291" s="21">
        <f t="shared" si="145"/>
        <v>270000</v>
      </c>
      <c r="K291" s="21">
        <f t="shared" si="145"/>
        <v>0</v>
      </c>
      <c r="L291" s="22">
        <f t="shared" si="111"/>
        <v>0</v>
      </c>
      <c r="M291" s="21">
        <f t="shared" si="145"/>
        <v>280000</v>
      </c>
      <c r="N291" s="21">
        <f t="shared" si="145"/>
        <v>280000</v>
      </c>
      <c r="O291" s="21">
        <f t="shared" si="145"/>
        <v>190000</v>
      </c>
      <c r="P291" s="21">
        <f t="shared" si="145"/>
        <v>190000</v>
      </c>
      <c r="Q291" s="21">
        <f t="shared" si="145"/>
        <v>280000</v>
      </c>
      <c r="R291" s="21">
        <f t="shared" si="145"/>
        <v>208500</v>
      </c>
      <c r="S291" s="21">
        <f t="shared" si="145"/>
        <v>208500</v>
      </c>
      <c r="T291" s="21">
        <f t="shared" si="145"/>
        <v>227425</v>
      </c>
      <c r="U291" s="21">
        <f t="shared" si="145"/>
        <v>227425</v>
      </c>
      <c r="V291" s="21"/>
      <c r="W291" s="21"/>
      <c r="X291" s="21"/>
      <c r="Y291" s="12"/>
    </row>
    <row r="292" spans="1:25" hidden="1" x14ac:dyDescent="0.2">
      <c r="A292" s="28" t="s">
        <v>204</v>
      </c>
      <c r="B292" s="29">
        <v>11</v>
      </c>
      <c r="C292" s="30" t="s">
        <v>162</v>
      </c>
      <c r="D292" s="31">
        <v>3234</v>
      </c>
      <c r="E292" s="32" t="s">
        <v>55</v>
      </c>
      <c r="G292" s="1">
        <v>20000</v>
      </c>
      <c r="H292" s="1">
        <v>20000</v>
      </c>
      <c r="I292" s="1">
        <v>20000</v>
      </c>
      <c r="J292" s="1">
        <v>20000</v>
      </c>
      <c r="K292" s="1">
        <v>0</v>
      </c>
      <c r="L292" s="33">
        <f t="shared" si="111"/>
        <v>0</v>
      </c>
      <c r="M292" s="1">
        <v>30000</v>
      </c>
      <c r="N292" s="1">
        <v>30000</v>
      </c>
      <c r="O292" s="1">
        <v>20000</v>
      </c>
      <c r="P292" s="1">
        <f>O292</f>
        <v>20000</v>
      </c>
      <c r="Q292" s="1">
        <v>30000</v>
      </c>
      <c r="R292" s="1">
        <v>30000</v>
      </c>
      <c r="S292" s="1">
        <f>R292</f>
        <v>30000</v>
      </c>
      <c r="T292" s="1">
        <v>40000</v>
      </c>
      <c r="U292" s="1">
        <f>T292</f>
        <v>40000</v>
      </c>
    </row>
    <row r="293" spans="1:25" hidden="1" x14ac:dyDescent="0.2">
      <c r="A293" s="28" t="s">
        <v>204</v>
      </c>
      <c r="B293" s="29">
        <v>11</v>
      </c>
      <c r="C293" s="30" t="s">
        <v>162</v>
      </c>
      <c r="D293" s="31">
        <v>3235</v>
      </c>
      <c r="E293" s="32" t="s">
        <v>56</v>
      </c>
      <c r="G293" s="1">
        <v>250000</v>
      </c>
      <c r="H293" s="1">
        <v>250000</v>
      </c>
      <c r="I293" s="1">
        <v>250000</v>
      </c>
      <c r="J293" s="1">
        <v>250000</v>
      </c>
      <c r="K293" s="1">
        <v>0</v>
      </c>
      <c r="L293" s="33">
        <f t="shared" si="111"/>
        <v>0</v>
      </c>
      <c r="M293" s="1">
        <v>250000</v>
      </c>
      <c r="N293" s="1">
        <v>250000</v>
      </c>
      <c r="O293" s="1">
        <v>170000</v>
      </c>
      <c r="P293" s="1">
        <f>O293</f>
        <v>170000</v>
      </c>
      <c r="Q293" s="1">
        <v>250000</v>
      </c>
      <c r="R293" s="1">
        <v>178500</v>
      </c>
      <c r="S293" s="1">
        <f>R293</f>
        <v>178500</v>
      </c>
      <c r="T293" s="1">
        <v>187425</v>
      </c>
      <c r="U293" s="1">
        <f>T293</f>
        <v>187425</v>
      </c>
    </row>
    <row r="294" spans="1:25" s="23" customFormat="1" ht="15.75" hidden="1" x14ac:dyDescent="0.2">
      <c r="A294" s="24" t="s">
        <v>204</v>
      </c>
      <c r="B294" s="25">
        <v>11</v>
      </c>
      <c r="C294" s="26" t="s">
        <v>162</v>
      </c>
      <c r="D294" s="27">
        <v>324</v>
      </c>
      <c r="E294" s="20"/>
      <c r="F294" s="20"/>
      <c r="G294" s="21">
        <f>SUM(G295)</f>
        <v>10000</v>
      </c>
      <c r="H294" s="21">
        <f t="shared" ref="H294:U294" si="146">SUM(H295)</f>
        <v>10000</v>
      </c>
      <c r="I294" s="21">
        <f t="shared" si="146"/>
        <v>10000</v>
      </c>
      <c r="J294" s="21">
        <f t="shared" si="146"/>
        <v>10000</v>
      </c>
      <c r="K294" s="21">
        <f t="shared" si="146"/>
        <v>0</v>
      </c>
      <c r="L294" s="22">
        <f t="shared" si="111"/>
        <v>0</v>
      </c>
      <c r="M294" s="21">
        <f t="shared" si="146"/>
        <v>20000</v>
      </c>
      <c r="N294" s="21">
        <f t="shared" si="146"/>
        <v>20000</v>
      </c>
      <c r="O294" s="21">
        <f t="shared" si="146"/>
        <v>10000</v>
      </c>
      <c r="P294" s="21">
        <f t="shared" si="146"/>
        <v>10000</v>
      </c>
      <c r="Q294" s="21">
        <f t="shared" si="146"/>
        <v>20000</v>
      </c>
      <c r="R294" s="21">
        <f t="shared" si="146"/>
        <v>15000</v>
      </c>
      <c r="S294" s="21">
        <f t="shared" si="146"/>
        <v>15000</v>
      </c>
      <c r="T294" s="21">
        <f t="shared" si="146"/>
        <v>20000</v>
      </c>
      <c r="U294" s="21">
        <f t="shared" si="146"/>
        <v>20000</v>
      </c>
      <c r="V294" s="21"/>
      <c r="W294" s="21"/>
      <c r="X294" s="21"/>
      <c r="Y294" s="12"/>
    </row>
    <row r="295" spans="1:25" s="23" customFormat="1" ht="30" hidden="1" x14ac:dyDescent="0.2">
      <c r="A295" s="28" t="s">
        <v>204</v>
      </c>
      <c r="B295" s="29">
        <v>11</v>
      </c>
      <c r="C295" s="30" t="s">
        <v>162</v>
      </c>
      <c r="D295" s="31">
        <v>3241</v>
      </c>
      <c r="E295" s="32" t="s">
        <v>205</v>
      </c>
      <c r="F295" s="32"/>
      <c r="G295" s="1">
        <v>10000</v>
      </c>
      <c r="H295" s="1">
        <v>10000</v>
      </c>
      <c r="I295" s="1">
        <v>10000</v>
      </c>
      <c r="J295" s="1">
        <v>10000</v>
      </c>
      <c r="K295" s="1">
        <v>0</v>
      </c>
      <c r="L295" s="33">
        <f t="shared" si="111"/>
        <v>0</v>
      </c>
      <c r="M295" s="1">
        <v>20000</v>
      </c>
      <c r="N295" s="1">
        <v>20000</v>
      </c>
      <c r="O295" s="1">
        <v>10000</v>
      </c>
      <c r="P295" s="1">
        <f>O295</f>
        <v>10000</v>
      </c>
      <c r="Q295" s="1">
        <v>20000</v>
      </c>
      <c r="R295" s="1">
        <v>15000</v>
      </c>
      <c r="S295" s="1">
        <f>R295</f>
        <v>15000</v>
      </c>
      <c r="T295" s="1">
        <v>20000</v>
      </c>
      <c r="U295" s="1">
        <f>T295</f>
        <v>20000</v>
      </c>
      <c r="V295" s="21"/>
      <c r="W295" s="21"/>
      <c r="X295" s="21"/>
      <c r="Y295" s="12"/>
    </row>
    <row r="296" spans="1:25" ht="94.5" x14ac:dyDescent="0.2">
      <c r="A296" s="333" t="s">
        <v>206</v>
      </c>
      <c r="B296" s="333"/>
      <c r="C296" s="333"/>
      <c r="D296" s="333"/>
      <c r="E296" s="20" t="s">
        <v>207</v>
      </c>
      <c r="F296" s="38" t="s">
        <v>181</v>
      </c>
      <c r="G296" s="21">
        <f>G297+G299+G302+G304+G307</f>
        <v>278000</v>
      </c>
      <c r="H296" s="21">
        <f t="shared" ref="H296:U296" si="147">H297+H299+H302+H304+H307</f>
        <v>278000</v>
      </c>
      <c r="I296" s="21">
        <f t="shared" si="147"/>
        <v>278000</v>
      </c>
      <c r="J296" s="21">
        <f t="shared" si="147"/>
        <v>278000</v>
      </c>
      <c r="K296" s="21">
        <f t="shared" si="147"/>
        <v>203502.62</v>
      </c>
      <c r="L296" s="22">
        <f t="shared" si="111"/>
        <v>73.202381294964027</v>
      </c>
      <c r="M296" s="21">
        <f t="shared" si="147"/>
        <v>278000</v>
      </c>
      <c r="N296" s="21">
        <f t="shared" si="147"/>
        <v>278000</v>
      </c>
      <c r="O296" s="21">
        <f t="shared" si="147"/>
        <v>278000</v>
      </c>
      <c r="P296" s="21">
        <f t="shared" si="147"/>
        <v>278000</v>
      </c>
      <c r="Q296" s="21">
        <f t="shared" si="147"/>
        <v>278000</v>
      </c>
      <c r="R296" s="21">
        <f t="shared" si="147"/>
        <v>320000</v>
      </c>
      <c r="S296" s="21">
        <f t="shared" si="147"/>
        <v>320000</v>
      </c>
      <c r="T296" s="21">
        <f t="shared" si="147"/>
        <v>375000</v>
      </c>
      <c r="U296" s="21">
        <f t="shared" si="147"/>
        <v>375000</v>
      </c>
    </row>
    <row r="297" spans="1:25" s="23" customFormat="1" ht="15.75" hidden="1" x14ac:dyDescent="0.2">
      <c r="A297" s="24" t="s">
        <v>208</v>
      </c>
      <c r="B297" s="25">
        <v>11</v>
      </c>
      <c r="C297" s="26" t="s">
        <v>101</v>
      </c>
      <c r="D297" s="27">
        <v>322</v>
      </c>
      <c r="E297" s="20"/>
      <c r="F297" s="20"/>
      <c r="G297" s="21">
        <f>SUM(G298)</f>
        <v>3000</v>
      </c>
      <c r="H297" s="21">
        <f t="shared" ref="H297:U297" si="148">SUM(H298)</f>
        <v>3000</v>
      </c>
      <c r="I297" s="21">
        <f t="shared" si="148"/>
        <v>3000</v>
      </c>
      <c r="J297" s="21">
        <f t="shared" si="148"/>
        <v>3000</v>
      </c>
      <c r="K297" s="21">
        <f t="shared" si="148"/>
        <v>0</v>
      </c>
      <c r="L297" s="22">
        <f t="shared" ref="L297:L361" si="149">IF(I297=0, "-", K297/I297*100)</f>
        <v>0</v>
      </c>
      <c r="M297" s="21">
        <f t="shared" si="148"/>
        <v>3000</v>
      </c>
      <c r="N297" s="21">
        <f t="shared" si="148"/>
        <v>3000</v>
      </c>
      <c r="O297" s="21">
        <f t="shared" si="148"/>
        <v>3000</v>
      </c>
      <c r="P297" s="21">
        <f t="shared" si="148"/>
        <v>3000</v>
      </c>
      <c r="Q297" s="21">
        <f t="shared" si="148"/>
        <v>3000</v>
      </c>
      <c r="R297" s="21">
        <f t="shared" si="148"/>
        <v>5000</v>
      </c>
      <c r="S297" s="21">
        <f t="shared" si="148"/>
        <v>5000</v>
      </c>
      <c r="T297" s="21">
        <f t="shared" si="148"/>
        <v>10000</v>
      </c>
      <c r="U297" s="21">
        <f t="shared" si="148"/>
        <v>10000</v>
      </c>
      <c r="V297" s="21"/>
      <c r="W297" s="21"/>
      <c r="X297" s="21"/>
      <c r="Y297" s="12"/>
    </row>
    <row r="298" spans="1:25" ht="30" hidden="1" x14ac:dyDescent="0.2">
      <c r="A298" s="28" t="s">
        <v>208</v>
      </c>
      <c r="B298" s="29">
        <v>11</v>
      </c>
      <c r="C298" s="30" t="s">
        <v>101</v>
      </c>
      <c r="D298" s="31">
        <v>3224</v>
      </c>
      <c r="E298" s="32" t="s">
        <v>155</v>
      </c>
      <c r="G298" s="1">
        <v>3000</v>
      </c>
      <c r="H298" s="1">
        <v>3000</v>
      </c>
      <c r="I298" s="1">
        <v>3000</v>
      </c>
      <c r="J298" s="1">
        <v>3000</v>
      </c>
      <c r="K298" s="1">
        <v>0</v>
      </c>
      <c r="L298" s="33">
        <f t="shared" si="149"/>
        <v>0</v>
      </c>
      <c r="M298" s="1">
        <v>3000</v>
      </c>
      <c r="N298" s="1">
        <v>3000</v>
      </c>
      <c r="O298" s="1">
        <v>3000</v>
      </c>
      <c r="P298" s="1">
        <f>O298</f>
        <v>3000</v>
      </c>
      <c r="Q298" s="1">
        <v>3000</v>
      </c>
      <c r="R298" s="1">
        <v>5000</v>
      </c>
      <c r="S298" s="1">
        <f>R298</f>
        <v>5000</v>
      </c>
      <c r="T298" s="1">
        <v>10000</v>
      </c>
      <c r="U298" s="1">
        <f>T298</f>
        <v>10000</v>
      </c>
    </row>
    <row r="299" spans="1:25" s="23" customFormat="1" ht="15.75" hidden="1" x14ac:dyDescent="0.2">
      <c r="A299" s="24" t="s">
        <v>208</v>
      </c>
      <c r="B299" s="25">
        <v>11</v>
      </c>
      <c r="C299" s="26" t="s">
        <v>101</v>
      </c>
      <c r="D299" s="27">
        <v>323</v>
      </c>
      <c r="E299" s="20"/>
      <c r="F299" s="20"/>
      <c r="G299" s="21">
        <f>SUM(G300:G301)</f>
        <v>200000</v>
      </c>
      <c r="H299" s="21">
        <f t="shared" ref="H299:U299" si="150">SUM(H300:H301)</f>
        <v>200000</v>
      </c>
      <c r="I299" s="21">
        <f t="shared" si="150"/>
        <v>200000</v>
      </c>
      <c r="J299" s="21">
        <f t="shared" si="150"/>
        <v>200000</v>
      </c>
      <c r="K299" s="21">
        <f t="shared" si="150"/>
        <v>162540.12</v>
      </c>
      <c r="L299" s="22">
        <f t="shared" si="149"/>
        <v>81.270060000000001</v>
      </c>
      <c r="M299" s="21">
        <f t="shared" si="150"/>
        <v>200000</v>
      </c>
      <c r="N299" s="21">
        <f t="shared" si="150"/>
        <v>200000</v>
      </c>
      <c r="O299" s="21">
        <f t="shared" si="150"/>
        <v>200000</v>
      </c>
      <c r="P299" s="21">
        <f t="shared" si="150"/>
        <v>200000</v>
      </c>
      <c r="Q299" s="21">
        <f t="shared" si="150"/>
        <v>200000</v>
      </c>
      <c r="R299" s="21">
        <f t="shared" si="150"/>
        <v>220000</v>
      </c>
      <c r="S299" s="21">
        <f t="shared" si="150"/>
        <v>220000</v>
      </c>
      <c r="T299" s="21">
        <f t="shared" si="150"/>
        <v>240000</v>
      </c>
      <c r="U299" s="21">
        <f t="shared" si="150"/>
        <v>240000</v>
      </c>
      <c r="V299" s="21"/>
      <c r="W299" s="21"/>
      <c r="X299" s="21"/>
      <c r="Y299" s="12"/>
    </row>
    <row r="300" spans="1:25" hidden="1" x14ac:dyDescent="0.2">
      <c r="A300" s="28" t="s">
        <v>208</v>
      </c>
      <c r="B300" s="29">
        <v>11</v>
      </c>
      <c r="C300" s="30" t="s">
        <v>101</v>
      </c>
      <c r="D300" s="31">
        <v>3232</v>
      </c>
      <c r="E300" s="32" t="s">
        <v>53</v>
      </c>
      <c r="G300" s="1">
        <v>180000</v>
      </c>
      <c r="H300" s="1">
        <v>180000</v>
      </c>
      <c r="I300" s="1">
        <v>180000</v>
      </c>
      <c r="J300" s="1">
        <v>180000</v>
      </c>
      <c r="K300" s="1">
        <v>162540.12</v>
      </c>
      <c r="L300" s="33">
        <f t="shared" si="149"/>
        <v>90.300066666666666</v>
      </c>
      <c r="M300" s="1">
        <v>180000</v>
      </c>
      <c r="N300" s="1">
        <v>180000</v>
      </c>
      <c r="O300" s="1">
        <v>180000</v>
      </c>
      <c r="P300" s="1">
        <f t="shared" ref="P300:P308" si="151">O300</f>
        <v>180000</v>
      </c>
      <c r="Q300" s="1">
        <v>180000</v>
      </c>
      <c r="R300" s="1">
        <v>200000</v>
      </c>
      <c r="S300" s="1">
        <f t="shared" ref="S300:S308" si="152">R300</f>
        <v>200000</v>
      </c>
      <c r="T300" s="1">
        <v>220000</v>
      </c>
      <c r="U300" s="1">
        <f t="shared" ref="U300:U308" si="153">T300</f>
        <v>220000</v>
      </c>
    </row>
    <row r="301" spans="1:25" ht="14.25" hidden="1" customHeight="1" x14ac:dyDescent="0.2">
      <c r="A301" s="28" t="s">
        <v>208</v>
      </c>
      <c r="B301" s="29">
        <v>11</v>
      </c>
      <c r="C301" s="30" t="s">
        <v>101</v>
      </c>
      <c r="D301" s="31">
        <v>3237</v>
      </c>
      <c r="E301" s="32" t="s">
        <v>58</v>
      </c>
      <c r="G301" s="1">
        <v>20000</v>
      </c>
      <c r="H301" s="1">
        <v>20000</v>
      </c>
      <c r="I301" s="1">
        <v>20000</v>
      </c>
      <c r="J301" s="1">
        <v>20000</v>
      </c>
      <c r="K301" s="1">
        <v>0</v>
      </c>
      <c r="L301" s="33">
        <f t="shared" si="149"/>
        <v>0</v>
      </c>
      <c r="M301" s="1">
        <v>20000</v>
      </c>
      <c r="N301" s="1">
        <v>20000</v>
      </c>
      <c r="O301" s="1">
        <v>20000</v>
      </c>
      <c r="P301" s="1">
        <f t="shared" si="151"/>
        <v>20000</v>
      </c>
      <c r="Q301" s="1">
        <v>20000</v>
      </c>
      <c r="R301" s="1">
        <v>20000</v>
      </c>
      <c r="S301" s="1">
        <f t="shared" si="152"/>
        <v>20000</v>
      </c>
      <c r="T301" s="1">
        <v>20000</v>
      </c>
      <c r="U301" s="1">
        <f t="shared" si="153"/>
        <v>20000</v>
      </c>
    </row>
    <row r="302" spans="1:25" s="23" customFormat="1" ht="14.25" hidden="1" customHeight="1" x14ac:dyDescent="0.2">
      <c r="A302" s="24" t="s">
        <v>208</v>
      </c>
      <c r="B302" s="25">
        <v>11</v>
      </c>
      <c r="C302" s="26" t="s">
        <v>101</v>
      </c>
      <c r="D302" s="27">
        <v>412</v>
      </c>
      <c r="E302" s="20"/>
      <c r="F302" s="20"/>
      <c r="G302" s="21">
        <f>SUM(G303)</f>
        <v>5000</v>
      </c>
      <c r="H302" s="21">
        <f t="shared" ref="H302:U302" si="154">SUM(H303)</f>
        <v>5000</v>
      </c>
      <c r="I302" s="21">
        <f t="shared" si="154"/>
        <v>5000</v>
      </c>
      <c r="J302" s="21">
        <f t="shared" si="154"/>
        <v>5000</v>
      </c>
      <c r="K302" s="21">
        <f t="shared" si="154"/>
        <v>0</v>
      </c>
      <c r="L302" s="22">
        <f t="shared" si="149"/>
        <v>0</v>
      </c>
      <c r="M302" s="21">
        <f t="shared" si="154"/>
        <v>5000</v>
      </c>
      <c r="N302" s="21">
        <f t="shared" si="154"/>
        <v>5000</v>
      </c>
      <c r="O302" s="21">
        <f t="shared" si="154"/>
        <v>5000</v>
      </c>
      <c r="P302" s="21">
        <f t="shared" si="154"/>
        <v>5000</v>
      </c>
      <c r="Q302" s="21">
        <f t="shared" si="154"/>
        <v>5000</v>
      </c>
      <c r="R302" s="21">
        <f t="shared" si="154"/>
        <v>10000</v>
      </c>
      <c r="S302" s="21">
        <f t="shared" si="154"/>
        <v>10000</v>
      </c>
      <c r="T302" s="21">
        <f t="shared" si="154"/>
        <v>15000</v>
      </c>
      <c r="U302" s="21">
        <f t="shared" si="154"/>
        <v>15000</v>
      </c>
      <c r="V302" s="21"/>
      <c r="W302" s="21"/>
      <c r="X302" s="21"/>
      <c r="Y302" s="12"/>
    </row>
    <row r="303" spans="1:25" hidden="1" x14ac:dyDescent="0.2">
      <c r="A303" s="28" t="s">
        <v>208</v>
      </c>
      <c r="B303" s="29">
        <v>11</v>
      </c>
      <c r="C303" s="30" t="s">
        <v>101</v>
      </c>
      <c r="D303" s="31">
        <v>4126</v>
      </c>
      <c r="E303" s="32" t="s">
        <v>84</v>
      </c>
      <c r="G303" s="1">
        <v>5000</v>
      </c>
      <c r="H303" s="1">
        <v>5000</v>
      </c>
      <c r="I303" s="1">
        <v>5000</v>
      </c>
      <c r="J303" s="1">
        <v>5000</v>
      </c>
      <c r="K303" s="1">
        <v>0</v>
      </c>
      <c r="L303" s="33">
        <f t="shared" si="149"/>
        <v>0</v>
      </c>
      <c r="M303" s="1">
        <v>5000</v>
      </c>
      <c r="N303" s="1">
        <v>5000</v>
      </c>
      <c r="O303" s="1">
        <v>5000</v>
      </c>
      <c r="P303" s="1">
        <f t="shared" si="151"/>
        <v>5000</v>
      </c>
      <c r="Q303" s="1">
        <v>5000</v>
      </c>
      <c r="R303" s="1">
        <v>10000</v>
      </c>
      <c r="S303" s="1">
        <f t="shared" si="152"/>
        <v>10000</v>
      </c>
      <c r="T303" s="1">
        <v>15000</v>
      </c>
      <c r="U303" s="1">
        <f t="shared" si="153"/>
        <v>15000</v>
      </c>
    </row>
    <row r="304" spans="1:25" s="23" customFormat="1" ht="15.75" hidden="1" x14ac:dyDescent="0.2">
      <c r="A304" s="24" t="s">
        <v>208</v>
      </c>
      <c r="B304" s="25">
        <v>11</v>
      </c>
      <c r="C304" s="26" t="s">
        <v>101</v>
      </c>
      <c r="D304" s="27">
        <v>422</v>
      </c>
      <c r="E304" s="20"/>
      <c r="F304" s="20"/>
      <c r="G304" s="21">
        <f>SUM(G305:G306)</f>
        <v>65000</v>
      </c>
      <c r="H304" s="21">
        <f t="shared" ref="H304:U304" si="155">SUM(H305:H306)</f>
        <v>65000</v>
      </c>
      <c r="I304" s="21">
        <f t="shared" si="155"/>
        <v>65000</v>
      </c>
      <c r="J304" s="21">
        <f t="shared" si="155"/>
        <v>65000</v>
      </c>
      <c r="K304" s="21">
        <f t="shared" si="155"/>
        <v>40962.5</v>
      </c>
      <c r="L304" s="22">
        <f t="shared" si="149"/>
        <v>63.019230769230774</v>
      </c>
      <c r="M304" s="21">
        <f t="shared" si="155"/>
        <v>65000</v>
      </c>
      <c r="N304" s="21">
        <f t="shared" si="155"/>
        <v>65000</v>
      </c>
      <c r="O304" s="21">
        <f t="shared" si="155"/>
        <v>65000</v>
      </c>
      <c r="P304" s="21">
        <f t="shared" si="155"/>
        <v>65000</v>
      </c>
      <c r="Q304" s="21">
        <f t="shared" si="155"/>
        <v>65000</v>
      </c>
      <c r="R304" s="21">
        <f t="shared" si="155"/>
        <v>75000</v>
      </c>
      <c r="S304" s="21">
        <f t="shared" si="155"/>
        <v>75000</v>
      </c>
      <c r="T304" s="21">
        <f t="shared" si="155"/>
        <v>90000</v>
      </c>
      <c r="U304" s="21">
        <f t="shared" si="155"/>
        <v>90000</v>
      </c>
      <c r="V304" s="21"/>
      <c r="W304" s="21"/>
      <c r="X304" s="21"/>
      <c r="Y304" s="12"/>
    </row>
    <row r="305" spans="1:25" hidden="1" x14ac:dyDescent="0.2">
      <c r="A305" s="28" t="s">
        <v>208</v>
      </c>
      <c r="B305" s="29">
        <v>11</v>
      </c>
      <c r="C305" s="30" t="s">
        <v>101</v>
      </c>
      <c r="D305" s="31">
        <v>4221</v>
      </c>
      <c r="E305" s="32" t="s">
        <v>74</v>
      </c>
      <c r="G305" s="1">
        <v>50000</v>
      </c>
      <c r="H305" s="1">
        <v>50000</v>
      </c>
      <c r="I305" s="1">
        <v>50000</v>
      </c>
      <c r="J305" s="1">
        <v>50000</v>
      </c>
      <c r="K305" s="1">
        <v>40962.5</v>
      </c>
      <c r="L305" s="33">
        <f t="shared" si="149"/>
        <v>81.924999999999997</v>
      </c>
      <c r="M305" s="1">
        <v>50000</v>
      </c>
      <c r="N305" s="1">
        <v>50000</v>
      </c>
      <c r="O305" s="1">
        <v>50000</v>
      </c>
      <c r="P305" s="1">
        <f t="shared" si="151"/>
        <v>50000</v>
      </c>
      <c r="Q305" s="1">
        <v>50000</v>
      </c>
      <c r="R305" s="1">
        <v>60000</v>
      </c>
      <c r="S305" s="1">
        <f t="shared" si="152"/>
        <v>60000</v>
      </c>
      <c r="T305" s="1">
        <v>70000</v>
      </c>
      <c r="U305" s="1">
        <f t="shared" si="153"/>
        <v>70000</v>
      </c>
    </row>
    <row r="306" spans="1:25" hidden="1" x14ac:dyDescent="0.2">
      <c r="A306" s="28" t="s">
        <v>208</v>
      </c>
      <c r="B306" s="29">
        <v>11</v>
      </c>
      <c r="C306" s="30" t="s">
        <v>101</v>
      </c>
      <c r="D306" s="31">
        <v>4223</v>
      </c>
      <c r="E306" s="32" t="s">
        <v>76</v>
      </c>
      <c r="G306" s="1">
        <v>15000</v>
      </c>
      <c r="H306" s="1">
        <v>15000</v>
      </c>
      <c r="I306" s="1">
        <v>15000</v>
      </c>
      <c r="J306" s="1">
        <v>15000</v>
      </c>
      <c r="K306" s="1">
        <v>0</v>
      </c>
      <c r="L306" s="33">
        <f t="shared" si="149"/>
        <v>0</v>
      </c>
      <c r="M306" s="1">
        <v>15000</v>
      </c>
      <c r="N306" s="1">
        <v>15000</v>
      </c>
      <c r="O306" s="1">
        <v>15000</v>
      </c>
      <c r="P306" s="1">
        <f t="shared" si="151"/>
        <v>15000</v>
      </c>
      <c r="Q306" s="1">
        <v>15000</v>
      </c>
      <c r="R306" s="1">
        <v>15000</v>
      </c>
      <c r="S306" s="1">
        <f t="shared" si="152"/>
        <v>15000</v>
      </c>
      <c r="T306" s="1">
        <v>20000</v>
      </c>
      <c r="U306" s="1">
        <f t="shared" si="153"/>
        <v>20000</v>
      </c>
    </row>
    <row r="307" spans="1:25" s="23" customFormat="1" ht="15.75" hidden="1" x14ac:dyDescent="0.2">
      <c r="A307" s="24" t="s">
        <v>208</v>
      </c>
      <c r="B307" s="25">
        <v>11</v>
      </c>
      <c r="C307" s="26" t="s">
        <v>101</v>
      </c>
      <c r="D307" s="27">
        <v>451</v>
      </c>
      <c r="E307" s="20"/>
      <c r="F307" s="20"/>
      <c r="G307" s="21">
        <f>SUM(G308)</f>
        <v>5000</v>
      </c>
      <c r="H307" s="21">
        <f t="shared" ref="H307:U307" si="156">SUM(H308)</f>
        <v>5000</v>
      </c>
      <c r="I307" s="21">
        <f t="shared" si="156"/>
        <v>5000</v>
      </c>
      <c r="J307" s="21">
        <f t="shared" si="156"/>
        <v>5000</v>
      </c>
      <c r="K307" s="21">
        <f t="shared" si="156"/>
        <v>0</v>
      </c>
      <c r="L307" s="22">
        <f t="shared" si="149"/>
        <v>0</v>
      </c>
      <c r="M307" s="21">
        <f t="shared" si="156"/>
        <v>5000</v>
      </c>
      <c r="N307" s="21">
        <f t="shared" si="156"/>
        <v>5000</v>
      </c>
      <c r="O307" s="21">
        <f t="shared" si="156"/>
        <v>5000</v>
      </c>
      <c r="P307" s="21">
        <f t="shared" si="156"/>
        <v>5000</v>
      </c>
      <c r="Q307" s="21">
        <f t="shared" si="156"/>
        <v>5000</v>
      </c>
      <c r="R307" s="21">
        <f t="shared" si="156"/>
        <v>10000</v>
      </c>
      <c r="S307" s="21">
        <f t="shared" si="156"/>
        <v>10000</v>
      </c>
      <c r="T307" s="21">
        <f t="shared" si="156"/>
        <v>20000</v>
      </c>
      <c r="U307" s="21">
        <f t="shared" si="156"/>
        <v>20000</v>
      </c>
      <c r="V307" s="21"/>
      <c r="W307" s="21"/>
      <c r="X307" s="21"/>
      <c r="Y307" s="12"/>
    </row>
    <row r="308" spans="1:25" hidden="1" x14ac:dyDescent="0.2">
      <c r="A308" s="28" t="s">
        <v>208</v>
      </c>
      <c r="B308" s="29">
        <v>11</v>
      </c>
      <c r="C308" s="30" t="s">
        <v>101</v>
      </c>
      <c r="D308" s="31">
        <v>4511</v>
      </c>
      <c r="E308" s="32" t="s">
        <v>91</v>
      </c>
      <c r="G308" s="1">
        <v>5000</v>
      </c>
      <c r="H308" s="1">
        <v>5000</v>
      </c>
      <c r="I308" s="1">
        <v>5000</v>
      </c>
      <c r="J308" s="1">
        <v>5000</v>
      </c>
      <c r="K308" s="1">
        <v>0</v>
      </c>
      <c r="L308" s="33">
        <f t="shared" si="149"/>
        <v>0</v>
      </c>
      <c r="M308" s="1">
        <v>5000</v>
      </c>
      <c r="N308" s="1">
        <v>5000</v>
      </c>
      <c r="O308" s="1">
        <v>5000</v>
      </c>
      <c r="P308" s="1">
        <f t="shared" si="151"/>
        <v>5000</v>
      </c>
      <c r="Q308" s="1">
        <v>5000</v>
      </c>
      <c r="R308" s="1">
        <v>10000</v>
      </c>
      <c r="S308" s="1">
        <f t="shared" si="152"/>
        <v>10000</v>
      </c>
      <c r="T308" s="1">
        <v>20000</v>
      </c>
      <c r="U308" s="1">
        <f t="shared" si="153"/>
        <v>20000</v>
      </c>
    </row>
    <row r="309" spans="1:25" ht="94.5" x14ac:dyDescent="0.2">
      <c r="A309" s="333" t="s">
        <v>209</v>
      </c>
      <c r="B309" s="334"/>
      <c r="C309" s="334"/>
      <c r="D309" s="334"/>
      <c r="E309" s="20" t="s">
        <v>210</v>
      </c>
      <c r="F309" s="38" t="s">
        <v>181</v>
      </c>
      <c r="G309" s="21">
        <f>SUM(G310)</f>
        <v>250000</v>
      </c>
      <c r="H309" s="21">
        <f t="shared" ref="H309:U310" si="157">SUM(H310)</f>
        <v>250000</v>
      </c>
      <c r="I309" s="21">
        <f t="shared" si="157"/>
        <v>250000</v>
      </c>
      <c r="J309" s="21">
        <f t="shared" si="157"/>
        <v>250000</v>
      </c>
      <c r="K309" s="21">
        <f t="shared" si="157"/>
        <v>0</v>
      </c>
      <c r="L309" s="22">
        <f t="shared" si="149"/>
        <v>0</v>
      </c>
      <c r="M309" s="21">
        <f t="shared" si="157"/>
        <v>250000</v>
      </c>
      <c r="N309" s="21">
        <f t="shared" si="157"/>
        <v>250000</v>
      </c>
      <c r="O309" s="21">
        <f t="shared" si="157"/>
        <v>150000</v>
      </c>
      <c r="P309" s="21">
        <f t="shared" si="157"/>
        <v>150000</v>
      </c>
      <c r="Q309" s="21">
        <f t="shared" si="157"/>
        <v>250000</v>
      </c>
      <c r="R309" s="21">
        <f t="shared" si="157"/>
        <v>157500</v>
      </c>
      <c r="S309" s="21">
        <f t="shared" si="157"/>
        <v>157500</v>
      </c>
      <c r="T309" s="21">
        <f t="shared" si="157"/>
        <v>165375</v>
      </c>
      <c r="U309" s="21">
        <f t="shared" si="157"/>
        <v>165375</v>
      </c>
    </row>
    <row r="310" spans="1:25" s="23" customFormat="1" ht="15.75" hidden="1" x14ac:dyDescent="0.2">
      <c r="A310" s="24" t="s">
        <v>211</v>
      </c>
      <c r="B310" s="25">
        <v>11</v>
      </c>
      <c r="C310" s="26" t="s">
        <v>101</v>
      </c>
      <c r="D310" s="40">
        <v>386</v>
      </c>
      <c r="E310" s="20"/>
      <c r="F310" s="20"/>
      <c r="G310" s="21">
        <f>SUM(G311)</f>
        <v>250000</v>
      </c>
      <c r="H310" s="21">
        <f t="shared" si="157"/>
        <v>250000</v>
      </c>
      <c r="I310" s="21">
        <f t="shared" si="157"/>
        <v>250000</v>
      </c>
      <c r="J310" s="21">
        <f t="shared" si="157"/>
        <v>250000</v>
      </c>
      <c r="K310" s="21">
        <f t="shared" si="157"/>
        <v>0</v>
      </c>
      <c r="L310" s="22">
        <f t="shared" si="149"/>
        <v>0</v>
      </c>
      <c r="M310" s="21">
        <f t="shared" si="157"/>
        <v>250000</v>
      </c>
      <c r="N310" s="21">
        <f t="shared" si="157"/>
        <v>250000</v>
      </c>
      <c r="O310" s="21">
        <f t="shared" si="157"/>
        <v>150000</v>
      </c>
      <c r="P310" s="21">
        <f t="shared" si="157"/>
        <v>150000</v>
      </c>
      <c r="Q310" s="21">
        <f t="shared" si="157"/>
        <v>250000</v>
      </c>
      <c r="R310" s="21">
        <f t="shared" si="157"/>
        <v>157500</v>
      </c>
      <c r="S310" s="21">
        <f t="shared" si="157"/>
        <v>157500</v>
      </c>
      <c r="T310" s="21">
        <f t="shared" si="157"/>
        <v>165375</v>
      </c>
      <c r="U310" s="21">
        <f t="shared" si="157"/>
        <v>165375</v>
      </c>
      <c r="V310" s="21"/>
      <c r="W310" s="21"/>
      <c r="X310" s="21"/>
      <c r="Y310" s="12"/>
    </row>
    <row r="311" spans="1:25" ht="45" hidden="1" x14ac:dyDescent="0.2">
      <c r="A311" s="28" t="s">
        <v>211</v>
      </c>
      <c r="B311" s="29">
        <v>11</v>
      </c>
      <c r="C311" s="30" t="s">
        <v>101</v>
      </c>
      <c r="D311" s="31">
        <v>3862</v>
      </c>
      <c r="E311" s="32" t="s">
        <v>109</v>
      </c>
      <c r="G311" s="1">
        <v>250000</v>
      </c>
      <c r="H311" s="1">
        <v>250000</v>
      </c>
      <c r="I311" s="1">
        <v>250000</v>
      </c>
      <c r="J311" s="1">
        <v>250000</v>
      </c>
      <c r="K311" s="1">
        <v>0</v>
      </c>
      <c r="L311" s="33">
        <f t="shared" si="149"/>
        <v>0</v>
      </c>
      <c r="M311" s="1">
        <v>250000</v>
      </c>
      <c r="N311" s="1">
        <v>250000</v>
      </c>
      <c r="O311" s="1">
        <v>150000</v>
      </c>
      <c r="P311" s="1">
        <f>O311</f>
        <v>150000</v>
      </c>
      <c r="Q311" s="1">
        <v>250000</v>
      </c>
      <c r="R311" s="1">
        <v>157500</v>
      </c>
      <c r="S311" s="1">
        <f>R311</f>
        <v>157500</v>
      </c>
      <c r="T311" s="1">
        <v>165375</v>
      </c>
      <c r="U311" s="1">
        <f>T311</f>
        <v>165375</v>
      </c>
    </row>
    <row r="312" spans="1:25" ht="94.5" x14ac:dyDescent="0.2">
      <c r="A312" s="333" t="s">
        <v>212</v>
      </c>
      <c r="B312" s="333"/>
      <c r="C312" s="333"/>
      <c r="D312" s="333"/>
      <c r="E312" s="20" t="s">
        <v>213</v>
      </c>
      <c r="F312" s="38" t="s">
        <v>181</v>
      </c>
      <c r="G312" s="21">
        <f>G313+G315</f>
        <v>1320000</v>
      </c>
      <c r="H312" s="21">
        <f t="shared" ref="H312:U312" si="158">H313+H315</f>
        <v>1320000</v>
      </c>
      <c r="I312" s="21">
        <f t="shared" si="158"/>
        <v>1320000</v>
      </c>
      <c r="J312" s="21">
        <f t="shared" si="158"/>
        <v>1320000</v>
      </c>
      <c r="K312" s="21">
        <f t="shared" si="158"/>
        <v>1271909.71</v>
      </c>
      <c r="L312" s="22">
        <f t="shared" si="149"/>
        <v>96.35679621212121</v>
      </c>
      <c r="M312" s="21">
        <f t="shared" si="158"/>
        <v>1340000</v>
      </c>
      <c r="N312" s="21">
        <f t="shared" si="158"/>
        <v>1340000</v>
      </c>
      <c r="O312" s="21">
        <f t="shared" si="158"/>
        <v>1320000</v>
      </c>
      <c r="P312" s="21">
        <f t="shared" si="158"/>
        <v>1320000</v>
      </c>
      <c r="Q312" s="21">
        <f t="shared" si="158"/>
        <v>1340000</v>
      </c>
      <c r="R312" s="21">
        <f t="shared" si="158"/>
        <v>1320000</v>
      </c>
      <c r="S312" s="21">
        <f t="shared" si="158"/>
        <v>1320000</v>
      </c>
      <c r="T312" s="21">
        <f t="shared" si="158"/>
        <v>1320000</v>
      </c>
      <c r="U312" s="21">
        <f t="shared" si="158"/>
        <v>1320000</v>
      </c>
    </row>
    <row r="313" spans="1:25" s="23" customFormat="1" ht="15.75" hidden="1" x14ac:dyDescent="0.2">
      <c r="A313" s="24" t="s">
        <v>214</v>
      </c>
      <c r="B313" s="25">
        <v>11</v>
      </c>
      <c r="C313" s="26" t="s">
        <v>101</v>
      </c>
      <c r="D313" s="27">
        <v>323</v>
      </c>
      <c r="E313" s="20"/>
      <c r="F313" s="20"/>
      <c r="G313" s="21">
        <f>SUM(G314)</f>
        <v>810000</v>
      </c>
      <c r="H313" s="21">
        <f t="shared" ref="H313:U313" si="159">SUM(H314)</f>
        <v>810000</v>
      </c>
      <c r="I313" s="21">
        <f t="shared" si="159"/>
        <v>810000</v>
      </c>
      <c r="J313" s="21">
        <f t="shared" si="159"/>
        <v>810000</v>
      </c>
      <c r="K313" s="21">
        <f t="shared" si="159"/>
        <v>810000</v>
      </c>
      <c r="L313" s="22">
        <f t="shared" si="149"/>
        <v>100</v>
      </c>
      <c r="M313" s="21">
        <f t="shared" si="159"/>
        <v>820000</v>
      </c>
      <c r="N313" s="21">
        <f t="shared" si="159"/>
        <v>820000</v>
      </c>
      <c r="O313" s="21">
        <f t="shared" si="159"/>
        <v>810000</v>
      </c>
      <c r="P313" s="21">
        <f t="shared" si="159"/>
        <v>810000</v>
      </c>
      <c r="Q313" s="21">
        <f t="shared" si="159"/>
        <v>820000</v>
      </c>
      <c r="R313" s="21">
        <f t="shared" si="159"/>
        <v>810000</v>
      </c>
      <c r="S313" s="21">
        <f t="shared" si="159"/>
        <v>810000</v>
      </c>
      <c r="T313" s="21">
        <f t="shared" si="159"/>
        <v>810000</v>
      </c>
      <c r="U313" s="21">
        <f t="shared" si="159"/>
        <v>810000</v>
      </c>
      <c r="V313" s="21"/>
      <c r="W313" s="21"/>
      <c r="X313" s="21"/>
      <c r="Y313" s="12"/>
    </row>
    <row r="314" spans="1:25" hidden="1" x14ac:dyDescent="0.2">
      <c r="A314" s="28" t="s">
        <v>214</v>
      </c>
      <c r="B314" s="29">
        <v>11</v>
      </c>
      <c r="C314" s="30" t="s">
        <v>101</v>
      </c>
      <c r="D314" s="31">
        <v>3235</v>
      </c>
      <c r="E314" s="32" t="s">
        <v>56</v>
      </c>
      <c r="G314" s="1">
        <v>810000</v>
      </c>
      <c r="H314" s="1">
        <v>810000</v>
      </c>
      <c r="I314" s="1">
        <v>810000</v>
      </c>
      <c r="J314" s="1">
        <v>810000</v>
      </c>
      <c r="K314" s="1">
        <v>810000</v>
      </c>
      <c r="L314" s="33">
        <f t="shared" si="149"/>
        <v>100</v>
      </c>
      <c r="M314" s="1">
        <v>820000</v>
      </c>
      <c r="N314" s="1">
        <v>820000</v>
      </c>
      <c r="O314" s="1">
        <v>810000</v>
      </c>
      <c r="P314" s="1">
        <f>O314</f>
        <v>810000</v>
      </c>
      <c r="Q314" s="1">
        <v>820000</v>
      </c>
      <c r="R314" s="1">
        <v>810000</v>
      </c>
      <c r="S314" s="1">
        <f>R314</f>
        <v>810000</v>
      </c>
      <c r="T314" s="1">
        <v>810000</v>
      </c>
      <c r="U314" s="1">
        <f>T314</f>
        <v>810000</v>
      </c>
    </row>
    <row r="315" spans="1:25" s="23" customFormat="1" ht="15.75" hidden="1" x14ac:dyDescent="0.2">
      <c r="A315" s="24" t="s">
        <v>214</v>
      </c>
      <c r="B315" s="25">
        <v>11</v>
      </c>
      <c r="C315" s="26" t="s">
        <v>101</v>
      </c>
      <c r="D315" s="27">
        <v>329</v>
      </c>
      <c r="E315" s="20"/>
      <c r="F315" s="20"/>
      <c r="G315" s="21">
        <f>SUM(G316)</f>
        <v>510000</v>
      </c>
      <c r="H315" s="21">
        <f t="shared" ref="H315:U315" si="160">SUM(H316)</f>
        <v>510000</v>
      </c>
      <c r="I315" s="21">
        <f t="shared" si="160"/>
        <v>510000</v>
      </c>
      <c r="J315" s="21">
        <f t="shared" si="160"/>
        <v>510000</v>
      </c>
      <c r="K315" s="21">
        <f t="shared" si="160"/>
        <v>461909.71</v>
      </c>
      <c r="L315" s="22">
        <f t="shared" si="149"/>
        <v>90.570531372549027</v>
      </c>
      <c r="M315" s="21">
        <f t="shared" si="160"/>
        <v>520000</v>
      </c>
      <c r="N315" s="21">
        <f t="shared" si="160"/>
        <v>520000</v>
      </c>
      <c r="O315" s="21">
        <f t="shared" si="160"/>
        <v>510000</v>
      </c>
      <c r="P315" s="21">
        <f t="shared" si="160"/>
        <v>510000</v>
      </c>
      <c r="Q315" s="21">
        <f t="shared" si="160"/>
        <v>520000</v>
      </c>
      <c r="R315" s="21">
        <f t="shared" si="160"/>
        <v>510000</v>
      </c>
      <c r="S315" s="21">
        <f t="shared" si="160"/>
        <v>510000</v>
      </c>
      <c r="T315" s="21">
        <f t="shared" si="160"/>
        <v>510000</v>
      </c>
      <c r="U315" s="21">
        <f t="shared" si="160"/>
        <v>510000</v>
      </c>
      <c r="V315" s="21"/>
      <c r="W315" s="21"/>
      <c r="X315" s="21"/>
      <c r="Y315" s="12"/>
    </row>
    <row r="316" spans="1:25" s="23" customFormat="1" ht="15.75" hidden="1" x14ac:dyDescent="0.2">
      <c r="A316" s="28" t="s">
        <v>214</v>
      </c>
      <c r="B316" s="29">
        <v>11</v>
      </c>
      <c r="C316" s="30" t="s">
        <v>101</v>
      </c>
      <c r="D316" s="31">
        <v>3294</v>
      </c>
      <c r="E316" s="32" t="s">
        <v>65</v>
      </c>
      <c r="F316" s="32"/>
      <c r="G316" s="1">
        <v>510000</v>
      </c>
      <c r="H316" s="1">
        <v>510000</v>
      </c>
      <c r="I316" s="1">
        <v>510000</v>
      </c>
      <c r="J316" s="1">
        <v>510000</v>
      </c>
      <c r="K316" s="1">
        <v>461909.71</v>
      </c>
      <c r="L316" s="33">
        <f t="shared" si="149"/>
        <v>90.570531372549027</v>
      </c>
      <c r="M316" s="1">
        <v>520000</v>
      </c>
      <c r="N316" s="1">
        <v>520000</v>
      </c>
      <c r="O316" s="1">
        <v>510000</v>
      </c>
      <c r="P316" s="1">
        <f>O316</f>
        <v>510000</v>
      </c>
      <c r="Q316" s="1">
        <v>520000</v>
      </c>
      <c r="R316" s="1">
        <v>510000</v>
      </c>
      <c r="S316" s="1">
        <f>R316</f>
        <v>510000</v>
      </c>
      <c r="T316" s="1">
        <v>510000</v>
      </c>
      <c r="U316" s="1">
        <f>T316</f>
        <v>510000</v>
      </c>
      <c r="V316" s="21"/>
      <c r="W316" s="21"/>
      <c r="X316" s="21"/>
      <c r="Y316" s="12"/>
    </row>
    <row r="317" spans="1:25" s="23" customFormat="1" ht="94.5" x14ac:dyDescent="0.2">
      <c r="A317" s="333" t="s">
        <v>215</v>
      </c>
      <c r="B317" s="333"/>
      <c r="C317" s="333"/>
      <c r="D317" s="333"/>
      <c r="E317" s="20" t="s">
        <v>216</v>
      </c>
      <c r="F317" s="38" t="s">
        <v>181</v>
      </c>
      <c r="G317" s="21">
        <f>G318+G322+G324+G328+G330</f>
        <v>830000</v>
      </c>
      <c r="H317" s="21">
        <f t="shared" ref="H317:U317" si="161">H318+H322+H324+H328+H330</f>
        <v>830000</v>
      </c>
      <c r="I317" s="21">
        <f t="shared" si="161"/>
        <v>830000</v>
      </c>
      <c r="J317" s="21">
        <f t="shared" si="161"/>
        <v>830000</v>
      </c>
      <c r="K317" s="21">
        <f t="shared" si="161"/>
        <v>149570</v>
      </c>
      <c r="L317" s="22">
        <f t="shared" si="149"/>
        <v>18.020481927710843</v>
      </c>
      <c r="M317" s="21">
        <f t="shared" si="161"/>
        <v>830000</v>
      </c>
      <c r="N317" s="21">
        <f t="shared" si="161"/>
        <v>830000</v>
      </c>
      <c r="O317" s="21">
        <f t="shared" si="161"/>
        <v>600000</v>
      </c>
      <c r="P317" s="21">
        <f t="shared" si="161"/>
        <v>600000</v>
      </c>
      <c r="Q317" s="21">
        <f t="shared" si="161"/>
        <v>830000</v>
      </c>
      <c r="R317" s="21">
        <f t="shared" si="161"/>
        <v>671000</v>
      </c>
      <c r="S317" s="21">
        <f t="shared" si="161"/>
        <v>671000</v>
      </c>
      <c r="T317" s="21">
        <f t="shared" si="161"/>
        <v>742800</v>
      </c>
      <c r="U317" s="21">
        <f t="shared" si="161"/>
        <v>742800</v>
      </c>
      <c r="V317" s="21"/>
      <c r="W317" s="21"/>
      <c r="X317" s="21"/>
      <c r="Y317" s="12"/>
    </row>
    <row r="318" spans="1:25" s="23" customFormat="1" ht="15.75" hidden="1" x14ac:dyDescent="0.2">
      <c r="A318" s="24" t="s">
        <v>217</v>
      </c>
      <c r="B318" s="24">
        <v>11</v>
      </c>
      <c r="C318" s="49" t="s">
        <v>101</v>
      </c>
      <c r="D318" s="27">
        <v>323</v>
      </c>
      <c r="E318" s="20"/>
      <c r="F318" s="20"/>
      <c r="G318" s="21">
        <f>SUM(G319:G321)</f>
        <v>500000</v>
      </c>
      <c r="H318" s="21">
        <f t="shared" ref="H318:U318" si="162">SUM(H319:H321)</f>
        <v>500000</v>
      </c>
      <c r="I318" s="21">
        <f t="shared" si="162"/>
        <v>500000</v>
      </c>
      <c r="J318" s="21">
        <f t="shared" si="162"/>
        <v>500000</v>
      </c>
      <c r="K318" s="21">
        <f t="shared" si="162"/>
        <v>0</v>
      </c>
      <c r="L318" s="22">
        <f t="shared" si="149"/>
        <v>0</v>
      </c>
      <c r="M318" s="21">
        <f t="shared" si="162"/>
        <v>500000</v>
      </c>
      <c r="N318" s="21">
        <f t="shared" si="162"/>
        <v>500000</v>
      </c>
      <c r="O318" s="21">
        <f t="shared" si="162"/>
        <v>350000</v>
      </c>
      <c r="P318" s="21">
        <f t="shared" si="162"/>
        <v>350000</v>
      </c>
      <c r="Q318" s="21">
        <f t="shared" si="162"/>
        <v>500000</v>
      </c>
      <c r="R318" s="21">
        <f t="shared" si="162"/>
        <v>375000</v>
      </c>
      <c r="S318" s="21">
        <f t="shared" si="162"/>
        <v>375000</v>
      </c>
      <c r="T318" s="21">
        <f t="shared" si="162"/>
        <v>400750</v>
      </c>
      <c r="U318" s="21">
        <f t="shared" si="162"/>
        <v>400750</v>
      </c>
      <c r="V318" s="21"/>
      <c r="W318" s="21"/>
      <c r="X318" s="21"/>
      <c r="Y318" s="12"/>
    </row>
    <row r="319" spans="1:25" hidden="1" x14ac:dyDescent="0.2">
      <c r="A319" s="28" t="s">
        <v>217</v>
      </c>
      <c r="B319" s="28">
        <v>11</v>
      </c>
      <c r="C319" s="50" t="s">
        <v>101</v>
      </c>
      <c r="D319" s="31">
        <v>3232</v>
      </c>
      <c r="E319" s="32" t="s">
        <v>53</v>
      </c>
      <c r="G319" s="1">
        <v>150000</v>
      </c>
      <c r="H319" s="1">
        <v>150000</v>
      </c>
      <c r="I319" s="1">
        <v>150000</v>
      </c>
      <c r="J319" s="1">
        <v>150000</v>
      </c>
      <c r="K319" s="1">
        <v>0</v>
      </c>
      <c r="L319" s="33">
        <f t="shared" si="149"/>
        <v>0</v>
      </c>
      <c r="M319" s="1">
        <v>150000</v>
      </c>
      <c r="N319" s="1">
        <v>150000</v>
      </c>
      <c r="O319" s="1">
        <v>100000</v>
      </c>
      <c r="P319" s="1">
        <f>O319</f>
        <v>100000</v>
      </c>
      <c r="Q319" s="1">
        <v>150000</v>
      </c>
      <c r="R319" s="1">
        <v>105000</v>
      </c>
      <c r="S319" s="1">
        <f>R319</f>
        <v>105000</v>
      </c>
      <c r="T319" s="1">
        <v>110250</v>
      </c>
      <c r="U319" s="1">
        <f>T319</f>
        <v>110250</v>
      </c>
    </row>
    <row r="320" spans="1:25" s="23" customFormat="1" ht="15.75" hidden="1" x14ac:dyDescent="0.2">
      <c r="A320" s="28" t="s">
        <v>217</v>
      </c>
      <c r="B320" s="28">
        <v>11</v>
      </c>
      <c r="C320" s="50" t="s">
        <v>101</v>
      </c>
      <c r="D320" s="31">
        <v>3237</v>
      </c>
      <c r="E320" s="32" t="s">
        <v>58</v>
      </c>
      <c r="F320" s="32"/>
      <c r="G320" s="1">
        <v>50000</v>
      </c>
      <c r="H320" s="1">
        <v>50000</v>
      </c>
      <c r="I320" s="1">
        <v>50000</v>
      </c>
      <c r="J320" s="1">
        <v>50000</v>
      </c>
      <c r="K320" s="1">
        <v>0</v>
      </c>
      <c r="L320" s="33">
        <f t="shared" si="149"/>
        <v>0</v>
      </c>
      <c r="M320" s="1">
        <v>50000</v>
      </c>
      <c r="N320" s="1">
        <v>50000</v>
      </c>
      <c r="O320" s="1">
        <v>50000</v>
      </c>
      <c r="P320" s="1">
        <f t="shared" ref="P320:P331" si="163">O320</f>
        <v>50000</v>
      </c>
      <c r="Q320" s="1">
        <v>50000</v>
      </c>
      <c r="R320" s="1">
        <v>60000</v>
      </c>
      <c r="S320" s="1">
        <f t="shared" ref="S320:S331" si="164">R320</f>
        <v>60000</v>
      </c>
      <c r="T320" s="1">
        <v>70000</v>
      </c>
      <c r="U320" s="1">
        <f t="shared" ref="U320:U331" si="165">T320</f>
        <v>70000</v>
      </c>
      <c r="V320" s="21"/>
      <c r="W320" s="21"/>
      <c r="X320" s="21"/>
      <c r="Y320" s="12"/>
    </row>
    <row r="321" spans="1:25" hidden="1" x14ac:dyDescent="0.2">
      <c r="A321" s="28" t="s">
        <v>217</v>
      </c>
      <c r="B321" s="28">
        <v>11</v>
      </c>
      <c r="C321" s="50" t="s">
        <v>101</v>
      </c>
      <c r="D321" s="31">
        <v>3238</v>
      </c>
      <c r="E321" s="32" t="s">
        <v>59</v>
      </c>
      <c r="G321" s="1">
        <v>300000</v>
      </c>
      <c r="H321" s="1">
        <v>300000</v>
      </c>
      <c r="I321" s="1">
        <v>300000</v>
      </c>
      <c r="J321" s="1">
        <v>300000</v>
      </c>
      <c r="K321" s="1">
        <v>0</v>
      </c>
      <c r="L321" s="33">
        <f t="shared" si="149"/>
        <v>0</v>
      </c>
      <c r="M321" s="1">
        <v>300000</v>
      </c>
      <c r="N321" s="1">
        <v>300000</v>
      </c>
      <c r="O321" s="1">
        <v>200000</v>
      </c>
      <c r="P321" s="1">
        <f t="shared" si="163"/>
        <v>200000</v>
      </c>
      <c r="Q321" s="1">
        <v>300000</v>
      </c>
      <c r="R321" s="1">
        <v>210000</v>
      </c>
      <c r="S321" s="1">
        <f t="shared" si="164"/>
        <v>210000</v>
      </c>
      <c r="T321" s="1">
        <v>220500</v>
      </c>
      <c r="U321" s="1">
        <f t="shared" si="165"/>
        <v>220500</v>
      </c>
    </row>
    <row r="322" spans="1:25" s="23" customFormat="1" ht="15.75" hidden="1" x14ac:dyDescent="0.2">
      <c r="A322" s="24" t="s">
        <v>217</v>
      </c>
      <c r="B322" s="24">
        <v>11</v>
      </c>
      <c r="C322" s="49" t="s">
        <v>101</v>
      </c>
      <c r="D322" s="27">
        <v>412</v>
      </c>
      <c r="E322" s="20"/>
      <c r="F322" s="20"/>
      <c r="G322" s="21">
        <f>SUM(G323)</f>
        <v>100000</v>
      </c>
      <c r="H322" s="21">
        <f t="shared" ref="H322:U322" si="166">SUM(H323)</f>
        <v>100000</v>
      </c>
      <c r="I322" s="21">
        <f t="shared" si="166"/>
        <v>100000</v>
      </c>
      <c r="J322" s="21">
        <f t="shared" si="166"/>
        <v>100000</v>
      </c>
      <c r="K322" s="21">
        <f t="shared" si="166"/>
        <v>0</v>
      </c>
      <c r="L322" s="22">
        <f t="shared" si="149"/>
        <v>0</v>
      </c>
      <c r="M322" s="21">
        <f t="shared" si="166"/>
        <v>100000</v>
      </c>
      <c r="N322" s="21">
        <f t="shared" si="166"/>
        <v>100000</v>
      </c>
      <c r="O322" s="21">
        <f t="shared" si="166"/>
        <v>100000</v>
      </c>
      <c r="P322" s="21">
        <f t="shared" si="166"/>
        <v>100000</v>
      </c>
      <c r="Q322" s="21">
        <f t="shared" si="166"/>
        <v>100000</v>
      </c>
      <c r="R322" s="21">
        <f t="shared" si="166"/>
        <v>125000</v>
      </c>
      <c r="S322" s="21">
        <f t="shared" si="166"/>
        <v>125000</v>
      </c>
      <c r="T322" s="21">
        <f t="shared" si="166"/>
        <v>150000</v>
      </c>
      <c r="U322" s="21">
        <f t="shared" si="166"/>
        <v>150000</v>
      </c>
      <c r="V322" s="21"/>
      <c r="W322" s="21"/>
      <c r="X322" s="21"/>
      <c r="Y322" s="12"/>
    </row>
    <row r="323" spans="1:25" hidden="1" x14ac:dyDescent="0.2">
      <c r="A323" s="28" t="s">
        <v>217</v>
      </c>
      <c r="B323" s="28">
        <v>11</v>
      </c>
      <c r="C323" s="50" t="s">
        <v>101</v>
      </c>
      <c r="D323" s="31">
        <v>4126</v>
      </c>
      <c r="E323" s="32" t="s">
        <v>84</v>
      </c>
      <c r="G323" s="1">
        <v>100000</v>
      </c>
      <c r="H323" s="1">
        <v>100000</v>
      </c>
      <c r="I323" s="1">
        <v>100000</v>
      </c>
      <c r="J323" s="1">
        <v>100000</v>
      </c>
      <c r="K323" s="1">
        <v>0</v>
      </c>
      <c r="L323" s="33">
        <f t="shared" si="149"/>
        <v>0</v>
      </c>
      <c r="M323" s="1">
        <v>100000</v>
      </c>
      <c r="N323" s="1">
        <v>100000</v>
      </c>
      <c r="O323" s="1">
        <v>100000</v>
      </c>
      <c r="P323" s="1">
        <f t="shared" si="163"/>
        <v>100000</v>
      </c>
      <c r="Q323" s="1">
        <v>100000</v>
      </c>
      <c r="R323" s="1">
        <v>125000</v>
      </c>
      <c r="S323" s="1">
        <f t="shared" si="164"/>
        <v>125000</v>
      </c>
      <c r="T323" s="1">
        <v>150000</v>
      </c>
      <c r="U323" s="1">
        <f t="shared" si="165"/>
        <v>150000</v>
      </c>
    </row>
    <row r="324" spans="1:25" s="23" customFormat="1" ht="15.75" hidden="1" x14ac:dyDescent="0.2">
      <c r="A324" s="24" t="s">
        <v>217</v>
      </c>
      <c r="B324" s="24">
        <v>11</v>
      </c>
      <c r="C324" s="49" t="s">
        <v>101</v>
      </c>
      <c r="D324" s="27">
        <v>422</v>
      </c>
      <c r="E324" s="20"/>
      <c r="F324" s="20"/>
      <c r="G324" s="21">
        <f>SUM(G325:G326)</f>
        <v>100000</v>
      </c>
      <c r="H324" s="21">
        <f>SUM(H325:H326)</f>
        <v>100000</v>
      </c>
      <c r="I324" s="21">
        <f>SUM(I325:I326)</f>
        <v>100000</v>
      </c>
      <c r="J324" s="21">
        <f>SUM(J325:J326)</f>
        <v>100000</v>
      </c>
      <c r="K324" s="21">
        <f>SUM(K325:K327)</f>
        <v>99670</v>
      </c>
      <c r="L324" s="22">
        <f t="shared" si="149"/>
        <v>99.67</v>
      </c>
      <c r="M324" s="21">
        <f>SUM(M325:M326)</f>
        <v>100000</v>
      </c>
      <c r="N324" s="21">
        <f>SUM(N325:N326)</f>
        <v>100000</v>
      </c>
      <c r="O324" s="21">
        <f t="shared" ref="O324:U324" si="167">SUM(O325:O327)</f>
        <v>20000</v>
      </c>
      <c r="P324" s="21">
        <f t="shared" si="167"/>
        <v>20000</v>
      </c>
      <c r="Q324" s="21">
        <f t="shared" si="167"/>
        <v>100000</v>
      </c>
      <c r="R324" s="21">
        <f t="shared" si="167"/>
        <v>21000</v>
      </c>
      <c r="S324" s="21">
        <f t="shared" si="167"/>
        <v>21000</v>
      </c>
      <c r="T324" s="21">
        <f t="shared" si="167"/>
        <v>22050</v>
      </c>
      <c r="U324" s="21">
        <f t="shared" si="167"/>
        <v>22050</v>
      </c>
      <c r="V324" s="21"/>
      <c r="W324" s="21"/>
      <c r="X324" s="21"/>
      <c r="Y324" s="12"/>
    </row>
    <row r="325" spans="1:25" s="23" customFormat="1" ht="15.75" hidden="1" x14ac:dyDescent="0.2">
      <c r="A325" s="28" t="s">
        <v>217</v>
      </c>
      <c r="B325" s="28">
        <v>11</v>
      </c>
      <c r="C325" s="50" t="s">
        <v>101</v>
      </c>
      <c r="D325" s="31">
        <v>4221</v>
      </c>
      <c r="E325" s="32" t="s">
        <v>74</v>
      </c>
      <c r="F325" s="32"/>
      <c r="G325" s="1">
        <v>50000</v>
      </c>
      <c r="H325" s="1">
        <v>50000</v>
      </c>
      <c r="I325" s="1">
        <v>50000</v>
      </c>
      <c r="J325" s="1">
        <v>50000</v>
      </c>
      <c r="K325" s="1">
        <v>65420</v>
      </c>
      <c r="L325" s="33">
        <f t="shared" si="149"/>
        <v>130.84</v>
      </c>
      <c r="M325" s="1">
        <v>50000</v>
      </c>
      <c r="N325" s="1">
        <v>50000</v>
      </c>
      <c r="O325" s="1">
        <v>10000</v>
      </c>
      <c r="P325" s="1">
        <f t="shared" si="163"/>
        <v>10000</v>
      </c>
      <c r="Q325" s="1">
        <v>50000</v>
      </c>
      <c r="R325" s="1">
        <v>10500</v>
      </c>
      <c r="S325" s="1">
        <f t="shared" si="164"/>
        <v>10500</v>
      </c>
      <c r="T325" s="1">
        <v>11025</v>
      </c>
      <c r="U325" s="1">
        <f t="shared" si="165"/>
        <v>11025</v>
      </c>
      <c r="V325" s="21"/>
      <c r="W325" s="21"/>
      <c r="X325" s="21"/>
      <c r="Y325" s="12"/>
    </row>
    <row r="326" spans="1:25" hidden="1" x14ac:dyDescent="0.2">
      <c r="A326" s="28" t="s">
        <v>217</v>
      </c>
      <c r="B326" s="28">
        <v>11</v>
      </c>
      <c r="C326" s="50" t="s">
        <v>101</v>
      </c>
      <c r="D326" s="31">
        <v>4222</v>
      </c>
      <c r="E326" s="32" t="s">
        <v>75</v>
      </c>
      <c r="G326" s="1">
        <v>50000</v>
      </c>
      <c r="H326" s="1">
        <v>50000</v>
      </c>
      <c r="I326" s="1">
        <v>50000</v>
      </c>
      <c r="J326" s="1">
        <v>50000</v>
      </c>
      <c r="K326" s="1">
        <v>0</v>
      </c>
      <c r="L326" s="33">
        <f t="shared" si="149"/>
        <v>0</v>
      </c>
      <c r="M326" s="1">
        <v>50000</v>
      </c>
      <c r="N326" s="1">
        <v>50000</v>
      </c>
      <c r="O326" s="1">
        <v>10000</v>
      </c>
      <c r="P326" s="1">
        <f t="shared" si="163"/>
        <v>10000</v>
      </c>
      <c r="Q326" s="1">
        <v>50000</v>
      </c>
      <c r="R326" s="1">
        <v>10500</v>
      </c>
      <c r="S326" s="1">
        <f t="shared" si="164"/>
        <v>10500</v>
      </c>
      <c r="T326" s="1">
        <v>11025</v>
      </c>
      <c r="U326" s="1">
        <f t="shared" si="165"/>
        <v>11025</v>
      </c>
    </row>
    <row r="327" spans="1:25" hidden="1" x14ac:dyDescent="0.2">
      <c r="A327" s="28" t="s">
        <v>217</v>
      </c>
      <c r="B327" s="28">
        <v>11</v>
      </c>
      <c r="C327" s="50" t="s">
        <v>101</v>
      </c>
      <c r="D327" s="31">
        <v>4223</v>
      </c>
      <c r="I327" s="1">
        <v>0</v>
      </c>
      <c r="J327" s="1">
        <v>0</v>
      </c>
      <c r="K327" s="1">
        <v>34250</v>
      </c>
      <c r="L327" s="33" t="str">
        <f t="shared" si="149"/>
        <v>-</v>
      </c>
      <c r="M327" s="1"/>
      <c r="N327" s="1"/>
      <c r="O327" s="1"/>
      <c r="P327" s="1"/>
      <c r="Q327" s="1"/>
      <c r="R327" s="1"/>
      <c r="S327" s="1"/>
      <c r="T327" s="1"/>
      <c r="U327" s="1"/>
    </row>
    <row r="328" spans="1:25" s="23" customFormat="1" ht="15.75" hidden="1" x14ac:dyDescent="0.2">
      <c r="A328" s="24" t="s">
        <v>217</v>
      </c>
      <c r="B328" s="24">
        <v>11</v>
      </c>
      <c r="C328" s="49" t="s">
        <v>101</v>
      </c>
      <c r="D328" s="27">
        <v>426</v>
      </c>
      <c r="E328" s="20"/>
      <c r="F328" s="20"/>
      <c r="G328" s="21">
        <f>SUM(G329)</f>
        <v>80000</v>
      </c>
      <c r="H328" s="21">
        <f t="shared" ref="H328:U328" si="168">SUM(H329)</f>
        <v>80000</v>
      </c>
      <c r="I328" s="21">
        <f t="shared" si="168"/>
        <v>80000</v>
      </c>
      <c r="J328" s="21">
        <f t="shared" si="168"/>
        <v>80000</v>
      </c>
      <c r="K328" s="21">
        <f t="shared" si="168"/>
        <v>0</v>
      </c>
      <c r="L328" s="22">
        <f t="shared" si="149"/>
        <v>0</v>
      </c>
      <c r="M328" s="21">
        <f t="shared" si="168"/>
        <v>80000</v>
      </c>
      <c r="N328" s="21">
        <f t="shared" si="168"/>
        <v>80000</v>
      </c>
      <c r="O328" s="21">
        <f t="shared" si="168"/>
        <v>80000</v>
      </c>
      <c r="P328" s="21">
        <f t="shared" si="168"/>
        <v>80000</v>
      </c>
      <c r="Q328" s="21">
        <f t="shared" si="168"/>
        <v>80000</v>
      </c>
      <c r="R328" s="21">
        <f t="shared" si="168"/>
        <v>100000</v>
      </c>
      <c r="S328" s="21">
        <f t="shared" si="168"/>
        <v>100000</v>
      </c>
      <c r="T328" s="21">
        <f t="shared" si="168"/>
        <v>120000</v>
      </c>
      <c r="U328" s="21">
        <f t="shared" si="168"/>
        <v>120000</v>
      </c>
      <c r="V328" s="21"/>
      <c r="W328" s="21"/>
      <c r="X328" s="21"/>
      <c r="Y328" s="12"/>
    </row>
    <row r="329" spans="1:25" s="23" customFormat="1" ht="15.75" hidden="1" x14ac:dyDescent="0.2">
      <c r="A329" s="28" t="s">
        <v>217</v>
      </c>
      <c r="B329" s="28">
        <v>11</v>
      </c>
      <c r="C329" s="50" t="s">
        <v>101</v>
      </c>
      <c r="D329" s="31">
        <v>4262</v>
      </c>
      <c r="E329" s="32" t="s">
        <v>218</v>
      </c>
      <c r="F329" s="32"/>
      <c r="G329" s="1">
        <v>80000</v>
      </c>
      <c r="H329" s="1">
        <v>80000</v>
      </c>
      <c r="I329" s="1">
        <v>80000</v>
      </c>
      <c r="J329" s="1">
        <v>80000</v>
      </c>
      <c r="K329" s="1">
        <v>0</v>
      </c>
      <c r="L329" s="33">
        <f t="shared" si="149"/>
        <v>0</v>
      </c>
      <c r="M329" s="1">
        <v>80000</v>
      </c>
      <c r="N329" s="1">
        <v>80000</v>
      </c>
      <c r="O329" s="1">
        <v>80000</v>
      </c>
      <c r="P329" s="1">
        <f t="shared" si="163"/>
        <v>80000</v>
      </c>
      <c r="Q329" s="1">
        <v>80000</v>
      </c>
      <c r="R329" s="1">
        <v>100000</v>
      </c>
      <c r="S329" s="1">
        <f t="shared" si="164"/>
        <v>100000</v>
      </c>
      <c r="T329" s="1">
        <v>120000</v>
      </c>
      <c r="U329" s="1">
        <f t="shared" si="165"/>
        <v>120000</v>
      </c>
      <c r="V329" s="21"/>
      <c r="W329" s="21"/>
      <c r="X329" s="21"/>
      <c r="Y329" s="12"/>
    </row>
    <row r="330" spans="1:25" s="23" customFormat="1" ht="15.75" hidden="1" x14ac:dyDescent="0.2">
      <c r="A330" s="24" t="s">
        <v>217</v>
      </c>
      <c r="B330" s="24">
        <v>11</v>
      </c>
      <c r="C330" s="49" t="s">
        <v>101</v>
      </c>
      <c r="D330" s="27">
        <v>451</v>
      </c>
      <c r="E330" s="20"/>
      <c r="F330" s="20"/>
      <c r="G330" s="21">
        <f>SUM(G331)</f>
        <v>50000</v>
      </c>
      <c r="H330" s="21">
        <f t="shared" ref="H330:U330" si="169">SUM(H331)</f>
        <v>50000</v>
      </c>
      <c r="I330" s="21">
        <f t="shared" si="169"/>
        <v>50000</v>
      </c>
      <c r="J330" s="21">
        <f t="shared" si="169"/>
        <v>50000</v>
      </c>
      <c r="K330" s="21">
        <f t="shared" si="169"/>
        <v>49900</v>
      </c>
      <c r="L330" s="22">
        <f t="shared" si="149"/>
        <v>99.8</v>
      </c>
      <c r="M330" s="21">
        <f t="shared" si="169"/>
        <v>50000</v>
      </c>
      <c r="N330" s="21">
        <f t="shared" si="169"/>
        <v>50000</v>
      </c>
      <c r="O330" s="21">
        <f t="shared" si="169"/>
        <v>50000</v>
      </c>
      <c r="P330" s="21">
        <f t="shared" si="169"/>
        <v>50000</v>
      </c>
      <c r="Q330" s="21">
        <f t="shared" si="169"/>
        <v>50000</v>
      </c>
      <c r="R330" s="21">
        <f t="shared" si="169"/>
        <v>50000</v>
      </c>
      <c r="S330" s="21">
        <f t="shared" si="169"/>
        <v>50000</v>
      </c>
      <c r="T330" s="21">
        <f t="shared" si="169"/>
        <v>50000</v>
      </c>
      <c r="U330" s="21">
        <f t="shared" si="169"/>
        <v>50000</v>
      </c>
      <c r="V330" s="21"/>
      <c r="W330" s="21"/>
      <c r="X330" s="21"/>
      <c r="Y330" s="12"/>
    </row>
    <row r="331" spans="1:25" hidden="1" x14ac:dyDescent="0.2">
      <c r="A331" s="28" t="s">
        <v>217</v>
      </c>
      <c r="B331" s="28">
        <v>11</v>
      </c>
      <c r="C331" s="50" t="s">
        <v>101</v>
      </c>
      <c r="D331" s="53">
        <v>4511</v>
      </c>
      <c r="E331" s="32" t="s">
        <v>91</v>
      </c>
      <c r="G331" s="1">
        <v>50000</v>
      </c>
      <c r="H331" s="1">
        <v>50000</v>
      </c>
      <c r="I331" s="1">
        <v>50000</v>
      </c>
      <c r="J331" s="1">
        <v>50000</v>
      </c>
      <c r="K331" s="1">
        <v>49900</v>
      </c>
      <c r="L331" s="33">
        <f t="shared" si="149"/>
        <v>99.8</v>
      </c>
      <c r="M331" s="1">
        <v>50000</v>
      </c>
      <c r="N331" s="1">
        <v>50000</v>
      </c>
      <c r="O331" s="1">
        <v>50000</v>
      </c>
      <c r="P331" s="1">
        <f t="shared" si="163"/>
        <v>50000</v>
      </c>
      <c r="Q331" s="1">
        <v>50000</v>
      </c>
      <c r="R331" s="1">
        <v>50000</v>
      </c>
      <c r="S331" s="1">
        <f t="shared" si="164"/>
        <v>50000</v>
      </c>
      <c r="T331" s="1">
        <v>50000</v>
      </c>
      <c r="U331" s="1">
        <f t="shared" si="165"/>
        <v>50000</v>
      </c>
    </row>
    <row r="332" spans="1:25" ht="94.5" x14ac:dyDescent="0.2">
      <c r="A332" s="333" t="s">
        <v>219</v>
      </c>
      <c r="B332" s="333"/>
      <c r="C332" s="333"/>
      <c r="D332" s="333"/>
      <c r="E332" s="20" t="s">
        <v>220</v>
      </c>
      <c r="F332" s="38" t="s">
        <v>181</v>
      </c>
      <c r="G332" s="21">
        <f>G333+G335+G337</f>
        <v>270000</v>
      </c>
      <c r="H332" s="21">
        <f t="shared" ref="H332:U332" si="170">H333+H335+H337</f>
        <v>270000</v>
      </c>
      <c r="I332" s="21">
        <f t="shared" si="170"/>
        <v>270000</v>
      </c>
      <c r="J332" s="21">
        <f t="shared" si="170"/>
        <v>270000</v>
      </c>
      <c r="K332" s="21">
        <f t="shared" si="170"/>
        <v>0</v>
      </c>
      <c r="L332" s="22">
        <f t="shared" si="149"/>
        <v>0</v>
      </c>
      <c r="M332" s="21">
        <f t="shared" si="170"/>
        <v>258000</v>
      </c>
      <c r="N332" s="21">
        <f t="shared" si="170"/>
        <v>258000</v>
      </c>
      <c r="O332" s="21">
        <f t="shared" si="170"/>
        <v>200000</v>
      </c>
      <c r="P332" s="21">
        <f t="shared" si="170"/>
        <v>200000</v>
      </c>
      <c r="Q332" s="21">
        <f t="shared" si="170"/>
        <v>300000</v>
      </c>
      <c r="R332" s="21">
        <f t="shared" si="170"/>
        <v>209000</v>
      </c>
      <c r="S332" s="21">
        <f t="shared" si="170"/>
        <v>209000</v>
      </c>
      <c r="T332" s="21">
        <f t="shared" si="170"/>
        <v>218450</v>
      </c>
      <c r="U332" s="21">
        <f t="shared" si="170"/>
        <v>218450</v>
      </c>
    </row>
    <row r="333" spans="1:25" s="23" customFormat="1" ht="15.75" hidden="1" x14ac:dyDescent="0.2">
      <c r="A333" s="24" t="s">
        <v>221</v>
      </c>
      <c r="B333" s="25">
        <v>11</v>
      </c>
      <c r="C333" s="26" t="s">
        <v>101</v>
      </c>
      <c r="D333" s="27">
        <v>321</v>
      </c>
      <c r="E333" s="20"/>
      <c r="F333" s="20"/>
      <c r="G333" s="21">
        <f>SUM(G334)</f>
        <v>50000</v>
      </c>
      <c r="H333" s="21">
        <f t="shared" ref="H333:U333" si="171">SUM(H334)</f>
        <v>50000</v>
      </c>
      <c r="I333" s="21">
        <f t="shared" si="171"/>
        <v>50000</v>
      </c>
      <c r="J333" s="21">
        <f t="shared" si="171"/>
        <v>50000</v>
      </c>
      <c r="K333" s="21">
        <f t="shared" si="171"/>
        <v>0</v>
      </c>
      <c r="L333" s="22">
        <f t="shared" si="149"/>
        <v>0</v>
      </c>
      <c r="M333" s="21">
        <f t="shared" si="171"/>
        <v>50000</v>
      </c>
      <c r="N333" s="21">
        <f t="shared" si="171"/>
        <v>50000</v>
      </c>
      <c r="O333" s="21">
        <f t="shared" si="171"/>
        <v>20000</v>
      </c>
      <c r="P333" s="21">
        <f t="shared" si="171"/>
        <v>20000</v>
      </c>
      <c r="Q333" s="21">
        <f t="shared" si="171"/>
        <v>50000</v>
      </c>
      <c r="R333" s="21">
        <f t="shared" si="171"/>
        <v>21000</v>
      </c>
      <c r="S333" s="21">
        <f t="shared" si="171"/>
        <v>21000</v>
      </c>
      <c r="T333" s="21">
        <f t="shared" si="171"/>
        <v>22050</v>
      </c>
      <c r="U333" s="21">
        <f t="shared" si="171"/>
        <v>22050</v>
      </c>
      <c r="V333" s="21"/>
      <c r="W333" s="21"/>
      <c r="X333" s="21"/>
      <c r="Y333" s="12"/>
    </row>
    <row r="334" spans="1:25" hidden="1" x14ac:dyDescent="0.2">
      <c r="A334" s="28" t="s">
        <v>221</v>
      </c>
      <c r="B334" s="29">
        <v>11</v>
      </c>
      <c r="C334" s="30" t="s">
        <v>101</v>
      </c>
      <c r="D334" s="31">
        <v>3213</v>
      </c>
      <c r="E334" s="32" t="s">
        <v>44</v>
      </c>
      <c r="G334" s="1">
        <v>50000</v>
      </c>
      <c r="H334" s="1">
        <v>50000</v>
      </c>
      <c r="I334" s="1">
        <v>50000</v>
      </c>
      <c r="J334" s="1">
        <v>50000</v>
      </c>
      <c r="K334" s="1">
        <v>0</v>
      </c>
      <c r="L334" s="33">
        <f t="shared" si="149"/>
        <v>0</v>
      </c>
      <c r="M334" s="1">
        <v>50000</v>
      </c>
      <c r="N334" s="1">
        <v>50000</v>
      </c>
      <c r="O334" s="1">
        <v>20000</v>
      </c>
      <c r="P334" s="1">
        <f>O334</f>
        <v>20000</v>
      </c>
      <c r="Q334" s="1">
        <v>50000</v>
      </c>
      <c r="R334" s="1">
        <v>21000</v>
      </c>
      <c r="S334" s="1">
        <f>R334</f>
        <v>21000</v>
      </c>
      <c r="T334" s="1">
        <v>22050</v>
      </c>
      <c r="U334" s="1">
        <f>T334</f>
        <v>22050</v>
      </c>
    </row>
    <row r="335" spans="1:25" s="23" customFormat="1" ht="15.75" hidden="1" x14ac:dyDescent="0.2">
      <c r="A335" s="24" t="s">
        <v>221</v>
      </c>
      <c r="B335" s="25">
        <v>11</v>
      </c>
      <c r="C335" s="26" t="s">
        <v>101</v>
      </c>
      <c r="D335" s="27">
        <v>323</v>
      </c>
      <c r="E335" s="20"/>
      <c r="F335" s="20"/>
      <c r="G335" s="21">
        <f>SUM(G336)</f>
        <v>20000</v>
      </c>
      <c r="H335" s="21">
        <f t="shared" ref="H335:U335" si="172">SUM(H336)</f>
        <v>20000</v>
      </c>
      <c r="I335" s="21">
        <f t="shared" si="172"/>
        <v>20000</v>
      </c>
      <c r="J335" s="21">
        <f t="shared" si="172"/>
        <v>20000</v>
      </c>
      <c r="K335" s="21">
        <f t="shared" si="172"/>
        <v>0</v>
      </c>
      <c r="L335" s="22">
        <f t="shared" si="149"/>
        <v>0</v>
      </c>
      <c r="M335" s="21">
        <f t="shared" si="172"/>
        <v>30000</v>
      </c>
      <c r="N335" s="21">
        <f t="shared" si="172"/>
        <v>30000</v>
      </c>
      <c r="O335" s="21">
        <f t="shared" si="172"/>
        <v>20000</v>
      </c>
      <c r="P335" s="21">
        <f t="shared" si="172"/>
        <v>20000</v>
      </c>
      <c r="Q335" s="21">
        <f t="shared" si="172"/>
        <v>50000</v>
      </c>
      <c r="R335" s="21">
        <f t="shared" si="172"/>
        <v>20000</v>
      </c>
      <c r="S335" s="21">
        <f t="shared" si="172"/>
        <v>20000</v>
      </c>
      <c r="T335" s="21">
        <f t="shared" si="172"/>
        <v>20000</v>
      </c>
      <c r="U335" s="21">
        <f t="shared" si="172"/>
        <v>20000</v>
      </c>
      <c r="V335" s="21"/>
      <c r="W335" s="21"/>
      <c r="X335" s="21"/>
      <c r="Y335" s="12"/>
    </row>
    <row r="336" spans="1:25" hidden="1" x14ac:dyDescent="0.2">
      <c r="A336" s="28" t="s">
        <v>221</v>
      </c>
      <c r="B336" s="29">
        <v>11</v>
      </c>
      <c r="C336" s="30" t="s">
        <v>101</v>
      </c>
      <c r="D336" s="31">
        <v>3232</v>
      </c>
      <c r="E336" s="32" t="s">
        <v>53</v>
      </c>
      <c r="G336" s="1">
        <v>20000</v>
      </c>
      <c r="H336" s="1">
        <v>20000</v>
      </c>
      <c r="I336" s="1">
        <v>20000</v>
      </c>
      <c r="J336" s="1">
        <v>20000</v>
      </c>
      <c r="K336" s="1">
        <v>0</v>
      </c>
      <c r="L336" s="33">
        <f t="shared" si="149"/>
        <v>0</v>
      </c>
      <c r="M336" s="1">
        <v>30000</v>
      </c>
      <c r="N336" s="1">
        <v>30000</v>
      </c>
      <c r="O336" s="1">
        <v>20000</v>
      </c>
      <c r="P336" s="1">
        <f>O336</f>
        <v>20000</v>
      </c>
      <c r="Q336" s="1">
        <v>50000</v>
      </c>
      <c r="R336" s="1">
        <v>20000</v>
      </c>
      <c r="S336" s="1">
        <f>R336</f>
        <v>20000</v>
      </c>
      <c r="T336" s="1">
        <v>20000</v>
      </c>
      <c r="U336" s="1">
        <f>T336</f>
        <v>20000</v>
      </c>
    </row>
    <row r="337" spans="1:25" s="23" customFormat="1" ht="15.75" hidden="1" x14ac:dyDescent="0.2">
      <c r="A337" s="24" t="s">
        <v>221</v>
      </c>
      <c r="B337" s="25">
        <v>11</v>
      </c>
      <c r="C337" s="26" t="s">
        <v>101</v>
      </c>
      <c r="D337" s="27">
        <v>426</v>
      </c>
      <c r="E337" s="20"/>
      <c r="F337" s="20"/>
      <c r="G337" s="21">
        <f>SUM(G338)</f>
        <v>200000</v>
      </c>
      <c r="H337" s="21">
        <f t="shared" ref="H337:U337" si="173">SUM(H338)</f>
        <v>200000</v>
      </c>
      <c r="I337" s="21">
        <f t="shared" si="173"/>
        <v>200000</v>
      </c>
      <c r="J337" s="21">
        <f t="shared" si="173"/>
        <v>200000</v>
      </c>
      <c r="K337" s="21">
        <f t="shared" si="173"/>
        <v>0</v>
      </c>
      <c r="L337" s="22">
        <f t="shared" si="149"/>
        <v>0</v>
      </c>
      <c r="M337" s="21">
        <f t="shared" si="173"/>
        <v>178000</v>
      </c>
      <c r="N337" s="21">
        <f t="shared" si="173"/>
        <v>178000</v>
      </c>
      <c r="O337" s="21">
        <f t="shared" si="173"/>
        <v>160000</v>
      </c>
      <c r="P337" s="21">
        <f t="shared" si="173"/>
        <v>160000</v>
      </c>
      <c r="Q337" s="21">
        <f t="shared" si="173"/>
        <v>200000</v>
      </c>
      <c r="R337" s="21">
        <f t="shared" si="173"/>
        <v>168000</v>
      </c>
      <c r="S337" s="21">
        <f t="shared" si="173"/>
        <v>168000</v>
      </c>
      <c r="T337" s="21">
        <f t="shared" si="173"/>
        <v>176400</v>
      </c>
      <c r="U337" s="21">
        <f t="shared" si="173"/>
        <v>176400</v>
      </c>
      <c r="V337" s="21"/>
      <c r="W337" s="21"/>
      <c r="X337" s="21"/>
      <c r="Y337" s="12"/>
    </row>
    <row r="338" spans="1:25" hidden="1" x14ac:dyDescent="0.2">
      <c r="A338" s="28" t="s">
        <v>221</v>
      </c>
      <c r="B338" s="29">
        <v>11</v>
      </c>
      <c r="C338" s="30" t="s">
        <v>101</v>
      </c>
      <c r="D338" s="31">
        <v>4262</v>
      </c>
      <c r="E338" s="32" t="s">
        <v>218</v>
      </c>
      <c r="G338" s="1">
        <v>200000</v>
      </c>
      <c r="H338" s="1">
        <v>200000</v>
      </c>
      <c r="I338" s="1">
        <v>200000</v>
      </c>
      <c r="J338" s="1">
        <v>200000</v>
      </c>
      <c r="K338" s="1">
        <v>0</v>
      </c>
      <c r="L338" s="33">
        <f t="shared" si="149"/>
        <v>0</v>
      </c>
      <c r="M338" s="1">
        <v>178000</v>
      </c>
      <c r="N338" s="1">
        <v>178000</v>
      </c>
      <c r="O338" s="1">
        <v>160000</v>
      </c>
      <c r="P338" s="1">
        <f>O338</f>
        <v>160000</v>
      </c>
      <c r="Q338" s="1">
        <v>200000</v>
      </c>
      <c r="R338" s="1">
        <v>168000</v>
      </c>
      <c r="S338" s="1">
        <f>R338</f>
        <v>168000</v>
      </c>
      <c r="T338" s="1">
        <v>176400</v>
      </c>
      <c r="U338" s="1">
        <f>T338</f>
        <v>176400</v>
      </c>
    </row>
    <row r="339" spans="1:25" ht="94.5" x14ac:dyDescent="0.2">
      <c r="A339" s="333" t="s">
        <v>222</v>
      </c>
      <c r="B339" s="333"/>
      <c r="C339" s="333"/>
      <c r="D339" s="333"/>
      <c r="E339" s="20" t="s">
        <v>223</v>
      </c>
      <c r="F339" s="38" t="s">
        <v>181</v>
      </c>
      <c r="G339" s="21">
        <f>SUM(G340)</f>
        <v>250000</v>
      </c>
      <c r="H339" s="21">
        <f t="shared" ref="H339:U340" si="174">SUM(H340)</f>
        <v>250000</v>
      </c>
      <c r="I339" s="21">
        <f t="shared" si="174"/>
        <v>250000</v>
      </c>
      <c r="J339" s="21">
        <f t="shared" si="174"/>
        <v>250000</v>
      </c>
      <c r="K339" s="21">
        <f t="shared" si="174"/>
        <v>134400</v>
      </c>
      <c r="L339" s="22">
        <f t="shared" si="149"/>
        <v>53.76</v>
      </c>
      <c r="M339" s="21">
        <f t="shared" si="174"/>
        <v>250000</v>
      </c>
      <c r="N339" s="21">
        <f t="shared" si="174"/>
        <v>250000</v>
      </c>
      <c r="O339" s="21">
        <f t="shared" si="174"/>
        <v>330000</v>
      </c>
      <c r="P339" s="21">
        <f t="shared" si="174"/>
        <v>330000</v>
      </c>
      <c r="Q339" s="21">
        <f t="shared" si="174"/>
        <v>250000</v>
      </c>
      <c r="R339" s="21">
        <f t="shared" si="174"/>
        <v>330000</v>
      </c>
      <c r="S339" s="21">
        <f t="shared" si="174"/>
        <v>330000</v>
      </c>
      <c r="T339" s="21">
        <f t="shared" si="174"/>
        <v>330000</v>
      </c>
      <c r="U339" s="21">
        <f t="shared" si="174"/>
        <v>330000</v>
      </c>
    </row>
    <row r="340" spans="1:25" s="23" customFormat="1" ht="15.75" hidden="1" x14ac:dyDescent="0.2">
      <c r="A340" s="24" t="s">
        <v>224</v>
      </c>
      <c r="B340" s="25">
        <v>11</v>
      </c>
      <c r="C340" s="26" t="s">
        <v>101</v>
      </c>
      <c r="D340" s="27">
        <v>372</v>
      </c>
      <c r="E340" s="20"/>
      <c r="F340" s="20"/>
      <c r="G340" s="21">
        <f>SUM(G341)</f>
        <v>250000</v>
      </c>
      <c r="H340" s="21">
        <f t="shared" si="174"/>
        <v>250000</v>
      </c>
      <c r="I340" s="21">
        <f t="shared" si="174"/>
        <v>250000</v>
      </c>
      <c r="J340" s="21">
        <f t="shared" si="174"/>
        <v>250000</v>
      </c>
      <c r="K340" s="21">
        <f t="shared" si="174"/>
        <v>134400</v>
      </c>
      <c r="L340" s="22">
        <f t="shared" si="149"/>
        <v>53.76</v>
      </c>
      <c r="M340" s="21">
        <f t="shared" si="174"/>
        <v>250000</v>
      </c>
      <c r="N340" s="21">
        <f t="shared" si="174"/>
        <v>250000</v>
      </c>
      <c r="O340" s="21">
        <f t="shared" si="174"/>
        <v>330000</v>
      </c>
      <c r="P340" s="21">
        <f t="shared" si="174"/>
        <v>330000</v>
      </c>
      <c r="Q340" s="21">
        <f t="shared" si="174"/>
        <v>250000</v>
      </c>
      <c r="R340" s="21">
        <f t="shared" si="174"/>
        <v>330000</v>
      </c>
      <c r="S340" s="21">
        <f t="shared" si="174"/>
        <v>330000</v>
      </c>
      <c r="T340" s="21">
        <f t="shared" si="174"/>
        <v>330000</v>
      </c>
      <c r="U340" s="21">
        <f t="shared" si="174"/>
        <v>330000</v>
      </c>
      <c r="V340" s="21"/>
      <c r="W340" s="21"/>
      <c r="X340" s="21"/>
      <c r="Y340" s="12"/>
    </row>
    <row r="341" spans="1:25" hidden="1" x14ac:dyDescent="0.2">
      <c r="A341" s="28" t="s">
        <v>224</v>
      </c>
      <c r="B341" s="29">
        <v>11</v>
      </c>
      <c r="C341" s="30" t="s">
        <v>101</v>
      </c>
      <c r="D341" s="31">
        <v>3721</v>
      </c>
      <c r="E341" s="32" t="s">
        <v>138</v>
      </c>
      <c r="G341" s="1">
        <v>250000</v>
      </c>
      <c r="H341" s="1">
        <v>250000</v>
      </c>
      <c r="I341" s="1">
        <v>250000</v>
      </c>
      <c r="J341" s="1">
        <v>250000</v>
      </c>
      <c r="K341" s="1">
        <v>134400</v>
      </c>
      <c r="L341" s="33">
        <f t="shared" si="149"/>
        <v>53.76</v>
      </c>
      <c r="M341" s="1">
        <v>250000</v>
      </c>
      <c r="N341" s="1">
        <v>250000</v>
      </c>
      <c r="O341" s="1">
        <v>330000</v>
      </c>
      <c r="P341" s="1">
        <f>O341</f>
        <v>330000</v>
      </c>
      <c r="Q341" s="1">
        <v>250000</v>
      </c>
      <c r="R341" s="1">
        <v>330000</v>
      </c>
      <c r="S341" s="1">
        <f>R341</f>
        <v>330000</v>
      </c>
      <c r="T341" s="1">
        <v>330000</v>
      </c>
      <c r="U341" s="1">
        <f>T341</f>
        <v>330000</v>
      </c>
    </row>
    <row r="342" spans="1:25" ht="94.5" x14ac:dyDescent="0.2">
      <c r="A342" s="333" t="s">
        <v>225</v>
      </c>
      <c r="B342" s="334"/>
      <c r="C342" s="334"/>
      <c r="D342" s="334"/>
      <c r="E342" s="20" t="s">
        <v>226</v>
      </c>
      <c r="F342" s="38" t="s">
        <v>181</v>
      </c>
      <c r="G342" s="21">
        <f>G343+G345+G347</f>
        <v>2110000</v>
      </c>
      <c r="H342" s="21">
        <f t="shared" ref="H342:U342" si="175">H343+H345+H347</f>
        <v>260000</v>
      </c>
      <c r="I342" s="21">
        <f t="shared" si="175"/>
        <v>2110000</v>
      </c>
      <c r="J342" s="21">
        <f t="shared" si="175"/>
        <v>260000</v>
      </c>
      <c r="K342" s="21">
        <f t="shared" si="175"/>
        <v>0</v>
      </c>
      <c r="L342" s="22">
        <f t="shared" si="149"/>
        <v>0</v>
      </c>
      <c r="M342" s="21">
        <f t="shared" si="175"/>
        <v>1370000</v>
      </c>
      <c r="N342" s="21">
        <f t="shared" si="175"/>
        <v>140000</v>
      </c>
      <c r="O342" s="21">
        <f t="shared" si="175"/>
        <v>260000</v>
      </c>
      <c r="P342" s="21">
        <f t="shared" si="175"/>
        <v>260000</v>
      </c>
      <c r="Q342" s="21">
        <f t="shared" si="175"/>
        <v>0</v>
      </c>
      <c r="R342" s="21">
        <f t="shared" si="175"/>
        <v>260000</v>
      </c>
      <c r="S342" s="21">
        <f t="shared" si="175"/>
        <v>260000</v>
      </c>
      <c r="T342" s="21">
        <f t="shared" si="175"/>
        <v>260000</v>
      </c>
      <c r="U342" s="21">
        <f t="shared" si="175"/>
        <v>260000</v>
      </c>
    </row>
    <row r="343" spans="1:25" s="23" customFormat="1" ht="15.75" hidden="1" x14ac:dyDescent="0.2">
      <c r="A343" s="24" t="s">
        <v>227</v>
      </c>
      <c r="B343" s="25">
        <v>11</v>
      </c>
      <c r="C343" s="26" t="s">
        <v>101</v>
      </c>
      <c r="D343" s="40">
        <v>323</v>
      </c>
      <c r="E343" s="20"/>
      <c r="F343" s="20"/>
      <c r="G343" s="21">
        <f>SUM(G344)</f>
        <v>50000</v>
      </c>
      <c r="H343" s="21">
        <f t="shared" ref="H343:U343" si="176">SUM(H344)</f>
        <v>50000</v>
      </c>
      <c r="I343" s="21">
        <f t="shared" si="176"/>
        <v>50000</v>
      </c>
      <c r="J343" s="21">
        <f t="shared" si="176"/>
        <v>50000</v>
      </c>
      <c r="K343" s="21">
        <f t="shared" si="176"/>
        <v>0</v>
      </c>
      <c r="L343" s="22">
        <f t="shared" si="149"/>
        <v>0</v>
      </c>
      <c r="M343" s="21">
        <f t="shared" si="176"/>
        <v>0</v>
      </c>
      <c r="N343" s="21">
        <f t="shared" si="176"/>
        <v>0</v>
      </c>
      <c r="O343" s="21">
        <f t="shared" si="176"/>
        <v>50000</v>
      </c>
      <c r="P343" s="21">
        <f t="shared" si="176"/>
        <v>50000</v>
      </c>
      <c r="Q343" s="21">
        <f t="shared" si="176"/>
        <v>0</v>
      </c>
      <c r="R343" s="21">
        <f t="shared" si="176"/>
        <v>50000</v>
      </c>
      <c r="S343" s="21">
        <f t="shared" si="176"/>
        <v>50000</v>
      </c>
      <c r="T343" s="21">
        <f t="shared" si="176"/>
        <v>50000</v>
      </c>
      <c r="U343" s="21">
        <f t="shared" si="176"/>
        <v>50000</v>
      </c>
      <c r="V343" s="21"/>
      <c r="W343" s="21"/>
      <c r="X343" s="21"/>
      <c r="Y343" s="12"/>
    </row>
    <row r="344" spans="1:25" hidden="1" x14ac:dyDescent="0.2">
      <c r="A344" s="28" t="s">
        <v>227</v>
      </c>
      <c r="B344" s="29">
        <v>11</v>
      </c>
      <c r="C344" s="30" t="s">
        <v>101</v>
      </c>
      <c r="D344" s="31">
        <v>3237</v>
      </c>
      <c r="E344" s="32" t="s">
        <v>58</v>
      </c>
      <c r="G344" s="1">
        <v>50000</v>
      </c>
      <c r="H344" s="1">
        <v>50000</v>
      </c>
      <c r="I344" s="1">
        <v>50000</v>
      </c>
      <c r="J344" s="1">
        <v>50000</v>
      </c>
      <c r="K344" s="1">
        <v>0</v>
      </c>
      <c r="L344" s="33">
        <f t="shared" si="149"/>
        <v>0</v>
      </c>
      <c r="M344" s="1">
        <v>0</v>
      </c>
      <c r="N344" s="1">
        <v>0</v>
      </c>
      <c r="O344" s="1">
        <v>50000</v>
      </c>
      <c r="P344" s="1">
        <f>O344</f>
        <v>50000</v>
      </c>
      <c r="Q344" s="1">
        <v>0</v>
      </c>
      <c r="R344" s="1">
        <v>50000</v>
      </c>
      <c r="S344" s="1">
        <f>R344</f>
        <v>50000</v>
      </c>
      <c r="T344" s="1">
        <v>50000</v>
      </c>
      <c r="U344" s="1">
        <f>T344</f>
        <v>50000</v>
      </c>
    </row>
    <row r="345" spans="1:25" s="23" customFormat="1" ht="15.75" hidden="1" x14ac:dyDescent="0.2">
      <c r="A345" s="24" t="s">
        <v>227</v>
      </c>
      <c r="B345" s="25">
        <v>12</v>
      </c>
      <c r="C345" s="26" t="s">
        <v>101</v>
      </c>
      <c r="D345" s="27">
        <v>412</v>
      </c>
      <c r="E345" s="20"/>
      <c r="F345" s="20"/>
      <c r="G345" s="21">
        <f>SUM(G346)</f>
        <v>210000</v>
      </c>
      <c r="H345" s="21">
        <f t="shared" ref="H345:U345" si="177">SUM(H346)</f>
        <v>210000</v>
      </c>
      <c r="I345" s="21">
        <f t="shared" si="177"/>
        <v>210000</v>
      </c>
      <c r="J345" s="21">
        <f t="shared" si="177"/>
        <v>210000</v>
      </c>
      <c r="K345" s="21">
        <f t="shared" si="177"/>
        <v>0</v>
      </c>
      <c r="L345" s="22">
        <f t="shared" si="149"/>
        <v>0</v>
      </c>
      <c r="M345" s="21">
        <f t="shared" si="177"/>
        <v>140000</v>
      </c>
      <c r="N345" s="21">
        <f t="shared" si="177"/>
        <v>140000</v>
      </c>
      <c r="O345" s="21">
        <f t="shared" si="177"/>
        <v>210000</v>
      </c>
      <c r="P345" s="21">
        <f t="shared" si="177"/>
        <v>210000</v>
      </c>
      <c r="Q345" s="21">
        <f t="shared" si="177"/>
        <v>0</v>
      </c>
      <c r="R345" s="21">
        <f t="shared" si="177"/>
        <v>210000</v>
      </c>
      <c r="S345" s="21">
        <f t="shared" si="177"/>
        <v>210000</v>
      </c>
      <c r="T345" s="21">
        <f t="shared" si="177"/>
        <v>210000</v>
      </c>
      <c r="U345" s="21">
        <f t="shared" si="177"/>
        <v>210000</v>
      </c>
      <c r="V345" s="21"/>
      <c r="W345" s="21"/>
      <c r="X345" s="21"/>
      <c r="Y345" s="12"/>
    </row>
    <row r="346" spans="1:25" ht="36" hidden="1" customHeight="1" x14ac:dyDescent="0.2">
      <c r="A346" s="28" t="s">
        <v>227</v>
      </c>
      <c r="B346" s="29">
        <v>12</v>
      </c>
      <c r="C346" s="30" t="s">
        <v>101</v>
      </c>
      <c r="D346" s="31">
        <v>4126</v>
      </c>
      <c r="E346" s="32" t="s">
        <v>84</v>
      </c>
      <c r="F346" s="36"/>
      <c r="G346" s="1">
        <v>210000</v>
      </c>
      <c r="H346" s="1">
        <v>210000</v>
      </c>
      <c r="I346" s="1">
        <v>210000</v>
      </c>
      <c r="J346" s="1">
        <v>210000</v>
      </c>
      <c r="K346" s="1">
        <v>0</v>
      </c>
      <c r="L346" s="33">
        <f t="shared" si="149"/>
        <v>0</v>
      </c>
      <c r="M346" s="1">
        <v>140000</v>
      </c>
      <c r="N346" s="1">
        <v>140000</v>
      </c>
      <c r="O346" s="1">
        <v>210000</v>
      </c>
      <c r="P346" s="1">
        <f>O346</f>
        <v>210000</v>
      </c>
      <c r="Q346" s="1">
        <v>0</v>
      </c>
      <c r="R346" s="1">
        <v>210000</v>
      </c>
      <c r="S346" s="1">
        <f>R346</f>
        <v>210000</v>
      </c>
      <c r="T346" s="1">
        <v>210000</v>
      </c>
      <c r="U346" s="1">
        <f>T346</f>
        <v>210000</v>
      </c>
    </row>
    <row r="347" spans="1:25" s="23" customFormat="1" ht="15.75" hidden="1" x14ac:dyDescent="0.2">
      <c r="A347" s="24" t="s">
        <v>227</v>
      </c>
      <c r="B347" s="25">
        <v>51</v>
      </c>
      <c r="C347" s="26" t="s">
        <v>101</v>
      </c>
      <c r="D347" s="27">
        <v>412</v>
      </c>
      <c r="E347" s="20"/>
      <c r="F347" s="38"/>
      <c r="G347" s="21">
        <f>SUM(G348)</f>
        <v>1850000</v>
      </c>
      <c r="H347" s="21">
        <f t="shared" ref="H347:U347" si="178">SUM(H348)</f>
        <v>0</v>
      </c>
      <c r="I347" s="21">
        <f t="shared" si="178"/>
        <v>1850000</v>
      </c>
      <c r="J347" s="21">
        <f t="shared" si="178"/>
        <v>0</v>
      </c>
      <c r="K347" s="21">
        <f t="shared" si="178"/>
        <v>0</v>
      </c>
      <c r="L347" s="22">
        <f t="shared" si="149"/>
        <v>0</v>
      </c>
      <c r="M347" s="21">
        <f t="shared" si="178"/>
        <v>1230000</v>
      </c>
      <c r="N347" s="21">
        <f t="shared" si="178"/>
        <v>0</v>
      </c>
      <c r="O347" s="21">
        <f t="shared" si="178"/>
        <v>0</v>
      </c>
      <c r="P347" s="21">
        <f t="shared" si="178"/>
        <v>0</v>
      </c>
      <c r="Q347" s="21">
        <f t="shared" si="178"/>
        <v>0</v>
      </c>
      <c r="R347" s="21">
        <f t="shared" si="178"/>
        <v>0</v>
      </c>
      <c r="S347" s="21">
        <f t="shared" si="178"/>
        <v>0</v>
      </c>
      <c r="T347" s="21">
        <f t="shared" si="178"/>
        <v>0</v>
      </c>
      <c r="U347" s="21">
        <f t="shared" si="178"/>
        <v>0</v>
      </c>
      <c r="V347" s="21"/>
      <c r="W347" s="21"/>
      <c r="X347" s="21"/>
      <c r="Y347" s="12"/>
    </row>
    <row r="348" spans="1:25" s="23" customFormat="1" ht="33.75" hidden="1" customHeight="1" x14ac:dyDescent="0.2">
      <c r="A348" s="28" t="s">
        <v>227</v>
      </c>
      <c r="B348" s="29">
        <v>51</v>
      </c>
      <c r="C348" s="30" t="s">
        <v>101</v>
      </c>
      <c r="D348" s="31">
        <v>4126</v>
      </c>
      <c r="E348" s="32" t="s">
        <v>84</v>
      </c>
      <c r="F348" s="36"/>
      <c r="G348" s="1">
        <v>1850000</v>
      </c>
      <c r="H348" s="55"/>
      <c r="I348" s="1">
        <v>1850000</v>
      </c>
      <c r="J348" s="55"/>
      <c r="K348" s="1">
        <v>0</v>
      </c>
      <c r="L348" s="33">
        <f t="shared" si="149"/>
        <v>0</v>
      </c>
      <c r="M348" s="1">
        <v>1230000</v>
      </c>
      <c r="N348" s="55"/>
      <c r="O348" s="1"/>
      <c r="P348" s="55"/>
      <c r="Q348" s="1">
        <v>0</v>
      </c>
      <c r="R348" s="1">
        <v>0</v>
      </c>
      <c r="S348" s="55"/>
      <c r="T348" s="1">
        <v>0</v>
      </c>
      <c r="U348" s="55"/>
      <c r="V348" s="21"/>
      <c r="W348" s="21"/>
      <c r="X348" s="21"/>
      <c r="Y348" s="12"/>
    </row>
    <row r="349" spans="1:25" ht="94.5" x14ac:dyDescent="0.2">
      <c r="A349" s="333" t="s">
        <v>228</v>
      </c>
      <c r="B349" s="334"/>
      <c r="C349" s="334"/>
      <c r="D349" s="334"/>
      <c r="E349" s="20" t="s">
        <v>229</v>
      </c>
      <c r="F349" s="38" t="s">
        <v>181</v>
      </c>
      <c r="G349" s="21">
        <f>SUM(G350)</f>
        <v>3850000</v>
      </c>
      <c r="H349" s="21">
        <f t="shared" ref="H349:U350" si="179">SUM(H350)</f>
        <v>3850000</v>
      </c>
      <c r="I349" s="21">
        <f t="shared" si="179"/>
        <v>3850000</v>
      </c>
      <c r="J349" s="21">
        <f t="shared" si="179"/>
        <v>3850000</v>
      </c>
      <c r="K349" s="21">
        <f t="shared" si="179"/>
        <v>3850000</v>
      </c>
      <c r="L349" s="22">
        <f t="shared" si="149"/>
        <v>100</v>
      </c>
      <c r="M349" s="21">
        <f t="shared" si="179"/>
        <v>4000000</v>
      </c>
      <c r="N349" s="21">
        <f t="shared" si="179"/>
        <v>4000000</v>
      </c>
      <c r="O349" s="21">
        <f t="shared" si="179"/>
        <v>4500000</v>
      </c>
      <c r="P349" s="21">
        <f t="shared" si="179"/>
        <v>4500000</v>
      </c>
      <c r="Q349" s="21">
        <f t="shared" si="179"/>
        <v>4000000</v>
      </c>
      <c r="R349" s="21">
        <f t="shared" si="179"/>
        <v>4725000</v>
      </c>
      <c r="S349" s="21">
        <f t="shared" si="179"/>
        <v>4725000</v>
      </c>
      <c r="T349" s="21">
        <f t="shared" si="179"/>
        <v>4961250</v>
      </c>
      <c r="U349" s="21">
        <f t="shared" si="179"/>
        <v>4961250</v>
      </c>
    </row>
    <row r="350" spans="1:25" s="23" customFormat="1" ht="15.75" hidden="1" x14ac:dyDescent="0.2">
      <c r="A350" s="24" t="s">
        <v>230</v>
      </c>
      <c r="B350" s="25">
        <v>11</v>
      </c>
      <c r="C350" s="26" t="s">
        <v>101</v>
      </c>
      <c r="D350" s="40">
        <v>382</v>
      </c>
      <c r="E350" s="20"/>
      <c r="F350" s="20"/>
      <c r="G350" s="21">
        <f>SUM(G351)</f>
        <v>3850000</v>
      </c>
      <c r="H350" s="21">
        <f t="shared" si="179"/>
        <v>3850000</v>
      </c>
      <c r="I350" s="21">
        <f t="shared" si="179"/>
        <v>3850000</v>
      </c>
      <c r="J350" s="21">
        <f t="shared" si="179"/>
        <v>3850000</v>
      </c>
      <c r="K350" s="21">
        <f t="shared" si="179"/>
        <v>3850000</v>
      </c>
      <c r="L350" s="22">
        <f t="shared" si="149"/>
        <v>100</v>
      </c>
      <c r="M350" s="21">
        <f t="shared" si="179"/>
        <v>4000000</v>
      </c>
      <c r="N350" s="21">
        <f t="shared" si="179"/>
        <v>4000000</v>
      </c>
      <c r="O350" s="21">
        <f t="shared" si="179"/>
        <v>4500000</v>
      </c>
      <c r="P350" s="21">
        <f t="shared" si="179"/>
        <v>4500000</v>
      </c>
      <c r="Q350" s="21">
        <f t="shared" si="179"/>
        <v>4000000</v>
      </c>
      <c r="R350" s="21">
        <f t="shared" si="179"/>
        <v>4725000</v>
      </c>
      <c r="S350" s="21">
        <f t="shared" si="179"/>
        <v>4725000</v>
      </c>
      <c r="T350" s="21">
        <f t="shared" si="179"/>
        <v>4961250</v>
      </c>
      <c r="U350" s="21">
        <f t="shared" si="179"/>
        <v>4961250</v>
      </c>
      <c r="V350" s="21"/>
      <c r="W350" s="21"/>
      <c r="X350" s="21"/>
      <c r="Y350" s="12"/>
    </row>
    <row r="351" spans="1:25" ht="35.25" hidden="1" customHeight="1" x14ac:dyDescent="0.2">
      <c r="A351" s="28" t="s">
        <v>230</v>
      </c>
      <c r="B351" s="29">
        <v>11</v>
      </c>
      <c r="C351" s="30" t="s">
        <v>101</v>
      </c>
      <c r="D351" s="31">
        <v>3821</v>
      </c>
      <c r="E351" s="32" t="s">
        <v>102</v>
      </c>
      <c r="G351" s="1">
        <v>3850000</v>
      </c>
      <c r="H351" s="1">
        <v>3850000</v>
      </c>
      <c r="I351" s="1">
        <v>3850000</v>
      </c>
      <c r="J351" s="1">
        <v>3850000</v>
      </c>
      <c r="K351" s="1">
        <v>3850000</v>
      </c>
      <c r="L351" s="33">
        <f t="shared" si="149"/>
        <v>100</v>
      </c>
      <c r="M351" s="1">
        <v>4000000</v>
      </c>
      <c r="N351" s="1">
        <v>4000000</v>
      </c>
      <c r="O351" s="1">
        <v>4500000</v>
      </c>
      <c r="P351" s="1">
        <f>O351</f>
        <v>4500000</v>
      </c>
      <c r="Q351" s="1">
        <v>4000000</v>
      </c>
      <c r="R351" s="1">
        <v>4725000</v>
      </c>
      <c r="S351" s="1">
        <f>R351</f>
        <v>4725000</v>
      </c>
      <c r="T351" s="1">
        <v>4961250</v>
      </c>
      <c r="U351" s="1">
        <f>T351</f>
        <v>4961250</v>
      </c>
    </row>
    <row r="352" spans="1:25" ht="94.5" x14ac:dyDescent="0.2">
      <c r="A352" s="333" t="s">
        <v>231</v>
      </c>
      <c r="B352" s="333"/>
      <c r="C352" s="333"/>
      <c r="D352" s="333"/>
      <c r="E352" s="20" t="s">
        <v>232</v>
      </c>
      <c r="F352" s="38" t="s">
        <v>181</v>
      </c>
      <c r="G352" s="21">
        <f>SUM(G353)</f>
        <v>6500000</v>
      </c>
      <c r="H352" s="21">
        <f t="shared" ref="H352:U353" si="180">SUM(H353)</f>
        <v>6500000</v>
      </c>
      <c r="I352" s="21">
        <f t="shared" si="180"/>
        <v>6500000</v>
      </c>
      <c r="J352" s="21">
        <f t="shared" si="180"/>
        <v>6500000</v>
      </c>
      <c r="K352" s="21">
        <f t="shared" si="180"/>
        <v>6500000</v>
      </c>
      <c r="L352" s="22">
        <f t="shared" si="149"/>
        <v>100</v>
      </c>
      <c r="M352" s="21">
        <f t="shared" si="180"/>
        <v>7000000</v>
      </c>
      <c r="N352" s="21">
        <f t="shared" si="180"/>
        <v>7000000</v>
      </c>
      <c r="O352" s="21">
        <f t="shared" si="180"/>
        <v>0</v>
      </c>
      <c r="P352" s="21">
        <f t="shared" si="180"/>
        <v>0</v>
      </c>
      <c r="Q352" s="21">
        <f t="shared" si="180"/>
        <v>0</v>
      </c>
      <c r="R352" s="21">
        <f t="shared" si="180"/>
        <v>0</v>
      </c>
      <c r="S352" s="21">
        <f t="shared" si="180"/>
        <v>0</v>
      </c>
      <c r="T352" s="21">
        <f t="shared" si="180"/>
        <v>0</v>
      </c>
      <c r="U352" s="21">
        <f t="shared" si="180"/>
        <v>0</v>
      </c>
    </row>
    <row r="353" spans="1:25" s="23" customFormat="1" ht="15.75" hidden="1" x14ac:dyDescent="0.2">
      <c r="A353" s="24" t="s">
        <v>233</v>
      </c>
      <c r="B353" s="25">
        <v>11</v>
      </c>
      <c r="C353" s="26" t="s">
        <v>101</v>
      </c>
      <c r="D353" s="27">
        <v>382</v>
      </c>
      <c r="E353" s="20"/>
      <c r="F353" s="20"/>
      <c r="G353" s="21">
        <f>SUM(G354)</f>
        <v>6500000</v>
      </c>
      <c r="H353" s="21">
        <f t="shared" si="180"/>
        <v>6500000</v>
      </c>
      <c r="I353" s="21">
        <f t="shared" si="180"/>
        <v>6500000</v>
      </c>
      <c r="J353" s="21">
        <f t="shared" si="180"/>
        <v>6500000</v>
      </c>
      <c r="K353" s="21">
        <f t="shared" si="180"/>
        <v>6500000</v>
      </c>
      <c r="L353" s="22">
        <f t="shared" si="149"/>
        <v>100</v>
      </c>
      <c r="M353" s="21">
        <f t="shared" si="180"/>
        <v>7000000</v>
      </c>
      <c r="N353" s="21">
        <f t="shared" si="180"/>
        <v>7000000</v>
      </c>
      <c r="O353" s="21">
        <f t="shared" si="180"/>
        <v>0</v>
      </c>
      <c r="P353" s="21">
        <f t="shared" si="180"/>
        <v>0</v>
      </c>
      <c r="Q353" s="21">
        <f t="shared" si="180"/>
        <v>0</v>
      </c>
      <c r="R353" s="21">
        <f t="shared" si="180"/>
        <v>0</v>
      </c>
      <c r="S353" s="21">
        <f t="shared" si="180"/>
        <v>0</v>
      </c>
      <c r="T353" s="21">
        <f t="shared" si="180"/>
        <v>0</v>
      </c>
      <c r="U353" s="21">
        <f t="shared" si="180"/>
        <v>0</v>
      </c>
      <c r="V353" s="21"/>
      <c r="W353" s="21"/>
      <c r="X353" s="21"/>
      <c r="Y353" s="12"/>
    </row>
    <row r="354" spans="1:25" ht="35.25" hidden="1" customHeight="1" x14ac:dyDescent="0.2">
      <c r="A354" s="28" t="s">
        <v>233</v>
      </c>
      <c r="B354" s="29">
        <v>11</v>
      </c>
      <c r="C354" s="30" t="s">
        <v>101</v>
      </c>
      <c r="D354" s="31">
        <v>3821</v>
      </c>
      <c r="E354" s="32" t="s">
        <v>102</v>
      </c>
      <c r="F354" s="36"/>
      <c r="G354" s="1">
        <v>6500000</v>
      </c>
      <c r="H354" s="1">
        <v>6500000</v>
      </c>
      <c r="I354" s="1">
        <v>6500000</v>
      </c>
      <c r="J354" s="1">
        <v>6500000</v>
      </c>
      <c r="K354" s="1">
        <v>6500000</v>
      </c>
      <c r="L354" s="33">
        <f t="shared" si="149"/>
        <v>100</v>
      </c>
      <c r="M354" s="1">
        <v>7000000</v>
      </c>
      <c r="N354" s="1">
        <v>7000000</v>
      </c>
      <c r="O354" s="1"/>
      <c r="P354" s="1">
        <f>O354</f>
        <v>0</v>
      </c>
      <c r="Q354" s="1">
        <v>0</v>
      </c>
      <c r="R354" s="1">
        <v>0</v>
      </c>
      <c r="S354" s="1">
        <f>R354</f>
        <v>0</v>
      </c>
      <c r="T354" s="1">
        <v>0</v>
      </c>
      <c r="U354" s="1">
        <f>T354</f>
        <v>0</v>
      </c>
    </row>
    <row r="355" spans="1:25" ht="15.75" x14ac:dyDescent="0.2">
      <c r="A355" s="338" t="s">
        <v>234</v>
      </c>
      <c r="B355" s="338"/>
      <c r="C355" s="338"/>
      <c r="D355" s="338"/>
      <c r="E355" s="338"/>
      <c r="F355" s="338"/>
      <c r="G355" s="18">
        <f>G356+G400+G418+G433+G446+G455</f>
        <v>90707924</v>
      </c>
      <c r="H355" s="18">
        <f t="shared" ref="H355:U355" si="181">H356+H400+H418+H433+H446+H455</f>
        <v>87707924</v>
      </c>
      <c r="I355" s="18">
        <f t="shared" si="181"/>
        <v>89968422</v>
      </c>
      <c r="J355" s="18">
        <f t="shared" si="181"/>
        <v>86968422</v>
      </c>
      <c r="K355" s="18">
        <f t="shared" si="181"/>
        <v>61536566.580000006</v>
      </c>
      <c r="L355" s="19">
        <f t="shared" si="149"/>
        <v>68.397961431400901</v>
      </c>
      <c r="M355" s="18">
        <f t="shared" si="181"/>
        <v>91707573</v>
      </c>
      <c r="N355" s="18">
        <f t="shared" si="181"/>
        <v>88707573</v>
      </c>
      <c r="O355" s="18">
        <f t="shared" si="181"/>
        <v>95946580</v>
      </c>
      <c r="P355" s="18">
        <f t="shared" si="181"/>
        <v>92946580</v>
      </c>
      <c r="Q355" s="18">
        <f t="shared" si="181"/>
        <v>94270546</v>
      </c>
      <c r="R355" s="18">
        <f t="shared" si="181"/>
        <v>98245409</v>
      </c>
      <c r="S355" s="18">
        <f t="shared" si="181"/>
        <v>95245409</v>
      </c>
      <c r="T355" s="18">
        <f t="shared" si="181"/>
        <v>99282986</v>
      </c>
      <c r="U355" s="18">
        <f t="shared" si="181"/>
        <v>96282986</v>
      </c>
    </row>
    <row r="356" spans="1:25" ht="63" x14ac:dyDescent="0.2">
      <c r="A356" s="333" t="s">
        <v>235</v>
      </c>
      <c r="B356" s="334"/>
      <c r="C356" s="334"/>
      <c r="D356" s="334"/>
      <c r="E356" s="20" t="s">
        <v>236</v>
      </c>
      <c r="F356" s="20" t="s">
        <v>237</v>
      </c>
      <c r="G356" s="21">
        <f>G357+G361+G363+G367+G372+G376+G385+G387+G393+G396+G398</f>
        <v>64887924</v>
      </c>
      <c r="H356" s="21">
        <f t="shared" ref="H356:U356" si="182">H357+H361+H363+H367+H372+H376+H385+H387+H393+H396+H398</f>
        <v>61887924</v>
      </c>
      <c r="I356" s="21">
        <f t="shared" si="182"/>
        <v>65148422</v>
      </c>
      <c r="J356" s="21">
        <f t="shared" si="182"/>
        <v>62148422</v>
      </c>
      <c r="K356" s="21">
        <f t="shared" si="182"/>
        <v>47825977.840000004</v>
      </c>
      <c r="L356" s="22">
        <f t="shared" si="149"/>
        <v>73.410800095818146</v>
      </c>
      <c r="M356" s="21">
        <f t="shared" si="182"/>
        <v>64260573</v>
      </c>
      <c r="N356" s="21">
        <f t="shared" si="182"/>
        <v>61260573</v>
      </c>
      <c r="O356" s="21">
        <f t="shared" si="182"/>
        <v>67889580</v>
      </c>
      <c r="P356" s="21">
        <f t="shared" si="182"/>
        <v>64889580</v>
      </c>
      <c r="Q356" s="21">
        <f t="shared" si="182"/>
        <v>66823546</v>
      </c>
      <c r="R356" s="21">
        <f t="shared" si="182"/>
        <v>70188409</v>
      </c>
      <c r="S356" s="21">
        <f t="shared" si="182"/>
        <v>67188409</v>
      </c>
      <c r="T356" s="21">
        <f t="shared" si="182"/>
        <v>71225986</v>
      </c>
      <c r="U356" s="21">
        <f t="shared" si="182"/>
        <v>68225986</v>
      </c>
    </row>
    <row r="357" spans="1:25" s="23" customFormat="1" ht="15.75" hidden="1" x14ac:dyDescent="0.2">
      <c r="A357" s="24" t="s">
        <v>235</v>
      </c>
      <c r="B357" s="25">
        <v>11</v>
      </c>
      <c r="C357" s="49" t="s">
        <v>101</v>
      </c>
      <c r="D357" s="40">
        <v>311</v>
      </c>
      <c r="E357" s="20"/>
      <c r="F357" s="20"/>
      <c r="G357" s="21">
        <f>SUM(G358:G360)</f>
        <v>34100000</v>
      </c>
      <c r="H357" s="21">
        <f t="shared" ref="H357:U357" si="183">SUM(H358:H360)</f>
        <v>34100000</v>
      </c>
      <c r="I357" s="21">
        <f t="shared" si="183"/>
        <v>34235974</v>
      </c>
      <c r="J357" s="21">
        <f t="shared" si="183"/>
        <v>34235974</v>
      </c>
      <c r="K357" s="21">
        <f t="shared" si="183"/>
        <v>24096934.830000002</v>
      </c>
      <c r="L357" s="22">
        <f t="shared" si="149"/>
        <v>70.384837977736524</v>
      </c>
      <c r="M357" s="21">
        <f t="shared" si="183"/>
        <v>33150000</v>
      </c>
      <c r="N357" s="21">
        <f t="shared" si="183"/>
        <v>33150000</v>
      </c>
      <c r="O357" s="21">
        <f>SUM(O358:O360)</f>
        <v>36510000</v>
      </c>
      <c r="P357" s="21">
        <f t="shared" si="183"/>
        <v>36510000</v>
      </c>
      <c r="Q357" s="21">
        <f t="shared" si="183"/>
        <v>35100000</v>
      </c>
      <c r="R357" s="21">
        <f>SUM(R358:R360)</f>
        <v>37160000</v>
      </c>
      <c r="S357" s="21">
        <f t="shared" si="183"/>
        <v>37160000</v>
      </c>
      <c r="T357" s="21">
        <f t="shared" si="183"/>
        <v>37888000</v>
      </c>
      <c r="U357" s="21">
        <f t="shared" si="183"/>
        <v>37888000</v>
      </c>
      <c r="V357" s="21"/>
      <c r="W357" s="21"/>
      <c r="X357" s="21"/>
      <c r="Y357" s="12"/>
    </row>
    <row r="358" spans="1:25" ht="15.75" hidden="1" x14ac:dyDescent="0.2">
      <c r="A358" s="28" t="s">
        <v>235</v>
      </c>
      <c r="B358" s="29">
        <v>11</v>
      </c>
      <c r="C358" s="50" t="s">
        <v>101</v>
      </c>
      <c r="D358" s="31">
        <v>3111</v>
      </c>
      <c r="E358" s="32" t="s">
        <v>33</v>
      </c>
      <c r="F358" s="20"/>
      <c r="G358" s="1">
        <v>33000000</v>
      </c>
      <c r="H358" s="1">
        <v>33000000</v>
      </c>
      <c r="I358" s="1">
        <v>33106465</v>
      </c>
      <c r="J358" s="1">
        <f>I358</f>
        <v>33106465</v>
      </c>
      <c r="K358" s="1">
        <v>23258185.690000001</v>
      </c>
      <c r="L358" s="33">
        <f t="shared" si="149"/>
        <v>70.252700461979259</v>
      </c>
      <c r="M358" s="1">
        <v>31800000</v>
      </c>
      <c r="N358" s="1">
        <v>31800000</v>
      </c>
      <c r="O358" s="1">
        <v>35150000</v>
      </c>
      <c r="P358" s="1">
        <f>O358</f>
        <v>35150000</v>
      </c>
      <c r="Q358" s="1">
        <v>33700000</v>
      </c>
      <c r="R358" s="1">
        <v>35800000</v>
      </c>
      <c r="S358" s="1">
        <f>R358</f>
        <v>35800000</v>
      </c>
      <c r="T358" s="1">
        <v>36428000</v>
      </c>
      <c r="U358" s="1">
        <f>T358</f>
        <v>36428000</v>
      </c>
    </row>
    <row r="359" spans="1:25" ht="15.75" hidden="1" x14ac:dyDescent="0.2">
      <c r="A359" s="28" t="s">
        <v>235</v>
      </c>
      <c r="B359" s="29">
        <v>11</v>
      </c>
      <c r="C359" s="50" t="s">
        <v>101</v>
      </c>
      <c r="D359" s="31">
        <v>3113</v>
      </c>
      <c r="E359" s="32" t="s">
        <v>35</v>
      </c>
      <c r="F359" s="20"/>
      <c r="G359" s="1">
        <v>450000</v>
      </c>
      <c r="H359" s="1">
        <v>450000</v>
      </c>
      <c r="I359" s="1">
        <v>459300</v>
      </c>
      <c r="J359" s="1">
        <f>I359</f>
        <v>459300</v>
      </c>
      <c r="K359" s="1">
        <v>327760.46000000002</v>
      </c>
      <c r="L359" s="33">
        <f t="shared" si="149"/>
        <v>71.3608665360331</v>
      </c>
      <c r="M359" s="1">
        <v>600000</v>
      </c>
      <c r="N359" s="1">
        <v>600000</v>
      </c>
      <c r="O359" s="1">
        <v>460000</v>
      </c>
      <c r="P359" s="1">
        <f>O359</f>
        <v>460000</v>
      </c>
      <c r="Q359" s="1">
        <v>600000</v>
      </c>
      <c r="R359" s="1">
        <v>460000</v>
      </c>
      <c r="S359" s="1">
        <f>R359</f>
        <v>460000</v>
      </c>
      <c r="T359" s="1">
        <v>460000</v>
      </c>
      <c r="U359" s="1">
        <f t="shared" ref="U359:U397" si="184">T359</f>
        <v>460000</v>
      </c>
    </row>
    <row r="360" spans="1:25" ht="15.75" hidden="1" x14ac:dyDescent="0.2">
      <c r="A360" s="28" t="s">
        <v>235</v>
      </c>
      <c r="B360" s="29">
        <v>11</v>
      </c>
      <c r="C360" s="50" t="s">
        <v>101</v>
      </c>
      <c r="D360" s="31">
        <v>3114</v>
      </c>
      <c r="E360" s="32" t="s">
        <v>36</v>
      </c>
      <c r="F360" s="20"/>
      <c r="G360" s="1">
        <v>650000</v>
      </c>
      <c r="H360" s="1">
        <v>650000</v>
      </c>
      <c r="I360" s="1">
        <v>670209</v>
      </c>
      <c r="J360" s="1">
        <f>I360</f>
        <v>670209</v>
      </c>
      <c r="K360" s="1">
        <v>510988.68</v>
      </c>
      <c r="L360" s="33">
        <f t="shared" si="149"/>
        <v>76.243183842652059</v>
      </c>
      <c r="M360" s="1">
        <v>750000</v>
      </c>
      <c r="N360" s="1">
        <v>750000</v>
      </c>
      <c r="O360" s="1">
        <v>900000</v>
      </c>
      <c r="P360" s="1">
        <f>O360</f>
        <v>900000</v>
      </c>
      <c r="Q360" s="1">
        <v>800000</v>
      </c>
      <c r="R360" s="1">
        <v>900000</v>
      </c>
      <c r="S360" s="1">
        <f>R360</f>
        <v>900000</v>
      </c>
      <c r="T360" s="1">
        <v>1000000</v>
      </c>
      <c r="U360" s="1">
        <f t="shared" si="184"/>
        <v>1000000</v>
      </c>
    </row>
    <row r="361" spans="1:25" s="23" customFormat="1" ht="15.75" hidden="1" x14ac:dyDescent="0.2">
      <c r="A361" s="24" t="s">
        <v>235</v>
      </c>
      <c r="B361" s="25">
        <v>11</v>
      </c>
      <c r="C361" s="49" t="s">
        <v>101</v>
      </c>
      <c r="D361" s="27">
        <v>312</v>
      </c>
      <c r="E361" s="20"/>
      <c r="F361" s="20"/>
      <c r="G361" s="21">
        <f>SUM(G362)</f>
        <v>460268</v>
      </c>
      <c r="H361" s="21">
        <f t="shared" ref="H361:U361" si="185">SUM(H362)</f>
        <v>460268</v>
      </c>
      <c r="I361" s="21">
        <f t="shared" si="185"/>
        <v>466143</v>
      </c>
      <c r="J361" s="21">
        <f t="shared" si="185"/>
        <v>466143</v>
      </c>
      <c r="K361" s="21">
        <f t="shared" si="185"/>
        <v>327202.82</v>
      </c>
      <c r="L361" s="22">
        <f t="shared" si="149"/>
        <v>70.193657311168465</v>
      </c>
      <c r="M361" s="21">
        <f t="shared" si="185"/>
        <v>478100</v>
      </c>
      <c r="N361" s="21">
        <f t="shared" si="185"/>
        <v>478100</v>
      </c>
      <c r="O361" s="21">
        <f t="shared" si="185"/>
        <v>530000</v>
      </c>
      <c r="P361" s="21">
        <f t="shared" si="185"/>
        <v>530000</v>
      </c>
      <c r="Q361" s="21">
        <f t="shared" si="185"/>
        <v>527546</v>
      </c>
      <c r="R361" s="21">
        <f t="shared" si="185"/>
        <v>530000</v>
      </c>
      <c r="S361" s="21">
        <f t="shared" si="185"/>
        <v>530000</v>
      </c>
      <c r="T361" s="21">
        <f t="shared" si="185"/>
        <v>530000</v>
      </c>
      <c r="U361" s="21">
        <f t="shared" si="185"/>
        <v>530000</v>
      </c>
      <c r="V361" s="21"/>
      <c r="W361" s="21"/>
      <c r="X361" s="21"/>
      <c r="Y361" s="12"/>
    </row>
    <row r="362" spans="1:25" ht="15.75" hidden="1" x14ac:dyDescent="0.2">
      <c r="A362" s="28" t="s">
        <v>235</v>
      </c>
      <c r="B362" s="29">
        <v>11</v>
      </c>
      <c r="C362" s="50" t="s">
        <v>101</v>
      </c>
      <c r="D362" s="31">
        <v>3121</v>
      </c>
      <c r="E362" s="32" t="s">
        <v>38</v>
      </c>
      <c r="F362" s="20"/>
      <c r="G362" s="1">
        <v>460268</v>
      </c>
      <c r="H362" s="1">
        <v>460268</v>
      </c>
      <c r="I362" s="1">
        <v>466143</v>
      </c>
      <c r="J362" s="1">
        <f>I362</f>
        <v>466143</v>
      </c>
      <c r="K362" s="1">
        <v>327202.82</v>
      </c>
      <c r="L362" s="33">
        <f t="shared" ref="L362:L427" si="186">IF(I362=0, "-", K362/I362*100)</f>
        <v>70.193657311168465</v>
      </c>
      <c r="M362" s="1">
        <v>478100</v>
      </c>
      <c r="N362" s="1">
        <v>478100</v>
      </c>
      <c r="O362" s="1">
        <v>530000</v>
      </c>
      <c r="P362" s="1">
        <f t="shared" ref="P362:P397" si="187">O362</f>
        <v>530000</v>
      </c>
      <c r="Q362" s="1">
        <v>527546</v>
      </c>
      <c r="R362" s="1">
        <v>530000</v>
      </c>
      <c r="S362" s="1">
        <f t="shared" ref="S362:S397" si="188">R362</f>
        <v>530000</v>
      </c>
      <c r="T362" s="1">
        <v>530000</v>
      </c>
      <c r="U362" s="1">
        <f t="shared" si="184"/>
        <v>530000</v>
      </c>
    </row>
    <row r="363" spans="1:25" s="23" customFormat="1" ht="15.75" hidden="1" x14ac:dyDescent="0.2">
      <c r="A363" s="24" t="s">
        <v>235</v>
      </c>
      <c r="B363" s="25">
        <v>11</v>
      </c>
      <c r="C363" s="49" t="s">
        <v>101</v>
      </c>
      <c r="D363" s="27">
        <v>313</v>
      </c>
      <c r="E363" s="20"/>
      <c r="F363" s="20"/>
      <c r="G363" s="21">
        <f>SUM(G364:G366)</f>
        <v>4450000</v>
      </c>
      <c r="H363" s="21">
        <f t="shared" ref="H363:U363" si="189">SUM(H364:H366)</f>
        <v>4450000</v>
      </c>
      <c r="I363" s="21">
        <f t="shared" si="189"/>
        <v>4521296</v>
      </c>
      <c r="J363" s="21">
        <f t="shared" si="189"/>
        <v>4521296</v>
      </c>
      <c r="K363" s="21">
        <f t="shared" si="189"/>
        <v>3686564.1100000003</v>
      </c>
      <c r="L363" s="22">
        <f t="shared" si="186"/>
        <v>81.537773903765654</v>
      </c>
      <c r="M363" s="21">
        <f t="shared" si="189"/>
        <v>4381473</v>
      </c>
      <c r="N363" s="21">
        <f t="shared" si="189"/>
        <v>4381473</v>
      </c>
      <c r="O363" s="21">
        <f t="shared" si="189"/>
        <v>5139580</v>
      </c>
      <c r="P363" s="21">
        <f t="shared" si="189"/>
        <v>5139580</v>
      </c>
      <c r="Q363" s="21">
        <f t="shared" si="189"/>
        <v>5245000</v>
      </c>
      <c r="R363" s="21">
        <f t="shared" si="189"/>
        <v>6788409</v>
      </c>
      <c r="S363" s="21">
        <f t="shared" si="189"/>
        <v>6788409</v>
      </c>
      <c r="T363" s="21">
        <f t="shared" si="189"/>
        <v>7097986</v>
      </c>
      <c r="U363" s="21">
        <f t="shared" si="189"/>
        <v>7097986</v>
      </c>
      <c r="V363" s="21"/>
      <c r="W363" s="21"/>
      <c r="X363" s="21"/>
      <c r="Y363" s="12"/>
    </row>
    <row r="364" spans="1:25" ht="15.75" hidden="1" x14ac:dyDescent="0.2">
      <c r="A364" s="28" t="s">
        <v>235</v>
      </c>
      <c r="B364" s="29">
        <v>11</v>
      </c>
      <c r="C364" s="50" t="s">
        <v>101</v>
      </c>
      <c r="D364" s="31">
        <v>3131</v>
      </c>
      <c r="E364" s="32" t="s">
        <v>39</v>
      </c>
      <c r="F364" s="20"/>
      <c r="G364" s="1">
        <v>50000</v>
      </c>
      <c r="H364" s="1">
        <v>50000</v>
      </c>
      <c r="I364" s="1">
        <v>50000</v>
      </c>
      <c r="J364" s="1">
        <f>I364</f>
        <v>50000</v>
      </c>
      <c r="K364" s="1">
        <v>0</v>
      </c>
      <c r="L364" s="33">
        <f t="shared" si="186"/>
        <v>0</v>
      </c>
      <c r="M364" s="1">
        <f>L364</f>
        <v>0</v>
      </c>
      <c r="N364" s="1">
        <f>M364</f>
        <v>0</v>
      </c>
      <c r="O364" s="1">
        <v>75000</v>
      </c>
      <c r="P364" s="1">
        <f t="shared" si="187"/>
        <v>75000</v>
      </c>
      <c r="Q364" s="1">
        <f>P364</f>
        <v>75000</v>
      </c>
      <c r="R364" s="1">
        <v>75000</v>
      </c>
      <c r="S364" s="1">
        <f t="shared" si="188"/>
        <v>75000</v>
      </c>
      <c r="T364" s="1">
        <v>80000</v>
      </c>
      <c r="U364" s="1">
        <f t="shared" si="184"/>
        <v>80000</v>
      </c>
    </row>
    <row r="365" spans="1:25" ht="15.75" hidden="1" x14ac:dyDescent="0.2">
      <c r="A365" s="28" t="s">
        <v>235</v>
      </c>
      <c r="B365" s="29">
        <v>11</v>
      </c>
      <c r="C365" s="50" t="s">
        <v>101</v>
      </c>
      <c r="D365" s="31">
        <v>3132</v>
      </c>
      <c r="E365" s="32" t="s">
        <v>40</v>
      </c>
      <c r="F365" s="20"/>
      <c r="G365" s="1">
        <v>3900000</v>
      </c>
      <c r="H365" s="1">
        <v>3900000</v>
      </c>
      <c r="I365" s="1">
        <v>3962907</v>
      </c>
      <c r="J365" s="1">
        <f>I365</f>
        <v>3962907</v>
      </c>
      <c r="K365" s="1">
        <v>3252850.18</v>
      </c>
      <c r="L365" s="33">
        <f t="shared" si="186"/>
        <v>82.082425350885103</v>
      </c>
      <c r="M365" s="1">
        <v>3800000</v>
      </c>
      <c r="N365" s="1">
        <v>3800000</v>
      </c>
      <c r="O365" s="1">
        <v>4450000</v>
      </c>
      <c r="P365" s="1">
        <f t="shared" si="187"/>
        <v>4450000</v>
      </c>
      <c r="Q365" s="1">
        <v>4550000</v>
      </c>
      <c r="R365" s="1">
        <v>5739559</v>
      </c>
      <c r="S365" s="1">
        <f t="shared" si="188"/>
        <v>5739559</v>
      </c>
      <c r="T365" s="1">
        <v>6017986</v>
      </c>
      <c r="U365" s="1">
        <f t="shared" si="184"/>
        <v>6017986</v>
      </c>
    </row>
    <row r="366" spans="1:25" ht="30" hidden="1" x14ac:dyDescent="0.2">
      <c r="A366" s="28" t="s">
        <v>235</v>
      </c>
      <c r="B366" s="29">
        <v>11</v>
      </c>
      <c r="C366" s="50" t="s">
        <v>101</v>
      </c>
      <c r="D366" s="31">
        <v>3133</v>
      </c>
      <c r="E366" s="32" t="s">
        <v>41</v>
      </c>
      <c r="F366" s="20"/>
      <c r="G366" s="1">
        <v>500000</v>
      </c>
      <c r="H366" s="1">
        <v>500000</v>
      </c>
      <c r="I366" s="1">
        <v>508389</v>
      </c>
      <c r="J366" s="1">
        <f>I366</f>
        <v>508389</v>
      </c>
      <c r="K366" s="1">
        <v>433713.93</v>
      </c>
      <c r="L366" s="33">
        <f t="shared" si="186"/>
        <v>85.31143081380597</v>
      </c>
      <c r="M366" s="1">
        <v>581473</v>
      </c>
      <c r="N366" s="1">
        <v>581473</v>
      </c>
      <c r="O366" s="1">
        <v>614580</v>
      </c>
      <c r="P366" s="1">
        <f t="shared" si="187"/>
        <v>614580</v>
      </c>
      <c r="Q366" s="1">
        <v>620000</v>
      </c>
      <c r="R366" s="1">
        <v>973850</v>
      </c>
      <c r="S366" s="1">
        <f t="shared" si="188"/>
        <v>973850</v>
      </c>
      <c r="T366" s="1">
        <v>1000000</v>
      </c>
      <c r="U366" s="1">
        <f t="shared" si="184"/>
        <v>1000000</v>
      </c>
    </row>
    <row r="367" spans="1:25" s="23" customFormat="1" ht="15.75" hidden="1" x14ac:dyDescent="0.2">
      <c r="A367" s="24" t="s">
        <v>235</v>
      </c>
      <c r="B367" s="25">
        <v>11</v>
      </c>
      <c r="C367" s="49" t="s">
        <v>101</v>
      </c>
      <c r="D367" s="27">
        <v>321</v>
      </c>
      <c r="E367" s="20"/>
      <c r="F367" s="20"/>
      <c r="G367" s="21">
        <f>SUM(G368:G371)</f>
        <v>3055000</v>
      </c>
      <c r="H367" s="21">
        <f t="shared" ref="H367:U367" si="190">SUM(H368:H371)</f>
        <v>3055000</v>
      </c>
      <c r="I367" s="21">
        <f t="shared" si="190"/>
        <v>3102353</v>
      </c>
      <c r="J367" s="21">
        <f t="shared" si="190"/>
        <v>3102353</v>
      </c>
      <c r="K367" s="21">
        <f t="shared" si="190"/>
        <v>1421372.53</v>
      </c>
      <c r="L367" s="22">
        <f t="shared" si="186"/>
        <v>45.815950989458649</v>
      </c>
      <c r="M367" s="21">
        <f t="shared" si="190"/>
        <v>3155000</v>
      </c>
      <c r="N367" s="21">
        <f t="shared" si="190"/>
        <v>3155000</v>
      </c>
      <c r="O367" s="21">
        <f t="shared" si="190"/>
        <v>2120000</v>
      </c>
      <c r="P367" s="21">
        <f t="shared" si="190"/>
        <v>2120000</v>
      </c>
      <c r="Q367" s="21">
        <f t="shared" si="190"/>
        <v>3155000</v>
      </c>
      <c r="R367" s="21">
        <f t="shared" si="190"/>
        <v>2120000</v>
      </c>
      <c r="S367" s="21">
        <f t="shared" si="190"/>
        <v>2120000</v>
      </c>
      <c r="T367" s="21">
        <f t="shared" si="190"/>
        <v>2120000</v>
      </c>
      <c r="U367" s="21">
        <f t="shared" si="190"/>
        <v>2120000</v>
      </c>
      <c r="V367" s="21"/>
      <c r="W367" s="21"/>
      <c r="X367" s="21"/>
      <c r="Y367" s="12"/>
    </row>
    <row r="368" spans="1:25" ht="15.75" hidden="1" x14ac:dyDescent="0.2">
      <c r="A368" s="28" t="s">
        <v>235</v>
      </c>
      <c r="B368" s="29">
        <v>11</v>
      </c>
      <c r="C368" s="50" t="s">
        <v>101</v>
      </c>
      <c r="D368" s="31">
        <v>3211</v>
      </c>
      <c r="E368" s="32" t="s">
        <v>42</v>
      </c>
      <c r="F368" s="20"/>
      <c r="G368" s="1">
        <v>1100000</v>
      </c>
      <c r="H368" s="1">
        <v>1100000</v>
      </c>
      <c r="I368" s="1">
        <v>1100000</v>
      </c>
      <c r="J368" s="1">
        <f>I368</f>
        <v>1100000</v>
      </c>
      <c r="K368" s="1">
        <v>670090.39</v>
      </c>
      <c r="L368" s="33">
        <f t="shared" si="186"/>
        <v>60.917308181818186</v>
      </c>
      <c r="M368" s="1">
        <v>1100000</v>
      </c>
      <c r="N368" s="1">
        <v>1100000</v>
      </c>
      <c r="O368" s="1">
        <v>870000</v>
      </c>
      <c r="P368" s="1">
        <f t="shared" si="187"/>
        <v>870000</v>
      </c>
      <c r="Q368" s="1">
        <v>1100000</v>
      </c>
      <c r="R368" s="1">
        <v>870000</v>
      </c>
      <c r="S368" s="1">
        <f t="shared" si="188"/>
        <v>870000</v>
      </c>
      <c r="T368" s="1">
        <v>870000</v>
      </c>
      <c r="U368" s="1">
        <f t="shared" si="184"/>
        <v>870000</v>
      </c>
    </row>
    <row r="369" spans="1:25" ht="30" hidden="1" x14ac:dyDescent="0.2">
      <c r="A369" s="28" t="s">
        <v>235</v>
      </c>
      <c r="B369" s="29">
        <v>11</v>
      </c>
      <c r="C369" s="50" t="s">
        <v>101</v>
      </c>
      <c r="D369" s="31">
        <v>3212</v>
      </c>
      <c r="E369" s="32" t="s">
        <v>43</v>
      </c>
      <c r="F369" s="20"/>
      <c r="G369" s="1">
        <v>1900000</v>
      </c>
      <c r="H369" s="1">
        <v>1900000</v>
      </c>
      <c r="I369" s="1">
        <v>1947353</v>
      </c>
      <c r="J369" s="1">
        <f>I369</f>
        <v>1947353</v>
      </c>
      <c r="K369" s="1">
        <v>729833.14</v>
      </c>
      <c r="L369" s="33">
        <f t="shared" si="186"/>
        <v>37.478214786944122</v>
      </c>
      <c r="M369" s="1">
        <v>2000000</v>
      </c>
      <c r="N369" s="1">
        <v>2000000</v>
      </c>
      <c r="O369" s="1">
        <v>1200000</v>
      </c>
      <c r="P369" s="1">
        <f t="shared" si="187"/>
        <v>1200000</v>
      </c>
      <c r="Q369" s="1">
        <v>2000000</v>
      </c>
      <c r="R369" s="1">
        <v>1200000</v>
      </c>
      <c r="S369" s="1">
        <f t="shared" si="188"/>
        <v>1200000</v>
      </c>
      <c r="T369" s="1">
        <v>1200000</v>
      </c>
      <c r="U369" s="1">
        <f t="shared" si="184"/>
        <v>1200000</v>
      </c>
    </row>
    <row r="370" spans="1:25" ht="15.75" hidden="1" x14ac:dyDescent="0.2">
      <c r="A370" s="28" t="s">
        <v>235</v>
      </c>
      <c r="B370" s="29">
        <v>11</v>
      </c>
      <c r="C370" s="50" t="s">
        <v>101</v>
      </c>
      <c r="D370" s="31">
        <v>3213</v>
      </c>
      <c r="E370" s="32" t="s">
        <v>194</v>
      </c>
      <c r="F370" s="20"/>
      <c r="G370" s="1">
        <v>50000</v>
      </c>
      <c r="H370" s="1">
        <v>50000</v>
      </c>
      <c r="I370" s="1">
        <v>50000</v>
      </c>
      <c r="J370" s="1">
        <f>I370</f>
        <v>50000</v>
      </c>
      <c r="K370" s="1">
        <v>18525</v>
      </c>
      <c r="L370" s="33">
        <f t="shared" si="186"/>
        <v>37.049999999999997</v>
      </c>
      <c r="M370" s="1">
        <v>50000</v>
      </c>
      <c r="N370" s="1">
        <v>50000</v>
      </c>
      <c r="O370" s="1">
        <v>50000</v>
      </c>
      <c r="P370" s="1">
        <f t="shared" si="187"/>
        <v>50000</v>
      </c>
      <c r="Q370" s="1">
        <v>50000</v>
      </c>
      <c r="R370" s="1">
        <v>50000</v>
      </c>
      <c r="S370" s="1">
        <f t="shared" si="188"/>
        <v>50000</v>
      </c>
      <c r="T370" s="1">
        <v>50000</v>
      </c>
      <c r="U370" s="1">
        <f t="shared" si="184"/>
        <v>50000</v>
      </c>
    </row>
    <row r="371" spans="1:25" ht="15.75" hidden="1" x14ac:dyDescent="0.2">
      <c r="A371" s="28" t="s">
        <v>235</v>
      </c>
      <c r="B371" s="29">
        <v>11</v>
      </c>
      <c r="C371" s="50" t="s">
        <v>101</v>
      </c>
      <c r="D371" s="31">
        <v>3214</v>
      </c>
      <c r="E371" s="32" t="s">
        <v>45</v>
      </c>
      <c r="F371" s="20"/>
      <c r="G371" s="1">
        <v>5000</v>
      </c>
      <c r="H371" s="1">
        <v>5000</v>
      </c>
      <c r="I371" s="1">
        <v>5000</v>
      </c>
      <c r="J371" s="1">
        <f>I371</f>
        <v>5000</v>
      </c>
      <c r="K371" s="1">
        <v>2924</v>
      </c>
      <c r="L371" s="33">
        <f t="shared" si="186"/>
        <v>58.48</v>
      </c>
      <c r="M371" s="1">
        <v>5000</v>
      </c>
      <c r="N371" s="1">
        <v>5000</v>
      </c>
      <c r="O371" s="1"/>
      <c r="P371" s="1">
        <f t="shared" si="187"/>
        <v>0</v>
      </c>
      <c r="Q371" s="1">
        <v>5000</v>
      </c>
      <c r="R371" s="1"/>
      <c r="S371" s="1">
        <f t="shared" si="188"/>
        <v>0</v>
      </c>
      <c r="T371" s="1"/>
      <c r="U371" s="1">
        <f t="shared" si="184"/>
        <v>0</v>
      </c>
    </row>
    <row r="372" spans="1:25" s="23" customFormat="1" ht="15.75" hidden="1" x14ac:dyDescent="0.2">
      <c r="A372" s="24" t="s">
        <v>235</v>
      </c>
      <c r="B372" s="25">
        <v>11</v>
      </c>
      <c r="C372" s="49" t="s">
        <v>101</v>
      </c>
      <c r="D372" s="27">
        <v>322</v>
      </c>
      <c r="E372" s="20"/>
      <c r="F372" s="20"/>
      <c r="G372" s="21">
        <f>SUM(G373:G375)</f>
        <v>6176656</v>
      </c>
      <c r="H372" s="21">
        <f t="shared" ref="H372:U372" si="191">SUM(H373:H375)</f>
        <v>6176656</v>
      </c>
      <c r="I372" s="21">
        <f t="shared" si="191"/>
        <v>6176656</v>
      </c>
      <c r="J372" s="21">
        <f t="shared" si="191"/>
        <v>6176656</v>
      </c>
      <c r="K372" s="21">
        <f t="shared" si="191"/>
        <v>4479889.41</v>
      </c>
      <c r="L372" s="22">
        <f t="shared" si="186"/>
        <v>72.529365566092721</v>
      </c>
      <c r="M372" s="21">
        <f t="shared" si="191"/>
        <v>6450000</v>
      </c>
      <c r="N372" s="21">
        <f t="shared" si="191"/>
        <v>6450000</v>
      </c>
      <c r="O372" s="21">
        <f t="shared" si="191"/>
        <v>6050000</v>
      </c>
      <c r="P372" s="21">
        <f t="shared" si="191"/>
        <v>6050000</v>
      </c>
      <c r="Q372" s="21">
        <f t="shared" si="191"/>
        <v>6150000</v>
      </c>
      <c r="R372" s="21">
        <f t="shared" si="191"/>
        <v>6050000</v>
      </c>
      <c r="S372" s="21">
        <f t="shared" si="191"/>
        <v>6050000</v>
      </c>
      <c r="T372" s="21">
        <f t="shared" si="191"/>
        <v>6050000</v>
      </c>
      <c r="U372" s="21">
        <f t="shared" si="191"/>
        <v>6050000</v>
      </c>
      <c r="V372" s="21"/>
      <c r="W372" s="21"/>
      <c r="X372" s="21"/>
      <c r="Y372" s="12"/>
    </row>
    <row r="373" spans="1:25" ht="15.75" hidden="1" x14ac:dyDescent="0.2">
      <c r="A373" s="28" t="s">
        <v>235</v>
      </c>
      <c r="B373" s="29">
        <v>11</v>
      </c>
      <c r="C373" s="50" t="s">
        <v>101</v>
      </c>
      <c r="D373" s="31">
        <v>3221</v>
      </c>
      <c r="E373" s="32" t="s">
        <v>46</v>
      </c>
      <c r="F373" s="20"/>
      <c r="G373" s="1">
        <v>1200000</v>
      </c>
      <c r="H373" s="1">
        <v>1200000</v>
      </c>
      <c r="I373" s="1">
        <v>1200000</v>
      </c>
      <c r="J373" s="1">
        <v>1200000</v>
      </c>
      <c r="K373" s="1">
        <v>1061627.0900000001</v>
      </c>
      <c r="L373" s="33">
        <f t="shared" si="186"/>
        <v>88.468924166666667</v>
      </c>
      <c r="M373" s="1">
        <v>1200000</v>
      </c>
      <c r="N373" s="1">
        <v>1200000</v>
      </c>
      <c r="O373" s="1">
        <v>1200000</v>
      </c>
      <c r="P373" s="1">
        <f t="shared" si="187"/>
        <v>1200000</v>
      </c>
      <c r="Q373" s="1">
        <v>1200000</v>
      </c>
      <c r="R373" s="1">
        <v>1200000</v>
      </c>
      <c r="S373" s="1">
        <f t="shared" si="188"/>
        <v>1200000</v>
      </c>
      <c r="T373" s="1">
        <v>1200000</v>
      </c>
      <c r="U373" s="1">
        <f t="shared" si="184"/>
        <v>1200000</v>
      </c>
    </row>
    <row r="374" spans="1:25" ht="15.75" hidden="1" x14ac:dyDescent="0.2">
      <c r="A374" s="28" t="s">
        <v>235</v>
      </c>
      <c r="B374" s="29">
        <v>11</v>
      </c>
      <c r="C374" s="50" t="s">
        <v>101</v>
      </c>
      <c r="D374" s="31">
        <v>3223</v>
      </c>
      <c r="E374" s="32" t="s">
        <v>48</v>
      </c>
      <c r="F374" s="20"/>
      <c r="G374" s="1">
        <v>4276656</v>
      </c>
      <c r="H374" s="1">
        <v>4276656</v>
      </c>
      <c r="I374" s="1">
        <v>4276656</v>
      </c>
      <c r="J374" s="1">
        <v>4276656</v>
      </c>
      <c r="K374" s="1">
        <v>2784731.0700000003</v>
      </c>
      <c r="L374" s="33">
        <f t="shared" si="186"/>
        <v>65.114684697576806</v>
      </c>
      <c r="M374" s="1">
        <v>4250000</v>
      </c>
      <c r="N374" s="1">
        <v>4250000</v>
      </c>
      <c r="O374" s="1">
        <v>3850000</v>
      </c>
      <c r="P374" s="1">
        <f t="shared" si="187"/>
        <v>3850000</v>
      </c>
      <c r="Q374" s="1">
        <v>4250000</v>
      </c>
      <c r="R374" s="1">
        <v>3850000</v>
      </c>
      <c r="S374" s="1">
        <f t="shared" si="188"/>
        <v>3850000</v>
      </c>
      <c r="T374" s="1">
        <v>3850000</v>
      </c>
      <c r="U374" s="1">
        <f t="shared" si="184"/>
        <v>3850000</v>
      </c>
    </row>
    <row r="375" spans="1:25" ht="15.75" hidden="1" x14ac:dyDescent="0.2">
      <c r="A375" s="28" t="s">
        <v>235</v>
      </c>
      <c r="B375" s="29">
        <v>11</v>
      </c>
      <c r="C375" s="50" t="s">
        <v>101</v>
      </c>
      <c r="D375" s="31">
        <v>3227</v>
      </c>
      <c r="E375" s="32" t="s">
        <v>51</v>
      </c>
      <c r="F375" s="20"/>
      <c r="G375" s="1">
        <v>700000</v>
      </c>
      <c r="H375" s="1">
        <v>700000</v>
      </c>
      <c r="I375" s="1">
        <v>700000</v>
      </c>
      <c r="J375" s="1">
        <v>700000</v>
      </c>
      <c r="K375" s="1">
        <v>633531.25</v>
      </c>
      <c r="L375" s="33">
        <f t="shared" si="186"/>
        <v>90.504464285714278</v>
      </c>
      <c r="M375" s="1">
        <v>1000000</v>
      </c>
      <c r="N375" s="1">
        <v>1000000</v>
      </c>
      <c r="O375" s="1">
        <v>1000000</v>
      </c>
      <c r="P375" s="1">
        <f t="shared" si="187"/>
        <v>1000000</v>
      </c>
      <c r="Q375" s="1">
        <v>700000</v>
      </c>
      <c r="R375" s="1">
        <v>1000000</v>
      </c>
      <c r="S375" s="1">
        <f t="shared" si="188"/>
        <v>1000000</v>
      </c>
      <c r="T375" s="1">
        <v>1000000</v>
      </c>
      <c r="U375" s="1">
        <f t="shared" si="184"/>
        <v>1000000</v>
      </c>
    </row>
    <row r="376" spans="1:25" s="23" customFormat="1" ht="15.75" hidden="1" x14ac:dyDescent="0.2">
      <c r="A376" s="24" t="s">
        <v>235</v>
      </c>
      <c r="B376" s="25">
        <v>11</v>
      </c>
      <c r="C376" s="49" t="s">
        <v>101</v>
      </c>
      <c r="D376" s="27">
        <v>323</v>
      </c>
      <c r="E376" s="20"/>
      <c r="F376" s="20"/>
      <c r="G376" s="21">
        <f>SUM(G377:G384)</f>
        <v>9220000</v>
      </c>
      <c r="H376" s="21">
        <f t="shared" ref="H376:U376" si="192">SUM(H377:H384)</f>
        <v>9220000</v>
      </c>
      <c r="I376" s="21">
        <f t="shared" si="192"/>
        <v>9220000</v>
      </c>
      <c r="J376" s="21">
        <f t="shared" si="192"/>
        <v>9220000</v>
      </c>
      <c r="K376" s="21">
        <f t="shared" si="192"/>
        <v>7554332.9299999997</v>
      </c>
      <c r="L376" s="22">
        <f t="shared" si="186"/>
        <v>81.934196637744023</v>
      </c>
      <c r="M376" s="21">
        <f t="shared" si="192"/>
        <v>9220000</v>
      </c>
      <c r="N376" s="21">
        <f t="shared" si="192"/>
        <v>9220000</v>
      </c>
      <c r="O376" s="21">
        <f t="shared" si="192"/>
        <v>9730000</v>
      </c>
      <c r="P376" s="21">
        <f t="shared" si="192"/>
        <v>9730000</v>
      </c>
      <c r="Q376" s="21">
        <f t="shared" si="192"/>
        <v>9220000</v>
      </c>
      <c r="R376" s="21">
        <f t="shared" si="192"/>
        <v>9730000</v>
      </c>
      <c r="S376" s="21">
        <f t="shared" si="192"/>
        <v>9730000</v>
      </c>
      <c r="T376" s="21">
        <f t="shared" si="192"/>
        <v>9730000</v>
      </c>
      <c r="U376" s="21">
        <f t="shared" si="192"/>
        <v>9730000</v>
      </c>
      <c r="V376" s="21"/>
      <c r="W376" s="21"/>
      <c r="X376" s="21"/>
      <c r="Y376" s="12"/>
    </row>
    <row r="377" spans="1:25" ht="15.75" hidden="1" x14ac:dyDescent="0.2">
      <c r="A377" s="28" t="s">
        <v>235</v>
      </c>
      <c r="B377" s="29">
        <v>11</v>
      </c>
      <c r="C377" s="50" t="s">
        <v>101</v>
      </c>
      <c r="D377" s="31">
        <v>3231</v>
      </c>
      <c r="E377" s="32" t="s">
        <v>52</v>
      </c>
      <c r="F377" s="20"/>
      <c r="G377" s="1">
        <v>5000000</v>
      </c>
      <c r="H377" s="1">
        <v>5000000</v>
      </c>
      <c r="I377" s="1">
        <v>5000000</v>
      </c>
      <c r="J377" s="1">
        <v>5000000</v>
      </c>
      <c r="K377" s="1">
        <v>4474063.55</v>
      </c>
      <c r="L377" s="33">
        <f t="shared" si="186"/>
        <v>89.481270999999992</v>
      </c>
      <c r="M377" s="1">
        <v>5000000</v>
      </c>
      <c r="N377" s="1">
        <v>5000000</v>
      </c>
      <c r="O377" s="1">
        <v>5300000</v>
      </c>
      <c r="P377" s="1">
        <f t="shared" si="187"/>
        <v>5300000</v>
      </c>
      <c r="Q377" s="1">
        <v>5000000</v>
      </c>
      <c r="R377" s="1">
        <v>5300000</v>
      </c>
      <c r="S377" s="1">
        <f t="shared" si="188"/>
        <v>5300000</v>
      </c>
      <c r="T377" s="1">
        <v>5300000</v>
      </c>
      <c r="U377" s="1">
        <f t="shared" si="184"/>
        <v>5300000</v>
      </c>
    </row>
    <row r="378" spans="1:25" ht="15.75" hidden="1" x14ac:dyDescent="0.2">
      <c r="A378" s="28" t="s">
        <v>235</v>
      </c>
      <c r="B378" s="29">
        <v>11</v>
      </c>
      <c r="C378" s="50" t="s">
        <v>101</v>
      </c>
      <c r="D378" s="31">
        <v>3232</v>
      </c>
      <c r="E378" s="32" t="s">
        <v>53</v>
      </c>
      <c r="F378" s="20"/>
      <c r="G378" s="1">
        <v>0</v>
      </c>
      <c r="H378" s="1">
        <v>0</v>
      </c>
      <c r="I378" s="1">
        <v>0</v>
      </c>
      <c r="J378" s="1">
        <v>0</v>
      </c>
      <c r="K378" s="1">
        <v>200</v>
      </c>
      <c r="L378" s="33" t="str">
        <f t="shared" si="186"/>
        <v>-</v>
      </c>
      <c r="M378" s="1"/>
      <c r="N378" s="1"/>
      <c r="O378" s="1"/>
      <c r="P378" s="1">
        <f t="shared" si="187"/>
        <v>0</v>
      </c>
      <c r="Q378" s="1"/>
      <c r="R378" s="1"/>
      <c r="S378" s="1">
        <f t="shared" si="188"/>
        <v>0</v>
      </c>
      <c r="T378" s="1"/>
      <c r="U378" s="1">
        <f t="shared" si="184"/>
        <v>0</v>
      </c>
    </row>
    <row r="379" spans="1:25" ht="15.75" hidden="1" x14ac:dyDescent="0.2">
      <c r="A379" s="28" t="s">
        <v>235</v>
      </c>
      <c r="B379" s="29">
        <v>11</v>
      </c>
      <c r="C379" s="50" t="s">
        <v>101</v>
      </c>
      <c r="D379" s="31">
        <v>3233</v>
      </c>
      <c r="E379" s="32" t="s">
        <v>54</v>
      </c>
      <c r="F379" s="20"/>
      <c r="G379" s="1">
        <v>50000</v>
      </c>
      <c r="H379" s="1">
        <v>50000</v>
      </c>
      <c r="I379" s="1">
        <v>50000</v>
      </c>
      <c r="J379" s="1">
        <v>50000</v>
      </c>
      <c r="K379" s="1">
        <v>2540.5</v>
      </c>
      <c r="L379" s="33">
        <f t="shared" si="186"/>
        <v>5.0810000000000004</v>
      </c>
      <c r="M379" s="1">
        <v>50000</v>
      </c>
      <c r="N379" s="1">
        <v>50000</v>
      </c>
      <c r="O379" s="1">
        <v>50000</v>
      </c>
      <c r="P379" s="1">
        <f t="shared" si="187"/>
        <v>50000</v>
      </c>
      <c r="Q379" s="1">
        <v>50000</v>
      </c>
      <c r="R379" s="1">
        <v>50000</v>
      </c>
      <c r="S379" s="1">
        <f t="shared" si="188"/>
        <v>50000</v>
      </c>
      <c r="T379" s="1">
        <v>50000</v>
      </c>
      <c r="U379" s="1">
        <f t="shared" si="184"/>
        <v>50000</v>
      </c>
    </row>
    <row r="380" spans="1:25" ht="15.75" hidden="1" x14ac:dyDescent="0.2">
      <c r="A380" s="28" t="s">
        <v>235</v>
      </c>
      <c r="B380" s="29">
        <v>11</v>
      </c>
      <c r="C380" s="50" t="s">
        <v>101</v>
      </c>
      <c r="D380" s="31">
        <v>3234</v>
      </c>
      <c r="E380" s="32" t="s">
        <v>55</v>
      </c>
      <c r="F380" s="20"/>
      <c r="G380" s="1">
        <v>550000</v>
      </c>
      <c r="H380" s="1">
        <v>550000</v>
      </c>
      <c r="I380" s="1">
        <v>550000</v>
      </c>
      <c r="J380" s="1">
        <v>550000</v>
      </c>
      <c r="K380" s="1">
        <v>343632.32</v>
      </c>
      <c r="L380" s="33">
        <f t="shared" si="186"/>
        <v>62.478603636363637</v>
      </c>
      <c r="M380" s="1">
        <v>550000</v>
      </c>
      <c r="N380" s="1">
        <v>550000</v>
      </c>
      <c r="O380" s="1">
        <v>450000</v>
      </c>
      <c r="P380" s="1">
        <f t="shared" si="187"/>
        <v>450000</v>
      </c>
      <c r="Q380" s="1">
        <v>550000</v>
      </c>
      <c r="R380" s="1">
        <v>450000</v>
      </c>
      <c r="S380" s="1">
        <f t="shared" si="188"/>
        <v>450000</v>
      </c>
      <c r="T380" s="1">
        <v>450000</v>
      </c>
      <c r="U380" s="1">
        <f t="shared" si="184"/>
        <v>450000</v>
      </c>
    </row>
    <row r="381" spans="1:25" ht="15.75" hidden="1" x14ac:dyDescent="0.2">
      <c r="A381" s="28" t="s">
        <v>235</v>
      </c>
      <c r="B381" s="29">
        <v>11</v>
      </c>
      <c r="C381" s="50" t="s">
        <v>101</v>
      </c>
      <c r="D381" s="31">
        <v>3235</v>
      </c>
      <c r="E381" s="32" t="s">
        <v>56</v>
      </c>
      <c r="F381" s="20"/>
      <c r="G381" s="1">
        <v>950000</v>
      </c>
      <c r="H381" s="1">
        <v>950000</v>
      </c>
      <c r="I381" s="1">
        <v>950000</v>
      </c>
      <c r="J381" s="1">
        <v>950000</v>
      </c>
      <c r="K381" s="1">
        <v>928050.08</v>
      </c>
      <c r="L381" s="33">
        <f t="shared" si="186"/>
        <v>97.689482105263153</v>
      </c>
      <c r="M381" s="1">
        <v>950000</v>
      </c>
      <c r="N381" s="1">
        <v>950000</v>
      </c>
      <c r="O381" s="1">
        <v>950000</v>
      </c>
      <c r="P381" s="1">
        <f t="shared" si="187"/>
        <v>950000</v>
      </c>
      <c r="Q381" s="1">
        <v>950000</v>
      </c>
      <c r="R381" s="1">
        <v>950000</v>
      </c>
      <c r="S381" s="1">
        <f t="shared" si="188"/>
        <v>950000</v>
      </c>
      <c r="T381" s="1">
        <v>950000</v>
      </c>
      <c r="U381" s="1">
        <f t="shared" si="184"/>
        <v>950000</v>
      </c>
    </row>
    <row r="382" spans="1:25" ht="15.75" hidden="1" x14ac:dyDescent="0.2">
      <c r="A382" s="28" t="s">
        <v>235</v>
      </c>
      <c r="B382" s="29">
        <v>11</v>
      </c>
      <c r="C382" s="50" t="s">
        <v>101</v>
      </c>
      <c r="D382" s="31">
        <v>3236</v>
      </c>
      <c r="E382" s="32" t="s">
        <v>57</v>
      </c>
      <c r="F382" s="20"/>
      <c r="G382" s="1">
        <v>100000</v>
      </c>
      <c r="H382" s="1">
        <v>100000</v>
      </c>
      <c r="I382" s="1">
        <v>100000</v>
      </c>
      <c r="J382" s="1">
        <v>100000</v>
      </c>
      <c r="K382" s="1">
        <v>1230</v>
      </c>
      <c r="L382" s="33">
        <f t="shared" si="186"/>
        <v>1.23</v>
      </c>
      <c r="M382" s="1">
        <v>100000</v>
      </c>
      <c r="N382" s="1">
        <v>100000</v>
      </c>
      <c r="O382" s="1">
        <v>100000</v>
      </c>
      <c r="P382" s="1">
        <f t="shared" si="187"/>
        <v>100000</v>
      </c>
      <c r="Q382" s="1">
        <v>100000</v>
      </c>
      <c r="R382" s="1">
        <v>100000</v>
      </c>
      <c r="S382" s="1">
        <f t="shared" si="188"/>
        <v>100000</v>
      </c>
      <c r="T382" s="1">
        <v>100000</v>
      </c>
      <c r="U382" s="1">
        <f t="shared" si="184"/>
        <v>100000</v>
      </c>
    </row>
    <row r="383" spans="1:25" hidden="1" x14ac:dyDescent="0.2">
      <c r="A383" s="28" t="s">
        <v>235</v>
      </c>
      <c r="B383" s="29">
        <v>11</v>
      </c>
      <c r="C383" s="50" t="s">
        <v>101</v>
      </c>
      <c r="D383" s="31">
        <v>3237</v>
      </c>
      <c r="E383" s="32" t="s">
        <v>58</v>
      </c>
      <c r="G383" s="1">
        <v>470000</v>
      </c>
      <c r="H383" s="1">
        <v>470000</v>
      </c>
      <c r="I383" s="1">
        <v>470000</v>
      </c>
      <c r="J383" s="1">
        <v>470000</v>
      </c>
      <c r="K383" s="1">
        <v>471970.91</v>
      </c>
      <c r="L383" s="33">
        <f t="shared" si="186"/>
        <v>100.4193425531915</v>
      </c>
      <c r="M383" s="1">
        <v>470000</v>
      </c>
      <c r="N383" s="1">
        <v>470000</v>
      </c>
      <c r="O383" s="1">
        <v>600000</v>
      </c>
      <c r="P383" s="1">
        <f t="shared" si="187"/>
        <v>600000</v>
      </c>
      <c r="Q383" s="1">
        <v>470000</v>
      </c>
      <c r="R383" s="1">
        <v>600000</v>
      </c>
      <c r="S383" s="1">
        <f t="shared" si="188"/>
        <v>600000</v>
      </c>
      <c r="T383" s="1">
        <v>600000</v>
      </c>
      <c r="U383" s="1">
        <f t="shared" si="184"/>
        <v>600000</v>
      </c>
    </row>
    <row r="384" spans="1:25" s="23" customFormat="1" ht="15.75" hidden="1" x14ac:dyDescent="0.2">
      <c r="A384" s="28" t="s">
        <v>235</v>
      </c>
      <c r="B384" s="29">
        <v>11</v>
      </c>
      <c r="C384" s="50" t="s">
        <v>101</v>
      </c>
      <c r="D384" s="31">
        <v>3239</v>
      </c>
      <c r="E384" s="32" t="s">
        <v>60</v>
      </c>
      <c r="F384" s="32"/>
      <c r="G384" s="1">
        <v>2100000</v>
      </c>
      <c r="H384" s="1">
        <v>2100000</v>
      </c>
      <c r="I384" s="1">
        <v>2100000</v>
      </c>
      <c r="J384" s="1">
        <v>2100000</v>
      </c>
      <c r="K384" s="1">
        <v>1332645.5699999998</v>
      </c>
      <c r="L384" s="33">
        <f t="shared" si="186"/>
        <v>63.459312857142848</v>
      </c>
      <c r="M384" s="1">
        <v>2100000</v>
      </c>
      <c r="N384" s="1">
        <v>2100000</v>
      </c>
      <c r="O384" s="1">
        <v>2280000</v>
      </c>
      <c r="P384" s="1">
        <f t="shared" si="187"/>
        <v>2280000</v>
      </c>
      <c r="Q384" s="1">
        <v>2100000</v>
      </c>
      <c r="R384" s="1">
        <v>2280000</v>
      </c>
      <c r="S384" s="1">
        <f t="shared" si="188"/>
        <v>2280000</v>
      </c>
      <c r="T384" s="1">
        <v>2280000</v>
      </c>
      <c r="U384" s="1">
        <f t="shared" si="184"/>
        <v>2280000</v>
      </c>
      <c r="V384" s="21"/>
      <c r="W384" s="21"/>
      <c r="X384" s="21"/>
      <c r="Y384" s="12"/>
    </row>
    <row r="385" spans="1:25" s="23" customFormat="1" ht="15.75" hidden="1" x14ac:dyDescent="0.2">
      <c r="A385" s="24" t="s">
        <v>235</v>
      </c>
      <c r="B385" s="25">
        <v>11</v>
      </c>
      <c r="C385" s="49" t="s">
        <v>101</v>
      </c>
      <c r="D385" s="27">
        <v>324</v>
      </c>
      <c r="E385" s="20"/>
      <c r="F385" s="20"/>
      <c r="G385" s="21">
        <f>SUM(G386)</f>
        <v>0</v>
      </c>
      <c r="H385" s="21">
        <f t="shared" ref="H385:U385" si="193">SUM(H386)</f>
        <v>0</v>
      </c>
      <c r="I385" s="21">
        <f t="shared" si="193"/>
        <v>0</v>
      </c>
      <c r="J385" s="21">
        <f t="shared" si="193"/>
        <v>0</v>
      </c>
      <c r="K385" s="21">
        <f t="shared" si="193"/>
        <v>0</v>
      </c>
      <c r="L385" s="22" t="str">
        <f t="shared" si="186"/>
        <v>-</v>
      </c>
      <c r="M385" s="21">
        <f t="shared" si="193"/>
        <v>0</v>
      </c>
      <c r="N385" s="21">
        <f t="shared" si="193"/>
        <v>0</v>
      </c>
      <c r="O385" s="21">
        <f t="shared" si="193"/>
        <v>0</v>
      </c>
      <c r="P385" s="21">
        <f t="shared" si="193"/>
        <v>0</v>
      </c>
      <c r="Q385" s="21">
        <f t="shared" si="193"/>
        <v>0</v>
      </c>
      <c r="R385" s="21">
        <f t="shared" si="193"/>
        <v>0</v>
      </c>
      <c r="S385" s="21">
        <f t="shared" si="193"/>
        <v>0</v>
      </c>
      <c r="T385" s="21">
        <f t="shared" si="193"/>
        <v>0</v>
      </c>
      <c r="U385" s="21">
        <f t="shared" si="193"/>
        <v>0</v>
      </c>
      <c r="V385" s="21"/>
      <c r="W385" s="21"/>
      <c r="X385" s="21"/>
      <c r="Y385" s="12"/>
    </row>
    <row r="386" spans="1:25" s="23" customFormat="1" ht="15.75" hidden="1" x14ac:dyDescent="0.2">
      <c r="A386" s="28" t="s">
        <v>235</v>
      </c>
      <c r="B386" s="29">
        <v>11</v>
      </c>
      <c r="C386" s="50" t="s">
        <v>101</v>
      </c>
      <c r="D386" s="44" t="s">
        <v>238</v>
      </c>
      <c r="E386" s="32"/>
      <c r="F386" s="32"/>
      <c r="G386" s="1"/>
      <c r="H386" s="1"/>
      <c r="I386" s="1"/>
      <c r="J386" s="1"/>
      <c r="K386" s="1"/>
      <c r="L386" s="33" t="str">
        <f t="shared" si="186"/>
        <v>-</v>
      </c>
      <c r="M386" s="1"/>
      <c r="N386" s="1"/>
      <c r="O386" s="2"/>
      <c r="P386" s="1">
        <f t="shared" si="187"/>
        <v>0</v>
      </c>
      <c r="Q386" s="1"/>
      <c r="R386" s="1"/>
      <c r="S386" s="1">
        <f t="shared" si="188"/>
        <v>0</v>
      </c>
      <c r="T386" s="1"/>
      <c r="U386" s="1">
        <f t="shared" si="184"/>
        <v>0</v>
      </c>
      <c r="V386" s="21"/>
      <c r="W386" s="21"/>
      <c r="X386" s="21"/>
      <c r="Y386" s="12"/>
    </row>
    <row r="387" spans="1:25" s="23" customFormat="1" ht="15.75" hidden="1" x14ac:dyDescent="0.2">
      <c r="A387" s="24" t="s">
        <v>235</v>
      </c>
      <c r="B387" s="25">
        <v>11</v>
      </c>
      <c r="C387" s="49" t="s">
        <v>101</v>
      </c>
      <c r="D387" s="27">
        <v>329</v>
      </c>
      <c r="E387" s="20"/>
      <c r="F387" s="20"/>
      <c r="G387" s="21">
        <f>SUM(G388:G392)</f>
        <v>4301000</v>
      </c>
      <c r="H387" s="21">
        <f t="shared" ref="H387:U387" si="194">SUM(H388:H392)</f>
        <v>4301000</v>
      </c>
      <c r="I387" s="21">
        <f t="shared" si="194"/>
        <v>4301000</v>
      </c>
      <c r="J387" s="21">
        <f t="shared" si="194"/>
        <v>4301000</v>
      </c>
      <c r="K387" s="21">
        <f t="shared" si="194"/>
        <v>4128603.25</v>
      </c>
      <c r="L387" s="22">
        <f t="shared" si="186"/>
        <v>95.991705417344804</v>
      </c>
      <c r="M387" s="21">
        <f t="shared" si="194"/>
        <v>4301000</v>
      </c>
      <c r="N387" s="21">
        <f t="shared" si="194"/>
        <v>4301000</v>
      </c>
      <c r="O387" s="21">
        <f t="shared" si="194"/>
        <v>4735000</v>
      </c>
      <c r="P387" s="21">
        <f t="shared" si="194"/>
        <v>4735000</v>
      </c>
      <c r="Q387" s="21">
        <f t="shared" si="194"/>
        <v>4301000</v>
      </c>
      <c r="R387" s="21">
        <f t="shared" si="194"/>
        <v>4735000</v>
      </c>
      <c r="S387" s="21">
        <f t="shared" si="194"/>
        <v>4735000</v>
      </c>
      <c r="T387" s="21">
        <f t="shared" si="194"/>
        <v>4735000</v>
      </c>
      <c r="U387" s="21">
        <f t="shared" si="194"/>
        <v>4735000</v>
      </c>
      <c r="V387" s="21"/>
      <c r="W387" s="21"/>
      <c r="X387" s="21"/>
      <c r="Y387" s="12"/>
    </row>
    <row r="388" spans="1:25" ht="30" hidden="1" x14ac:dyDescent="0.2">
      <c r="A388" s="28" t="s">
        <v>235</v>
      </c>
      <c r="B388" s="29">
        <v>11</v>
      </c>
      <c r="C388" s="50" t="s">
        <v>101</v>
      </c>
      <c r="D388" s="31">
        <v>3291</v>
      </c>
      <c r="E388" s="32" t="s">
        <v>62</v>
      </c>
      <c r="G388" s="1">
        <v>3900000</v>
      </c>
      <c r="H388" s="1">
        <v>3900000</v>
      </c>
      <c r="I388" s="1">
        <v>3900000</v>
      </c>
      <c r="J388" s="1">
        <v>3900000</v>
      </c>
      <c r="K388" s="1">
        <v>3901008.2</v>
      </c>
      <c r="L388" s="33">
        <f t="shared" si="186"/>
        <v>100.02585128205128</v>
      </c>
      <c r="M388" s="1">
        <v>3900000</v>
      </c>
      <c r="N388" s="1">
        <v>3900000</v>
      </c>
      <c r="O388" s="1">
        <v>4400000</v>
      </c>
      <c r="P388" s="1">
        <f t="shared" si="187"/>
        <v>4400000</v>
      </c>
      <c r="Q388" s="1">
        <v>3900000</v>
      </c>
      <c r="R388" s="1">
        <v>4400000</v>
      </c>
      <c r="S388" s="1">
        <f t="shared" si="188"/>
        <v>4400000</v>
      </c>
      <c r="T388" s="1">
        <v>4400000</v>
      </c>
      <c r="U388" s="1">
        <f t="shared" si="184"/>
        <v>4400000</v>
      </c>
    </row>
    <row r="389" spans="1:25" hidden="1" x14ac:dyDescent="0.2">
      <c r="A389" s="28" t="s">
        <v>235</v>
      </c>
      <c r="B389" s="29">
        <v>11</v>
      </c>
      <c r="C389" s="50" t="s">
        <v>101</v>
      </c>
      <c r="D389" s="31">
        <v>3293</v>
      </c>
      <c r="E389" s="32" t="s">
        <v>64</v>
      </c>
      <c r="G389" s="1">
        <v>20000</v>
      </c>
      <c r="H389" s="1">
        <v>20000</v>
      </c>
      <c r="I389" s="1">
        <v>20000</v>
      </c>
      <c r="J389" s="1">
        <v>20000</v>
      </c>
      <c r="K389" s="1">
        <v>4753.1499999999996</v>
      </c>
      <c r="L389" s="33">
        <f t="shared" si="186"/>
        <v>23.765750000000001</v>
      </c>
      <c r="M389" s="1">
        <v>20000</v>
      </c>
      <c r="N389" s="1">
        <v>20000</v>
      </c>
      <c r="O389" s="1">
        <v>20000</v>
      </c>
      <c r="P389" s="1">
        <f t="shared" si="187"/>
        <v>20000</v>
      </c>
      <c r="Q389" s="1">
        <v>20000</v>
      </c>
      <c r="R389" s="1">
        <v>20000</v>
      </c>
      <c r="S389" s="1">
        <f t="shared" si="188"/>
        <v>20000</v>
      </c>
      <c r="T389" s="1">
        <v>20000</v>
      </c>
      <c r="U389" s="1">
        <f t="shared" si="184"/>
        <v>20000</v>
      </c>
    </row>
    <row r="390" spans="1:25" hidden="1" x14ac:dyDescent="0.2">
      <c r="A390" s="28" t="s">
        <v>235</v>
      </c>
      <c r="B390" s="29">
        <v>11</v>
      </c>
      <c r="C390" s="50" t="s">
        <v>101</v>
      </c>
      <c r="D390" s="31">
        <v>3294</v>
      </c>
      <c r="E390" s="32" t="s">
        <v>65</v>
      </c>
      <c r="G390" s="1">
        <v>350000</v>
      </c>
      <c r="H390" s="1">
        <v>350000</v>
      </c>
      <c r="I390" s="1">
        <v>350000</v>
      </c>
      <c r="J390" s="1">
        <v>350000</v>
      </c>
      <c r="K390" s="1">
        <v>222541.9</v>
      </c>
      <c r="L390" s="33">
        <f t="shared" si="186"/>
        <v>63.583399999999997</v>
      </c>
      <c r="M390" s="1">
        <v>350000</v>
      </c>
      <c r="N390" s="1">
        <v>350000</v>
      </c>
      <c r="O390" s="1">
        <v>300000</v>
      </c>
      <c r="P390" s="1">
        <f t="shared" si="187"/>
        <v>300000</v>
      </c>
      <c r="Q390" s="1">
        <v>350000</v>
      </c>
      <c r="R390" s="1">
        <v>300000</v>
      </c>
      <c r="S390" s="1">
        <f t="shared" si="188"/>
        <v>300000</v>
      </c>
      <c r="T390" s="1">
        <v>300000</v>
      </c>
      <c r="U390" s="1">
        <f t="shared" si="184"/>
        <v>300000</v>
      </c>
    </row>
    <row r="391" spans="1:25" hidden="1" x14ac:dyDescent="0.2">
      <c r="A391" s="28" t="s">
        <v>235</v>
      </c>
      <c r="B391" s="29">
        <v>11</v>
      </c>
      <c r="C391" s="50" t="s">
        <v>101</v>
      </c>
      <c r="D391" s="31">
        <v>3295</v>
      </c>
      <c r="E391" s="32" t="s">
        <v>66</v>
      </c>
      <c r="G391" s="1">
        <v>1000</v>
      </c>
      <c r="H391" s="1">
        <v>1000</v>
      </c>
      <c r="I391" s="1">
        <v>1000</v>
      </c>
      <c r="J391" s="1">
        <v>1000</v>
      </c>
      <c r="L391" s="33">
        <f t="shared" si="186"/>
        <v>0</v>
      </c>
      <c r="M391" s="1">
        <v>1000</v>
      </c>
      <c r="N391" s="1">
        <v>1000</v>
      </c>
      <c r="O391" s="1">
        <v>10000</v>
      </c>
      <c r="P391" s="1">
        <f t="shared" si="187"/>
        <v>10000</v>
      </c>
      <c r="Q391" s="1">
        <v>1000</v>
      </c>
      <c r="R391" s="1">
        <v>10000</v>
      </c>
      <c r="S391" s="1">
        <f t="shared" si="188"/>
        <v>10000</v>
      </c>
      <c r="T391" s="1">
        <v>10000</v>
      </c>
      <c r="U391" s="1">
        <f t="shared" si="184"/>
        <v>10000</v>
      </c>
    </row>
    <row r="392" spans="1:25" hidden="1" x14ac:dyDescent="0.2">
      <c r="A392" s="28" t="s">
        <v>235</v>
      </c>
      <c r="B392" s="29">
        <v>11</v>
      </c>
      <c r="C392" s="50" t="s">
        <v>101</v>
      </c>
      <c r="D392" s="31">
        <v>3299</v>
      </c>
      <c r="E392" s="32" t="s">
        <v>67</v>
      </c>
      <c r="G392" s="1">
        <v>30000</v>
      </c>
      <c r="H392" s="1">
        <v>30000</v>
      </c>
      <c r="I392" s="1">
        <v>30000</v>
      </c>
      <c r="J392" s="1">
        <v>30000</v>
      </c>
      <c r="K392" s="1">
        <v>300</v>
      </c>
      <c r="L392" s="33">
        <f t="shared" si="186"/>
        <v>1</v>
      </c>
      <c r="M392" s="1">
        <v>30000</v>
      </c>
      <c r="N392" s="1">
        <v>30000</v>
      </c>
      <c r="O392" s="1">
        <v>5000</v>
      </c>
      <c r="P392" s="1">
        <f t="shared" si="187"/>
        <v>5000</v>
      </c>
      <c r="Q392" s="1">
        <v>30000</v>
      </c>
      <c r="R392" s="1">
        <v>5000</v>
      </c>
      <c r="S392" s="1">
        <f t="shared" si="188"/>
        <v>5000</v>
      </c>
      <c r="T392" s="1">
        <v>5000</v>
      </c>
      <c r="U392" s="1">
        <f t="shared" si="184"/>
        <v>5000</v>
      </c>
    </row>
    <row r="393" spans="1:25" s="23" customFormat="1" ht="15.75" hidden="1" x14ac:dyDescent="0.2">
      <c r="A393" s="24" t="s">
        <v>235</v>
      </c>
      <c r="B393" s="25">
        <v>11</v>
      </c>
      <c r="C393" s="49" t="s">
        <v>101</v>
      </c>
      <c r="D393" s="27">
        <v>343</v>
      </c>
      <c r="E393" s="20"/>
      <c r="F393" s="20"/>
      <c r="G393" s="21">
        <f>SUM(G394:G395)</f>
        <v>105000</v>
      </c>
      <c r="H393" s="21">
        <f t="shared" ref="H393:U393" si="195">SUM(H394:H395)</f>
        <v>105000</v>
      </c>
      <c r="I393" s="21">
        <f t="shared" si="195"/>
        <v>105000</v>
      </c>
      <c r="J393" s="21">
        <f t="shared" si="195"/>
        <v>105000</v>
      </c>
      <c r="K393" s="21">
        <f t="shared" si="195"/>
        <v>30996.32</v>
      </c>
      <c r="L393" s="22">
        <f t="shared" si="186"/>
        <v>29.520304761904764</v>
      </c>
      <c r="M393" s="21">
        <f t="shared" si="195"/>
        <v>105000</v>
      </c>
      <c r="N393" s="21">
        <f t="shared" si="195"/>
        <v>105000</v>
      </c>
      <c r="O393" s="21">
        <f t="shared" si="195"/>
        <v>55000</v>
      </c>
      <c r="P393" s="21">
        <f t="shared" si="195"/>
        <v>55000</v>
      </c>
      <c r="Q393" s="21">
        <f t="shared" si="195"/>
        <v>105000</v>
      </c>
      <c r="R393" s="21">
        <f t="shared" si="195"/>
        <v>55000</v>
      </c>
      <c r="S393" s="21">
        <f t="shared" si="195"/>
        <v>55000</v>
      </c>
      <c r="T393" s="21">
        <f t="shared" si="195"/>
        <v>55000</v>
      </c>
      <c r="U393" s="21">
        <f t="shared" si="195"/>
        <v>55000</v>
      </c>
      <c r="V393" s="21"/>
      <c r="W393" s="21"/>
      <c r="X393" s="21"/>
      <c r="Y393" s="12"/>
    </row>
    <row r="394" spans="1:25" hidden="1" x14ac:dyDescent="0.2">
      <c r="A394" s="28" t="s">
        <v>235</v>
      </c>
      <c r="B394" s="29">
        <v>11</v>
      </c>
      <c r="C394" s="50" t="s">
        <v>101</v>
      </c>
      <c r="D394" s="31">
        <v>3431</v>
      </c>
      <c r="E394" s="32" t="s">
        <v>68</v>
      </c>
      <c r="G394" s="1">
        <v>5000</v>
      </c>
      <c r="H394" s="1">
        <v>5000</v>
      </c>
      <c r="I394" s="1">
        <v>5000</v>
      </c>
      <c r="J394" s="1">
        <v>5000</v>
      </c>
      <c r="K394" s="1">
        <v>1199.19</v>
      </c>
      <c r="L394" s="33">
        <f t="shared" si="186"/>
        <v>23.983800000000002</v>
      </c>
      <c r="M394" s="1">
        <v>5000</v>
      </c>
      <c r="N394" s="1">
        <v>5000</v>
      </c>
      <c r="O394" s="1">
        <v>5000</v>
      </c>
      <c r="P394" s="1">
        <f t="shared" si="187"/>
        <v>5000</v>
      </c>
      <c r="Q394" s="1">
        <v>5000</v>
      </c>
      <c r="R394" s="1">
        <v>5000</v>
      </c>
      <c r="S394" s="1">
        <f t="shared" si="188"/>
        <v>5000</v>
      </c>
      <c r="T394" s="1">
        <v>5000</v>
      </c>
      <c r="U394" s="1">
        <f t="shared" si="184"/>
        <v>5000</v>
      </c>
    </row>
    <row r="395" spans="1:25" hidden="1" x14ac:dyDescent="0.2">
      <c r="A395" s="28" t="s">
        <v>235</v>
      </c>
      <c r="B395" s="29">
        <v>11</v>
      </c>
      <c r="C395" s="50" t="s">
        <v>101</v>
      </c>
      <c r="D395" s="31">
        <v>3433</v>
      </c>
      <c r="E395" s="32" t="s">
        <v>69</v>
      </c>
      <c r="G395" s="1">
        <v>100000</v>
      </c>
      <c r="H395" s="1">
        <v>100000</v>
      </c>
      <c r="I395" s="1">
        <v>100000</v>
      </c>
      <c r="J395" s="1">
        <v>100000</v>
      </c>
      <c r="K395" s="1">
        <v>29797.13</v>
      </c>
      <c r="L395" s="33">
        <f t="shared" si="186"/>
        <v>29.797129999999999</v>
      </c>
      <c r="M395" s="1">
        <v>100000</v>
      </c>
      <c r="N395" s="1">
        <v>100000</v>
      </c>
      <c r="O395" s="1">
        <v>50000</v>
      </c>
      <c r="P395" s="1">
        <f t="shared" si="187"/>
        <v>50000</v>
      </c>
      <c r="Q395" s="1">
        <v>100000</v>
      </c>
      <c r="R395" s="1">
        <v>50000</v>
      </c>
      <c r="S395" s="1">
        <f t="shared" si="188"/>
        <v>50000</v>
      </c>
      <c r="T395" s="1">
        <v>50000</v>
      </c>
      <c r="U395" s="1">
        <f t="shared" si="184"/>
        <v>50000</v>
      </c>
    </row>
    <row r="396" spans="1:25" s="23" customFormat="1" ht="15.75" hidden="1" x14ac:dyDescent="0.2">
      <c r="A396" s="24" t="s">
        <v>235</v>
      </c>
      <c r="B396" s="25">
        <v>11</v>
      </c>
      <c r="C396" s="49" t="s">
        <v>101</v>
      </c>
      <c r="D396" s="27">
        <v>372</v>
      </c>
      <c r="E396" s="20"/>
      <c r="F396" s="20"/>
      <c r="G396" s="21">
        <f>SUM(G397)</f>
        <v>20000</v>
      </c>
      <c r="H396" s="21">
        <f t="shared" ref="H396:U396" si="196">SUM(H397)</f>
        <v>20000</v>
      </c>
      <c r="I396" s="21">
        <f t="shared" si="196"/>
        <v>20000</v>
      </c>
      <c r="J396" s="21">
        <f t="shared" si="196"/>
        <v>20000</v>
      </c>
      <c r="K396" s="21">
        <f t="shared" si="196"/>
        <v>0</v>
      </c>
      <c r="L396" s="22">
        <f t="shared" si="186"/>
        <v>0</v>
      </c>
      <c r="M396" s="21">
        <f t="shared" si="196"/>
        <v>20000</v>
      </c>
      <c r="N396" s="21">
        <f t="shared" si="196"/>
        <v>20000</v>
      </c>
      <c r="O396" s="21">
        <f t="shared" si="196"/>
        <v>20000</v>
      </c>
      <c r="P396" s="21">
        <f t="shared" si="196"/>
        <v>20000</v>
      </c>
      <c r="Q396" s="21">
        <f t="shared" si="196"/>
        <v>20000</v>
      </c>
      <c r="R396" s="21">
        <f t="shared" si="196"/>
        <v>20000</v>
      </c>
      <c r="S396" s="21">
        <f t="shared" si="196"/>
        <v>20000</v>
      </c>
      <c r="T396" s="21">
        <f t="shared" si="196"/>
        <v>20000</v>
      </c>
      <c r="U396" s="21">
        <f t="shared" si="196"/>
        <v>20000</v>
      </c>
      <c r="V396" s="21"/>
      <c r="W396" s="21"/>
      <c r="X396" s="21"/>
      <c r="Y396" s="12"/>
    </row>
    <row r="397" spans="1:25" hidden="1" x14ac:dyDescent="0.2">
      <c r="A397" s="28" t="s">
        <v>235</v>
      </c>
      <c r="B397" s="29">
        <v>11</v>
      </c>
      <c r="C397" s="50" t="s">
        <v>101</v>
      </c>
      <c r="D397" s="31">
        <v>3721</v>
      </c>
      <c r="E397" s="32" t="s">
        <v>72</v>
      </c>
      <c r="G397" s="1">
        <v>20000</v>
      </c>
      <c r="H397" s="1">
        <v>20000</v>
      </c>
      <c r="I397" s="1">
        <v>20000</v>
      </c>
      <c r="J397" s="1">
        <v>20000</v>
      </c>
      <c r="K397" s="1">
        <v>0</v>
      </c>
      <c r="L397" s="33">
        <f t="shared" si="186"/>
        <v>0</v>
      </c>
      <c r="M397" s="1">
        <v>20000</v>
      </c>
      <c r="N397" s="1">
        <v>20000</v>
      </c>
      <c r="O397" s="1">
        <v>20000</v>
      </c>
      <c r="P397" s="1">
        <f t="shared" si="187"/>
        <v>20000</v>
      </c>
      <c r="Q397" s="1">
        <v>20000</v>
      </c>
      <c r="R397" s="1">
        <v>20000</v>
      </c>
      <c r="S397" s="1">
        <f t="shared" si="188"/>
        <v>20000</v>
      </c>
      <c r="T397" s="1">
        <v>20000</v>
      </c>
      <c r="U397" s="1">
        <f t="shared" si="184"/>
        <v>20000</v>
      </c>
    </row>
    <row r="398" spans="1:25" s="23" customFormat="1" ht="15.75" hidden="1" x14ac:dyDescent="0.2">
      <c r="A398" s="24" t="s">
        <v>235</v>
      </c>
      <c r="B398" s="25">
        <v>31</v>
      </c>
      <c r="C398" s="49" t="s">
        <v>101</v>
      </c>
      <c r="D398" s="27">
        <v>329</v>
      </c>
      <c r="E398" s="20"/>
      <c r="F398" s="20"/>
      <c r="G398" s="21">
        <f>SUM(G399)</f>
        <v>3000000</v>
      </c>
      <c r="H398" s="21">
        <f t="shared" ref="H398:U398" si="197">SUM(H399)</f>
        <v>0</v>
      </c>
      <c r="I398" s="21">
        <f t="shared" si="197"/>
        <v>3000000</v>
      </c>
      <c r="J398" s="21">
        <f t="shared" si="197"/>
        <v>0</v>
      </c>
      <c r="K398" s="21">
        <f t="shared" si="197"/>
        <v>2100081.64</v>
      </c>
      <c r="L398" s="22">
        <f t="shared" si="186"/>
        <v>70.002721333333341</v>
      </c>
      <c r="M398" s="21">
        <f t="shared" si="197"/>
        <v>3000000</v>
      </c>
      <c r="N398" s="21">
        <f t="shared" si="197"/>
        <v>0</v>
      </c>
      <c r="O398" s="21">
        <f t="shared" si="197"/>
        <v>3000000</v>
      </c>
      <c r="P398" s="21">
        <f t="shared" si="197"/>
        <v>0</v>
      </c>
      <c r="Q398" s="21">
        <f t="shared" si="197"/>
        <v>3000000</v>
      </c>
      <c r="R398" s="21">
        <f t="shared" si="197"/>
        <v>3000000</v>
      </c>
      <c r="S398" s="21">
        <f t="shared" si="197"/>
        <v>0</v>
      </c>
      <c r="T398" s="21">
        <f t="shared" si="197"/>
        <v>3000000</v>
      </c>
      <c r="U398" s="21">
        <f t="shared" si="197"/>
        <v>0</v>
      </c>
      <c r="V398" s="21"/>
      <c r="W398" s="21"/>
      <c r="X398" s="21"/>
      <c r="Y398" s="12"/>
    </row>
    <row r="399" spans="1:25" s="23" customFormat="1" ht="30" hidden="1" x14ac:dyDescent="0.2">
      <c r="A399" s="28" t="s">
        <v>235</v>
      </c>
      <c r="B399" s="29">
        <v>31</v>
      </c>
      <c r="C399" s="50" t="s">
        <v>101</v>
      </c>
      <c r="D399" s="31">
        <v>3291</v>
      </c>
      <c r="E399" s="32" t="s">
        <v>62</v>
      </c>
      <c r="F399" s="32"/>
      <c r="G399" s="1">
        <v>3000000</v>
      </c>
      <c r="H399" s="55"/>
      <c r="I399" s="1">
        <v>3000000</v>
      </c>
      <c r="J399" s="55"/>
      <c r="K399" s="1">
        <v>2100081.64</v>
      </c>
      <c r="L399" s="33">
        <f t="shared" si="186"/>
        <v>70.002721333333341</v>
      </c>
      <c r="M399" s="1">
        <v>3000000</v>
      </c>
      <c r="N399" s="55"/>
      <c r="O399" s="1">
        <v>3000000</v>
      </c>
      <c r="P399" s="55"/>
      <c r="Q399" s="1">
        <v>3000000</v>
      </c>
      <c r="R399" s="1">
        <v>3000000</v>
      </c>
      <c r="S399" s="55"/>
      <c r="T399" s="1">
        <v>3000000</v>
      </c>
      <c r="U399" s="55"/>
      <c r="V399" s="21"/>
      <c r="W399" s="21"/>
      <c r="X399" s="21"/>
      <c r="Y399" s="12"/>
    </row>
    <row r="400" spans="1:25" ht="63" x14ac:dyDescent="0.2">
      <c r="A400" s="333" t="s">
        <v>239</v>
      </c>
      <c r="B400" s="333"/>
      <c r="C400" s="333"/>
      <c r="D400" s="333"/>
      <c r="E400" s="20" t="s">
        <v>240</v>
      </c>
      <c r="F400" s="20" t="s">
        <v>237</v>
      </c>
      <c r="G400" s="21">
        <f>G401+G404+G407+G409+G411+G416</f>
        <v>6090000</v>
      </c>
      <c r="H400" s="21">
        <f>H401+H404+H407+H409+H411+H416</f>
        <v>6090000</v>
      </c>
      <c r="I400" s="21">
        <f>I401+I404+I407+I409+I411+I416+I414</f>
        <v>6090000</v>
      </c>
      <c r="J400" s="21">
        <f t="shared" ref="J400:U400" si="198">J401+J404+J407+J409+J411+J416+J414</f>
        <v>6090000</v>
      </c>
      <c r="K400" s="21">
        <f t="shared" si="198"/>
        <v>4812258.38</v>
      </c>
      <c r="L400" s="22">
        <f t="shared" si="186"/>
        <v>79.019021018062404</v>
      </c>
      <c r="M400" s="21">
        <f t="shared" si="198"/>
        <v>7270000</v>
      </c>
      <c r="N400" s="21">
        <f t="shared" si="198"/>
        <v>7270000</v>
      </c>
      <c r="O400" s="21">
        <f t="shared" si="198"/>
        <v>9330000</v>
      </c>
      <c r="P400" s="21">
        <f t="shared" si="198"/>
        <v>9330000</v>
      </c>
      <c r="Q400" s="21">
        <f t="shared" si="198"/>
        <v>7270000</v>
      </c>
      <c r="R400" s="21">
        <f t="shared" si="198"/>
        <v>9330000</v>
      </c>
      <c r="S400" s="21">
        <f t="shared" si="198"/>
        <v>9330000</v>
      </c>
      <c r="T400" s="21">
        <f t="shared" si="198"/>
        <v>9330000</v>
      </c>
      <c r="U400" s="21">
        <f t="shared" si="198"/>
        <v>9330000</v>
      </c>
    </row>
    <row r="401" spans="1:25" s="23" customFormat="1" ht="15.75" hidden="1" x14ac:dyDescent="0.2">
      <c r="A401" s="24" t="s">
        <v>239</v>
      </c>
      <c r="B401" s="25">
        <v>11</v>
      </c>
      <c r="C401" s="49" t="s">
        <v>101</v>
      </c>
      <c r="D401" s="27">
        <v>322</v>
      </c>
      <c r="E401" s="20"/>
      <c r="F401" s="20"/>
      <c r="G401" s="21">
        <f>SUM(G402:G403)</f>
        <v>500000</v>
      </c>
      <c r="H401" s="21">
        <f t="shared" ref="H401:U401" si="199">SUM(H402:H403)</f>
        <v>500000</v>
      </c>
      <c r="I401" s="21">
        <f t="shared" si="199"/>
        <v>500000</v>
      </c>
      <c r="J401" s="21">
        <f t="shared" si="199"/>
        <v>500000</v>
      </c>
      <c r="K401" s="21">
        <f t="shared" si="199"/>
        <v>312736.26</v>
      </c>
      <c r="L401" s="22">
        <f t="shared" si="186"/>
        <v>62.547252</v>
      </c>
      <c r="M401" s="21">
        <f t="shared" si="199"/>
        <v>800000</v>
      </c>
      <c r="N401" s="21">
        <f t="shared" si="199"/>
        <v>800000</v>
      </c>
      <c r="O401" s="21">
        <f t="shared" si="199"/>
        <v>425000</v>
      </c>
      <c r="P401" s="21">
        <f t="shared" si="199"/>
        <v>425000</v>
      </c>
      <c r="Q401" s="21">
        <f t="shared" si="199"/>
        <v>800000</v>
      </c>
      <c r="R401" s="21">
        <f t="shared" si="199"/>
        <v>425000</v>
      </c>
      <c r="S401" s="21">
        <f t="shared" si="199"/>
        <v>425000</v>
      </c>
      <c r="T401" s="21">
        <f t="shared" si="199"/>
        <v>425000</v>
      </c>
      <c r="U401" s="21">
        <f t="shared" si="199"/>
        <v>425000</v>
      </c>
      <c r="V401" s="21"/>
      <c r="W401" s="21"/>
      <c r="X401" s="21"/>
      <c r="Y401" s="12"/>
    </row>
    <row r="402" spans="1:25" ht="30" hidden="1" x14ac:dyDescent="0.2">
      <c r="A402" s="28" t="s">
        <v>239</v>
      </c>
      <c r="B402" s="29">
        <v>11</v>
      </c>
      <c r="C402" s="50" t="s">
        <v>101</v>
      </c>
      <c r="D402" s="31">
        <v>3224</v>
      </c>
      <c r="E402" s="32" t="s">
        <v>155</v>
      </c>
      <c r="G402" s="1">
        <v>350000</v>
      </c>
      <c r="H402" s="1">
        <v>350000</v>
      </c>
      <c r="I402" s="1">
        <v>350000</v>
      </c>
      <c r="J402" s="1">
        <v>350000</v>
      </c>
      <c r="K402" s="1">
        <v>261377.15</v>
      </c>
      <c r="L402" s="33">
        <f t="shared" si="186"/>
        <v>74.679185714285708</v>
      </c>
      <c r="M402" s="1">
        <v>500000</v>
      </c>
      <c r="N402" s="1">
        <v>500000</v>
      </c>
      <c r="O402" s="1">
        <v>350000</v>
      </c>
      <c r="P402" s="1">
        <f>O402</f>
        <v>350000</v>
      </c>
      <c r="Q402" s="1">
        <v>500000</v>
      </c>
      <c r="R402" s="1">
        <v>350000</v>
      </c>
      <c r="S402" s="1">
        <f>R402</f>
        <v>350000</v>
      </c>
      <c r="T402" s="1">
        <v>350000</v>
      </c>
      <c r="U402" s="1">
        <f>T402</f>
        <v>350000</v>
      </c>
    </row>
    <row r="403" spans="1:25" hidden="1" x14ac:dyDescent="0.2">
      <c r="A403" s="28" t="s">
        <v>239</v>
      </c>
      <c r="B403" s="29">
        <v>11</v>
      </c>
      <c r="C403" s="50" t="s">
        <v>101</v>
      </c>
      <c r="D403" s="31">
        <v>3225</v>
      </c>
      <c r="E403" s="32" t="s">
        <v>50</v>
      </c>
      <c r="F403" s="36"/>
      <c r="G403" s="1">
        <v>150000</v>
      </c>
      <c r="H403" s="1">
        <v>150000</v>
      </c>
      <c r="I403" s="1">
        <v>150000</v>
      </c>
      <c r="J403" s="1">
        <v>150000</v>
      </c>
      <c r="K403" s="1">
        <v>51359.11</v>
      </c>
      <c r="L403" s="33">
        <f t="shared" si="186"/>
        <v>34.239406666666667</v>
      </c>
      <c r="M403" s="1">
        <v>300000</v>
      </c>
      <c r="N403" s="1">
        <v>300000</v>
      </c>
      <c r="O403" s="1">
        <v>75000</v>
      </c>
      <c r="P403" s="1">
        <f t="shared" ref="P403:P417" si="200">O403</f>
        <v>75000</v>
      </c>
      <c r="Q403" s="1">
        <v>300000</v>
      </c>
      <c r="R403" s="1">
        <v>75000</v>
      </c>
      <c r="S403" s="1">
        <f t="shared" ref="S403:S417" si="201">R403</f>
        <v>75000</v>
      </c>
      <c r="T403" s="1">
        <v>75000</v>
      </c>
      <c r="U403" s="1">
        <f t="shared" ref="U403:U417" si="202">T403</f>
        <v>75000</v>
      </c>
    </row>
    <row r="404" spans="1:25" s="23" customFormat="1" ht="15.75" hidden="1" x14ac:dyDescent="0.2">
      <c r="A404" s="24" t="s">
        <v>239</v>
      </c>
      <c r="B404" s="25">
        <v>11</v>
      </c>
      <c r="C404" s="49" t="s">
        <v>101</v>
      </c>
      <c r="D404" s="27">
        <v>323</v>
      </c>
      <c r="E404" s="20"/>
      <c r="F404" s="38"/>
      <c r="G404" s="21">
        <f>SUM(G405:G406)</f>
        <v>4000000</v>
      </c>
      <c r="H404" s="21">
        <f t="shared" ref="H404:U404" si="203">SUM(H405:H406)</f>
        <v>4000000</v>
      </c>
      <c r="I404" s="21">
        <f t="shared" si="203"/>
        <v>4000000</v>
      </c>
      <c r="J404" s="21">
        <f t="shared" si="203"/>
        <v>4000000</v>
      </c>
      <c r="K404" s="21">
        <f t="shared" si="203"/>
        <v>3460047.45</v>
      </c>
      <c r="L404" s="22">
        <f t="shared" si="186"/>
        <v>86.501186250000003</v>
      </c>
      <c r="M404" s="21">
        <f t="shared" si="203"/>
        <v>4300000</v>
      </c>
      <c r="N404" s="21">
        <f t="shared" si="203"/>
        <v>4300000</v>
      </c>
      <c r="O404" s="21">
        <f t="shared" si="203"/>
        <v>6820000</v>
      </c>
      <c r="P404" s="21">
        <f t="shared" si="203"/>
        <v>6820000</v>
      </c>
      <c r="Q404" s="21">
        <f t="shared" si="203"/>
        <v>4300000</v>
      </c>
      <c r="R404" s="21">
        <f t="shared" si="203"/>
        <v>6820000</v>
      </c>
      <c r="S404" s="21">
        <f t="shared" si="203"/>
        <v>6820000</v>
      </c>
      <c r="T404" s="21">
        <f t="shared" si="203"/>
        <v>6820000</v>
      </c>
      <c r="U404" s="21">
        <f t="shared" si="203"/>
        <v>6820000</v>
      </c>
      <c r="V404" s="21"/>
      <c r="W404" s="21"/>
      <c r="X404" s="21"/>
      <c r="Y404" s="12"/>
    </row>
    <row r="405" spans="1:25" hidden="1" x14ac:dyDescent="0.2">
      <c r="A405" s="28" t="s">
        <v>239</v>
      </c>
      <c r="B405" s="29">
        <v>11</v>
      </c>
      <c r="C405" s="50" t="s">
        <v>101</v>
      </c>
      <c r="D405" s="31">
        <v>3232</v>
      </c>
      <c r="E405" s="32" t="s">
        <v>53</v>
      </c>
      <c r="G405" s="1">
        <v>3650000</v>
      </c>
      <c r="H405" s="1">
        <v>3650000</v>
      </c>
      <c r="I405" s="1">
        <v>3650000</v>
      </c>
      <c r="J405" s="1">
        <v>3650000</v>
      </c>
      <c r="K405" s="1">
        <v>3385897.45</v>
      </c>
      <c r="L405" s="33">
        <f t="shared" si="186"/>
        <v>92.764313698630147</v>
      </c>
      <c r="M405" s="1">
        <v>3700000</v>
      </c>
      <c r="N405" s="1">
        <v>3700000</v>
      </c>
      <c r="O405" s="1">
        <v>6500000</v>
      </c>
      <c r="P405" s="1">
        <f t="shared" si="200"/>
        <v>6500000</v>
      </c>
      <c r="Q405" s="1">
        <v>3700000</v>
      </c>
      <c r="R405" s="1">
        <v>6500000</v>
      </c>
      <c r="S405" s="1">
        <f t="shared" si="201"/>
        <v>6500000</v>
      </c>
      <c r="T405" s="1">
        <v>6500000</v>
      </c>
      <c r="U405" s="1">
        <f t="shared" si="202"/>
        <v>6500000</v>
      </c>
    </row>
    <row r="406" spans="1:25" hidden="1" x14ac:dyDescent="0.2">
      <c r="A406" s="28" t="s">
        <v>239</v>
      </c>
      <c r="B406" s="29">
        <v>11</v>
      </c>
      <c r="C406" s="50" t="s">
        <v>101</v>
      </c>
      <c r="D406" s="31">
        <v>3235</v>
      </c>
      <c r="E406" s="32" t="s">
        <v>56</v>
      </c>
      <c r="G406" s="1">
        <v>350000</v>
      </c>
      <c r="H406" s="1">
        <v>350000</v>
      </c>
      <c r="I406" s="1">
        <v>350000</v>
      </c>
      <c r="J406" s="1">
        <v>350000</v>
      </c>
      <c r="K406" s="1">
        <v>74150</v>
      </c>
      <c r="L406" s="33">
        <f t="shared" si="186"/>
        <v>21.185714285714287</v>
      </c>
      <c r="M406" s="1">
        <v>600000</v>
      </c>
      <c r="N406" s="1">
        <v>600000</v>
      </c>
      <c r="O406" s="1">
        <v>320000</v>
      </c>
      <c r="P406" s="1">
        <f t="shared" si="200"/>
        <v>320000</v>
      </c>
      <c r="Q406" s="1">
        <v>600000</v>
      </c>
      <c r="R406" s="1">
        <v>320000</v>
      </c>
      <c r="S406" s="1">
        <f t="shared" si="201"/>
        <v>320000</v>
      </c>
      <c r="T406" s="1">
        <v>320000</v>
      </c>
      <c r="U406" s="1">
        <f t="shared" si="202"/>
        <v>320000</v>
      </c>
    </row>
    <row r="407" spans="1:25" s="23" customFormat="1" ht="15.75" hidden="1" x14ac:dyDescent="0.2">
      <c r="A407" s="24" t="s">
        <v>239</v>
      </c>
      <c r="B407" s="25">
        <v>11</v>
      </c>
      <c r="C407" s="49" t="s">
        <v>101</v>
      </c>
      <c r="D407" s="27">
        <v>329</v>
      </c>
      <c r="E407" s="20"/>
      <c r="F407" s="20"/>
      <c r="G407" s="21">
        <f>SUM(G408)</f>
        <v>240000</v>
      </c>
      <c r="H407" s="21">
        <f t="shared" ref="H407:U407" si="204">SUM(H408)</f>
        <v>240000</v>
      </c>
      <c r="I407" s="21">
        <f t="shared" si="204"/>
        <v>240000</v>
      </c>
      <c r="J407" s="21">
        <f t="shared" si="204"/>
        <v>240000</v>
      </c>
      <c r="K407" s="21">
        <f t="shared" si="204"/>
        <v>108629.04</v>
      </c>
      <c r="L407" s="22">
        <f t="shared" si="186"/>
        <v>45.262099999999997</v>
      </c>
      <c r="M407" s="21">
        <f t="shared" si="204"/>
        <v>400000</v>
      </c>
      <c r="N407" s="21">
        <f t="shared" si="204"/>
        <v>400000</v>
      </c>
      <c r="O407" s="21">
        <f t="shared" si="204"/>
        <v>135000</v>
      </c>
      <c r="P407" s="21">
        <f t="shared" si="204"/>
        <v>135000</v>
      </c>
      <c r="Q407" s="21">
        <f t="shared" si="204"/>
        <v>400000</v>
      </c>
      <c r="R407" s="21">
        <f t="shared" si="204"/>
        <v>135000</v>
      </c>
      <c r="S407" s="21">
        <f t="shared" si="204"/>
        <v>135000</v>
      </c>
      <c r="T407" s="21">
        <f t="shared" si="204"/>
        <v>135000</v>
      </c>
      <c r="U407" s="21">
        <f t="shared" si="204"/>
        <v>135000</v>
      </c>
      <c r="V407" s="21"/>
      <c r="W407" s="21"/>
      <c r="X407" s="21"/>
      <c r="Y407" s="12"/>
    </row>
    <row r="408" spans="1:25" hidden="1" x14ac:dyDescent="0.2">
      <c r="A408" s="28" t="s">
        <v>239</v>
      </c>
      <c r="B408" s="29">
        <v>11</v>
      </c>
      <c r="C408" s="50" t="s">
        <v>101</v>
      </c>
      <c r="D408" s="31">
        <v>3292</v>
      </c>
      <c r="E408" s="32" t="s">
        <v>63</v>
      </c>
      <c r="G408" s="1">
        <v>240000</v>
      </c>
      <c r="H408" s="1">
        <v>240000</v>
      </c>
      <c r="I408" s="1">
        <v>240000</v>
      </c>
      <c r="J408" s="1">
        <v>240000</v>
      </c>
      <c r="K408" s="1">
        <v>108629.04</v>
      </c>
      <c r="L408" s="33">
        <f t="shared" si="186"/>
        <v>45.262099999999997</v>
      </c>
      <c r="M408" s="1">
        <v>400000</v>
      </c>
      <c r="N408" s="1">
        <v>400000</v>
      </c>
      <c r="O408" s="1">
        <v>135000</v>
      </c>
      <c r="P408" s="1">
        <f t="shared" si="200"/>
        <v>135000</v>
      </c>
      <c r="Q408" s="1">
        <v>400000</v>
      </c>
      <c r="R408" s="1">
        <v>135000</v>
      </c>
      <c r="S408" s="1">
        <f t="shared" si="201"/>
        <v>135000</v>
      </c>
      <c r="T408" s="1">
        <v>135000</v>
      </c>
      <c r="U408" s="1">
        <f t="shared" si="202"/>
        <v>135000</v>
      </c>
    </row>
    <row r="409" spans="1:25" s="23" customFormat="1" ht="15.75" hidden="1" x14ac:dyDescent="0.2">
      <c r="A409" s="24" t="s">
        <v>239</v>
      </c>
      <c r="B409" s="25">
        <v>11</v>
      </c>
      <c r="C409" s="49" t="s">
        <v>101</v>
      </c>
      <c r="D409" s="27">
        <v>412</v>
      </c>
      <c r="E409" s="20"/>
      <c r="F409" s="20"/>
      <c r="G409" s="21">
        <f>SUM(G410)</f>
        <v>100000</v>
      </c>
      <c r="H409" s="21">
        <f t="shared" ref="H409:U409" si="205">SUM(H410)</f>
        <v>100000</v>
      </c>
      <c r="I409" s="21">
        <f t="shared" si="205"/>
        <v>100000</v>
      </c>
      <c r="J409" s="21">
        <f t="shared" si="205"/>
        <v>100000</v>
      </c>
      <c r="K409" s="21">
        <f t="shared" si="205"/>
        <v>0</v>
      </c>
      <c r="L409" s="22">
        <f t="shared" si="186"/>
        <v>0</v>
      </c>
      <c r="M409" s="21">
        <f t="shared" si="205"/>
        <v>170000</v>
      </c>
      <c r="N409" s="21">
        <f t="shared" si="205"/>
        <v>170000</v>
      </c>
      <c r="O409" s="21">
        <f t="shared" si="205"/>
        <v>50000</v>
      </c>
      <c r="P409" s="21">
        <f t="shared" si="205"/>
        <v>50000</v>
      </c>
      <c r="Q409" s="21">
        <f t="shared" si="205"/>
        <v>170000</v>
      </c>
      <c r="R409" s="21">
        <f t="shared" si="205"/>
        <v>50000</v>
      </c>
      <c r="S409" s="21">
        <f t="shared" si="205"/>
        <v>50000</v>
      </c>
      <c r="T409" s="21">
        <f t="shared" si="205"/>
        <v>50000</v>
      </c>
      <c r="U409" s="21">
        <f t="shared" si="205"/>
        <v>50000</v>
      </c>
      <c r="V409" s="21"/>
      <c r="W409" s="21"/>
      <c r="X409" s="21"/>
      <c r="Y409" s="12"/>
    </row>
    <row r="410" spans="1:25" s="23" customFormat="1" ht="15.75" hidden="1" x14ac:dyDescent="0.2">
      <c r="A410" s="28" t="s">
        <v>239</v>
      </c>
      <c r="B410" s="29">
        <v>11</v>
      </c>
      <c r="C410" s="50" t="s">
        <v>101</v>
      </c>
      <c r="D410" s="31">
        <v>4126</v>
      </c>
      <c r="E410" s="32" t="s">
        <v>84</v>
      </c>
      <c r="F410" s="32"/>
      <c r="G410" s="1">
        <v>100000</v>
      </c>
      <c r="H410" s="1">
        <v>100000</v>
      </c>
      <c r="I410" s="1">
        <v>100000</v>
      </c>
      <c r="J410" s="1">
        <v>100000</v>
      </c>
      <c r="K410" s="1">
        <v>0</v>
      </c>
      <c r="L410" s="33">
        <f t="shared" si="186"/>
        <v>0</v>
      </c>
      <c r="M410" s="1">
        <v>170000</v>
      </c>
      <c r="N410" s="1">
        <v>170000</v>
      </c>
      <c r="O410" s="1">
        <v>50000</v>
      </c>
      <c r="P410" s="1">
        <f t="shared" si="200"/>
        <v>50000</v>
      </c>
      <c r="Q410" s="1">
        <v>170000</v>
      </c>
      <c r="R410" s="1">
        <v>50000</v>
      </c>
      <c r="S410" s="1">
        <f t="shared" si="201"/>
        <v>50000</v>
      </c>
      <c r="T410" s="1">
        <v>50000</v>
      </c>
      <c r="U410" s="1">
        <f t="shared" si="202"/>
        <v>50000</v>
      </c>
      <c r="V410" s="21"/>
      <c r="W410" s="21"/>
      <c r="X410" s="21"/>
      <c r="Y410" s="12"/>
    </row>
    <row r="411" spans="1:25" s="23" customFormat="1" ht="15.75" hidden="1" x14ac:dyDescent="0.2">
      <c r="A411" s="24" t="s">
        <v>239</v>
      </c>
      <c r="B411" s="25">
        <v>11</v>
      </c>
      <c r="C411" s="49" t="s">
        <v>101</v>
      </c>
      <c r="D411" s="27">
        <v>422</v>
      </c>
      <c r="E411" s="20"/>
      <c r="F411" s="20"/>
      <c r="G411" s="21">
        <f>SUM(G412:G413)</f>
        <v>500000</v>
      </c>
      <c r="H411" s="21">
        <f t="shared" ref="H411:U411" si="206">SUM(H412:H413)</f>
        <v>500000</v>
      </c>
      <c r="I411" s="21">
        <f t="shared" si="206"/>
        <v>500000</v>
      </c>
      <c r="J411" s="21">
        <f t="shared" si="206"/>
        <v>500000</v>
      </c>
      <c r="K411" s="21">
        <f t="shared" si="206"/>
        <v>189132.08000000002</v>
      </c>
      <c r="L411" s="22">
        <f t="shared" si="186"/>
        <v>37.826416000000002</v>
      </c>
      <c r="M411" s="21">
        <f t="shared" si="206"/>
        <v>600000</v>
      </c>
      <c r="N411" s="21">
        <f t="shared" si="206"/>
        <v>600000</v>
      </c>
      <c r="O411" s="21">
        <f t="shared" si="206"/>
        <v>250000</v>
      </c>
      <c r="P411" s="21">
        <f t="shared" si="206"/>
        <v>250000</v>
      </c>
      <c r="Q411" s="21">
        <f t="shared" si="206"/>
        <v>600000</v>
      </c>
      <c r="R411" s="21">
        <f t="shared" si="206"/>
        <v>250000</v>
      </c>
      <c r="S411" s="21">
        <f t="shared" si="206"/>
        <v>250000</v>
      </c>
      <c r="T411" s="21">
        <f t="shared" si="206"/>
        <v>250000</v>
      </c>
      <c r="U411" s="21">
        <f t="shared" si="206"/>
        <v>250000</v>
      </c>
      <c r="V411" s="21"/>
      <c r="W411" s="21"/>
      <c r="X411" s="21"/>
      <c r="Y411" s="12"/>
    </row>
    <row r="412" spans="1:25" hidden="1" x14ac:dyDescent="0.2">
      <c r="A412" s="28" t="s">
        <v>239</v>
      </c>
      <c r="B412" s="29">
        <v>11</v>
      </c>
      <c r="C412" s="50" t="s">
        <v>101</v>
      </c>
      <c r="D412" s="31">
        <v>4222</v>
      </c>
      <c r="E412" s="32" t="s">
        <v>75</v>
      </c>
      <c r="G412" s="1">
        <v>300000</v>
      </c>
      <c r="H412" s="1">
        <v>300000</v>
      </c>
      <c r="I412" s="1">
        <v>300000</v>
      </c>
      <c r="J412" s="1">
        <v>300000</v>
      </c>
      <c r="K412" s="1">
        <v>139268.17000000001</v>
      </c>
      <c r="L412" s="33">
        <f t="shared" si="186"/>
        <v>46.422723333333337</v>
      </c>
      <c r="M412" s="1">
        <v>300000</v>
      </c>
      <c r="N412" s="1">
        <v>300000</v>
      </c>
      <c r="O412" s="1">
        <v>150000</v>
      </c>
      <c r="P412" s="1">
        <f t="shared" si="200"/>
        <v>150000</v>
      </c>
      <c r="Q412" s="1">
        <v>300000</v>
      </c>
      <c r="R412" s="1">
        <v>150000</v>
      </c>
      <c r="S412" s="1">
        <f t="shared" si="201"/>
        <v>150000</v>
      </c>
      <c r="T412" s="1">
        <v>150000</v>
      </c>
      <c r="U412" s="1">
        <f t="shared" si="202"/>
        <v>150000</v>
      </c>
    </row>
    <row r="413" spans="1:25" hidden="1" x14ac:dyDescent="0.2">
      <c r="A413" s="28" t="s">
        <v>239</v>
      </c>
      <c r="B413" s="29">
        <v>11</v>
      </c>
      <c r="C413" s="50" t="s">
        <v>101</v>
      </c>
      <c r="D413" s="31">
        <v>4227</v>
      </c>
      <c r="E413" s="32" t="s">
        <v>77</v>
      </c>
      <c r="G413" s="1">
        <v>200000</v>
      </c>
      <c r="H413" s="1">
        <v>200000</v>
      </c>
      <c r="I413" s="1">
        <v>200000</v>
      </c>
      <c r="J413" s="1">
        <v>200000</v>
      </c>
      <c r="K413" s="1">
        <v>49863.91</v>
      </c>
      <c r="L413" s="33">
        <f t="shared" si="186"/>
        <v>24.931955000000002</v>
      </c>
      <c r="M413" s="1">
        <v>300000</v>
      </c>
      <c r="N413" s="1">
        <v>300000</v>
      </c>
      <c r="O413" s="1">
        <v>100000</v>
      </c>
      <c r="P413" s="1">
        <f t="shared" si="200"/>
        <v>100000</v>
      </c>
      <c r="Q413" s="1">
        <v>300000</v>
      </c>
      <c r="R413" s="1">
        <v>100000</v>
      </c>
      <c r="S413" s="1">
        <f t="shared" si="201"/>
        <v>100000</v>
      </c>
      <c r="T413" s="1">
        <v>100000</v>
      </c>
      <c r="U413" s="1">
        <f t="shared" si="202"/>
        <v>100000</v>
      </c>
    </row>
    <row r="414" spans="1:25" s="23" customFormat="1" ht="15.75" hidden="1" x14ac:dyDescent="0.2">
      <c r="A414" s="24" t="s">
        <v>239</v>
      </c>
      <c r="B414" s="25">
        <v>11</v>
      </c>
      <c r="C414" s="49" t="s">
        <v>101</v>
      </c>
      <c r="D414" s="27">
        <v>423</v>
      </c>
      <c r="E414" s="20"/>
      <c r="F414" s="20"/>
      <c r="G414" s="21"/>
      <c r="H414" s="21"/>
      <c r="I414" s="21">
        <f>I415</f>
        <v>0</v>
      </c>
      <c r="J414" s="21">
        <f t="shared" ref="J414:U414" si="207">J415</f>
        <v>0</v>
      </c>
      <c r="K414" s="21">
        <f t="shared" si="207"/>
        <v>0</v>
      </c>
      <c r="L414" s="22" t="str">
        <f t="shared" si="186"/>
        <v>-</v>
      </c>
      <c r="M414" s="21">
        <f t="shared" si="207"/>
        <v>0</v>
      </c>
      <c r="N414" s="21">
        <f t="shared" si="207"/>
        <v>0</v>
      </c>
      <c r="O414" s="21">
        <f t="shared" si="207"/>
        <v>50000</v>
      </c>
      <c r="P414" s="21">
        <f t="shared" si="207"/>
        <v>50000</v>
      </c>
      <c r="Q414" s="21">
        <f t="shared" si="207"/>
        <v>0</v>
      </c>
      <c r="R414" s="21">
        <f t="shared" si="207"/>
        <v>50000</v>
      </c>
      <c r="S414" s="21">
        <f t="shared" si="207"/>
        <v>50000</v>
      </c>
      <c r="T414" s="21">
        <f t="shared" si="207"/>
        <v>50000</v>
      </c>
      <c r="U414" s="21">
        <f t="shared" si="207"/>
        <v>50000</v>
      </c>
      <c r="V414" s="21"/>
      <c r="W414" s="21"/>
      <c r="X414" s="21"/>
      <c r="Y414" s="12"/>
    </row>
    <row r="415" spans="1:25" ht="15.75" hidden="1" x14ac:dyDescent="0.2">
      <c r="A415" s="28" t="s">
        <v>239</v>
      </c>
      <c r="B415" s="29">
        <v>11</v>
      </c>
      <c r="C415" s="50" t="s">
        <v>101</v>
      </c>
      <c r="D415" s="31">
        <v>4231</v>
      </c>
      <c r="E415" s="32" t="s">
        <v>241</v>
      </c>
      <c r="L415" s="22" t="str">
        <f t="shared" si="186"/>
        <v>-</v>
      </c>
      <c r="M415" s="1"/>
      <c r="N415" s="1"/>
      <c r="O415" s="1">
        <v>50000</v>
      </c>
      <c r="P415" s="1">
        <f>O415</f>
        <v>50000</v>
      </c>
      <c r="Q415" s="1"/>
      <c r="R415" s="1">
        <v>50000</v>
      </c>
      <c r="S415" s="1">
        <f>R415</f>
        <v>50000</v>
      </c>
      <c r="T415" s="1">
        <v>50000</v>
      </c>
      <c r="U415" s="1">
        <f>T415</f>
        <v>50000</v>
      </c>
    </row>
    <row r="416" spans="1:25" s="23" customFormat="1" ht="15.75" hidden="1" x14ac:dyDescent="0.2">
      <c r="A416" s="24" t="s">
        <v>239</v>
      </c>
      <c r="B416" s="25">
        <v>11</v>
      </c>
      <c r="C416" s="49" t="s">
        <v>101</v>
      </c>
      <c r="D416" s="27">
        <v>453</v>
      </c>
      <c r="E416" s="20"/>
      <c r="F416" s="20"/>
      <c r="G416" s="21">
        <f>SUM(G417)</f>
        <v>750000</v>
      </c>
      <c r="H416" s="21">
        <f t="shared" ref="H416:U416" si="208">SUM(H417)</f>
        <v>750000</v>
      </c>
      <c r="I416" s="21">
        <f t="shared" si="208"/>
        <v>750000</v>
      </c>
      <c r="J416" s="21">
        <f t="shared" si="208"/>
        <v>750000</v>
      </c>
      <c r="K416" s="21">
        <f t="shared" si="208"/>
        <v>741713.55</v>
      </c>
      <c r="L416" s="22">
        <f t="shared" si="186"/>
        <v>98.895139999999998</v>
      </c>
      <c r="M416" s="21">
        <f t="shared" si="208"/>
        <v>1000000</v>
      </c>
      <c r="N416" s="21">
        <f t="shared" si="208"/>
        <v>1000000</v>
      </c>
      <c r="O416" s="21">
        <f t="shared" si="208"/>
        <v>1600000</v>
      </c>
      <c r="P416" s="21">
        <f t="shared" si="208"/>
        <v>1600000</v>
      </c>
      <c r="Q416" s="21">
        <f t="shared" si="208"/>
        <v>1000000</v>
      </c>
      <c r="R416" s="21">
        <f t="shared" si="208"/>
        <v>1600000</v>
      </c>
      <c r="S416" s="21">
        <f t="shared" si="208"/>
        <v>1600000</v>
      </c>
      <c r="T416" s="21">
        <f t="shared" si="208"/>
        <v>1600000</v>
      </c>
      <c r="U416" s="21">
        <f t="shared" si="208"/>
        <v>1600000</v>
      </c>
      <c r="V416" s="21"/>
      <c r="W416" s="21"/>
      <c r="X416" s="21"/>
      <c r="Y416" s="12"/>
    </row>
    <row r="417" spans="1:25" hidden="1" x14ac:dyDescent="0.2">
      <c r="A417" s="28" t="s">
        <v>239</v>
      </c>
      <c r="B417" s="29">
        <v>11</v>
      </c>
      <c r="C417" s="50" t="s">
        <v>101</v>
      </c>
      <c r="D417" s="31">
        <v>4531</v>
      </c>
      <c r="E417" s="32" t="s">
        <v>198</v>
      </c>
      <c r="G417" s="1">
        <v>750000</v>
      </c>
      <c r="H417" s="1">
        <v>750000</v>
      </c>
      <c r="I417" s="1">
        <v>750000</v>
      </c>
      <c r="J417" s="1">
        <v>750000</v>
      </c>
      <c r="K417" s="1">
        <v>741713.55</v>
      </c>
      <c r="L417" s="33">
        <f t="shared" si="186"/>
        <v>98.895139999999998</v>
      </c>
      <c r="M417" s="1">
        <v>1000000</v>
      </c>
      <c r="N417" s="1">
        <v>1000000</v>
      </c>
      <c r="O417" s="1">
        <v>1600000</v>
      </c>
      <c r="P417" s="1">
        <f t="shared" si="200"/>
        <v>1600000</v>
      </c>
      <c r="Q417" s="1">
        <v>1000000</v>
      </c>
      <c r="R417" s="1">
        <v>1600000</v>
      </c>
      <c r="S417" s="1">
        <f t="shared" si="201"/>
        <v>1600000</v>
      </c>
      <c r="T417" s="1">
        <v>1600000</v>
      </c>
      <c r="U417" s="1">
        <f t="shared" si="202"/>
        <v>1600000</v>
      </c>
    </row>
    <row r="418" spans="1:25" ht="63" x14ac:dyDescent="0.2">
      <c r="A418" s="333" t="s">
        <v>242</v>
      </c>
      <c r="B418" s="333"/>
      <c r="C418" s="333"/>
      <c r="D418" s="333"/>
      <c r="E418" s="20" t="s">
        <v>243</v>
      </c>
      <c r="F418" s="20" t="s">
        <v>237</v>
      </c>
      <c r="G418" s="21">
        <f>G419+G421+G426+G429+G431</f>
        <v>7540000</v>
      </c>
      <c r="H418" s="21">
        <f t="shared" ref="H418:U418" si="209">H419+H421+H426+H429+H431</f>
        <v>7540000</v>
      </c>
      <c r="I418" s="21">
        <f t="shared" si="209"/>
        <v>7540000</v>
      </c>
      <c r="J418" s="21">
        <f t="shared" si="209"/>
        <v>7540000</v>
      </c>
      <c r="K418" s="21">
        <f t="shared" si="209"/>
        <v>4129718.5</v>
      </c>
      <c r="L418" s="22">
        <f t="shared" si="186"/>
        <v>54.770802387267906</v>
      </c>
      <c r="M418" s="21">
        <f t="shared" si="209"/>
        <v>6840000</v>
      </c>
      <c r="N418" s="21">
        <f t="shared" si="209"/>
        <v>6840000</v>
      </c>
      <c r="O418" s="21">
        <f t="shared" si="209"/>
        <v>8240000</v>
      </c>
      <c r="P418" s="21">
        <f t="shared" si="209"/>
        <v>8240000</v>
      </c>
      <c r="Q418" s="21">
        <f t="shared" si="209"/>
        <v>6840000</v>
      </c>
      <c r="R418" s="21">
        <f t="shared" si="209"/>
        <v>8240000</v>
      </c>
      <c r="S418" s="21">
        <f t="shared" si="209"/>
        <v>8240000</v>
      </c>
      <c r="T418" s="21">
        <f t="shared" si="209"/>
        <v>8240000</v>
      </c>
      <c r="U418" s="21">
        <f t="shared" si="209"/>
        <v>8240000</v>
      </c>
    </row>
    <row r="419" spans="1:25" s="23" customFormat="1" ht="15.75" hidden="1" x14ac:dyDescent="0.2">
      <c r="A419" s="24" t="s">
        <v>242</v>
      </c>
      <c r="B419" s="25">
        <v>11</v>
      </c>
      <c r="C419" s="26" t="s">
        <v>101</v>
      </c>
      <c r="D419" s="27">
        <v>322</v>
      </c>
      <c r="E419" s="20"/>
      <c r="F419" s="20"/>
      <c r="G419" s="21">
        <f>SUM(G420)</f>
        <v>30000</v>
      </c>
      <c r="H419" s="21">
        <f t="shared" ref="H419:U419" si="210">SUM(H420)</f>
        <v>30000</v>
      </c>
      <c r="I419" s="21">
        <f t="shared" si="210"/>
        <v>30000</v>
      </c>
      <c r="J419" s="21">
        <f t="shared" si="210"/>
        <v>30000</v>
      </c>
      <c r="K419" s="21">
        <f t="shared" si="210"/>
        <v>0</v>
      </c>
      <c r="L419" s="22">
        <f t="shared" si="186"/>
        <v>0</v>
      </c>
      <c r="M419" s="21">
        <f t="shared" si="210"/>
        <v>30000</v>
      </c>
      <c r="N419" s="21">
        <f t="shared" si="210"/>
        <v>30000</v>
      </c>
      <c r="O419" s="21">
        <f t="shared" si="210"/>
        <v>0</v>
      </c>
      <c r="P419" s="21">
        <f t="shared" si="210"/>
        <v>0</v>
      </c>
      <c r="Q419" s="21">
        <f t="shared" si="210"/>
        <v>30000</v>
      </c>
      <c r="R419" s="21">
        <f t="shared" si="210"/>
        <v>0</v>
      </c>
      <c r="S419" s="21">
        <f t="shared" si="210"/>
        <v>0</v>
      </c>
      <c r="T419" s="21">
        <f t="shared" si="210"/>
        <v>0</v>
      </c>
      <c r="U419" s="21">
        <f t="shared" si="210"/>
        <v>0</v>
      </c>
      <c r="V419" s="21"/>
      <c r="W419" s="21"/>
      <c r="X419" s="21"/>
      <c r="Y419" s="12"/>
    </row>
    <row r="420" spans="1:25" ht="30" hidden="1" x14ac:dyDescent="0.2">
      <c r="A420" s="28" t="s">
        <v>242</v>
      </c>
      <c r="B420" s="29">
        <v>11</v>
      </c>
      <c r="C420" s="30" t="s">
        <v>101</v>
      </c>
      <c r="D420" s="31">
        <v>3224</v>
      </c>
      <c r="E420" s="32" t="s">
        <v>155</v>
      </c>
      <c r="G420" s="1">
        <v>30000</v>
      </c>
      <c r="H420" s="1">
        <v>30000</v>
      </c>
      <c r="I420" s="1">
        <v>30000</v>
      </c>
      <c r="J420" s="1">
        <v>30000</v>
      </c>
      <c r="K420" s="1">
        <v>0</v>
      </c>
      <c r="L420" s="33">
        <f t="shared" si="186"/>
        <v>0</v>
      </c>
      <c r="M420" s="1">
        <v>30000</v>
      </c>
      <c r="N420" s="1">
        <v>30000</v>
      </c>
      <c r="O420" s="1"/>
      <c r="P420" s="1">
        <f>O420</f>
        <v>0</v>
      </c>
      <c r="Q420" s="1">
        <v>30000</v>
      </c>
      <c r="R420" s="1"/>
      <c r="S420" s="1">
        <f>R420</f>
        <v>0</v>
      </c>
      <c r="T420" s="1"/>
      <c r="U420" s="1">
        <f>T420</f>
        <v>0</v>
      </c>
    </row>
    <row r="421" spans="1:25" s="23" customFormat="1" ht="15.75" hidden="1" x14ac:dyDescent="0.2">
      <c r="A421" s="24" t="s">
        <v>242</v>
      </c>
      <c r="B421" s="25">
        <v>11</v>
      </c>
      <c r="C421" s="26" t="s">
        <v>101</v>
      </c>
      <c r="D421" s="27">
        <v>323</v>
      </c>
      <c r="E421" s="20"/>
      <c r="F421" s="20"/>
      <c r="G421" s="21">
        <f>SUM(G422:G425)</f>
        <v>3770000</v>
      </c>
      <c r="H421" s="21">
        <f t="shared" ref="H421:U421" si="211">SUM(H422:H425)</f>
        <v>3770000</v>
      </c>
      <c r="I421" s="21">
        <f t="shared" si="211"/>
        <v>3770000</v>
      </c>
      <c r="J421" s="21">
        <f t="shared" si="211"/>
        <v>3770000</v>
      </c>
      <c r="K421" s="21">
        <f t="shared" si="211"/>
        <v>2688337.9199999999</v>
      </c>
      <c r="L421" s="22">
        <f t="shared" si="186"/>
        <v>71.308698143236072</v>
      </c>
      <c r="M421" s="21">
        <f t="shared" si="211"/>
        <v>3510000</v>
      </c>
      <c r="N421" s="21">
        <f t="shared" si="211"/>
        <v>3510000</v>
      </c>
      <c r="O421" s="21">
        <f t="shared" si="211"/>
        <v>4750000</v>
      </c>
      <c r="P421" s="21">
        <f t="shared" si="211"/>
        <v>4750000</v>
      </c>
      <c r="Q421" s="21">
        <f t="shared" si="211"/>
        <v>3510000</v>
      </c>
      <c r="R421" s="21">
        <f t="shared" si="211"/>
        <v>4750000</v>
      </c>
      <c r="S421" s="21">
        <f t="shared" si="211"/>
        <v>4750000</v>
      </c>
      <c r="T421" s="21">
        <f t="shared" si="211"/>
        <v>4750000</v>
      </c>
      <c r="U421" s="21">
        <f t="shared" si="211"/>
        <v>4750000</v>
      </c>
      <c r="V421" s="21"/>
      <c r="W421" s="21"/>
      <c r="X421" s="21"/>
      <c r="Y421" s="12"/>
    </row>
    <row r="422" spans="1:25" hidden="1" x14ac:dyDescent="0.2">
      <c r="A422" s="28" t="s">
        <v>242</v>
      </c>
      <c r="B422" s="29">
        <v>11</v>
      </c>
      <c r="C422" s="30" t="s">
        <v>101</v>
      </c>
      <c r="D422" s="31">
        <v>3232</v>
      </c>
      <c r="E422" s="32" t="s">
        <v>53</v>
      </c>
      <c r="G422" s="1">
        <v>1050000</v>
      </c>
      <c r="H422" s="1">
        <v>1050000</v>
      </c>
      <c r="I422" s="1">
        <v>1050000</v>
      </c>
      <c r="J422" s="1">
        <v>1050000</v>
      </c>
      <c r="K422" s="1">
        <v>702197.8</v>
      </c>
      <c r="L422" s="33">
        <f t="shared" si="186"/>
        <v>66.875980952380957</v>
      </c>
      <c r="M422" s="1">
        <v>1050000</v>
      </c>
      <c r="N422" s="1">
        <v>1050000</v>
      </c>
      <c r="O422" s="1">
        <v>900000</v>
      </c>
      <c r="P422" s="1">
        <f t="shared" ref="P422:P432" si="212">O422</f>
        <v>900000</v>
      </c>
      <c r="Q422" s="1">
        <v>1050000</v>
      </c>
      <c r="R422" s="1">
        <v>900000</v>
      </c>
      <c r="S422" s="1">
        <f t="shared" ref="S422:S432" si="213">R422</f>
        <v>900000</v>
      </c>
      <c r="T422" s="1">
        <v>900000</v>
      </c>
      <c r="U422" s="1">
        <f t="shared" ref="U422:U432" si="214">T422</f>
        <v>900000</v>
      </c>
    </row>
    <row r="423" spans="1:25" hidden="1" x14ac:dyDescent="0.2">
      <c r="A423" s="28" t="s">
        <v>242</v>
      </c>
      <c r="B423" s="29">
        <v>11</v>
      </c>
      <c r="C423" s="30" t="s">
        <v>101</v>
      </c>
      <c r="D423" s="31">
        <v>3235</v>
      </c>
      <c r="E423" s="32" t="s">
        <v>56</v>
      </c>
      <c r="G423" s="1">
        <v>420000</v>
      </c>
      <c r="H423" s="1">
        <v>420000</v>
      </c>
      <c r="I423" s="1">
        <v>420000</v>
      </c>
      <c r="J423" s="1">
        <v>420000</v>
      </c>
      <c r="K423" s="1">
        <v>296982.5</v>
      </c>
      <c r="L423" s="33">
        <f t="shared" si="186"/>
        <v>70.710119047619045</v>
      </c>
      <c r="M423" s="1">
        <v>60000</v>
      </c>
      <c r="N423" s="1">
        <v>60000</v>
      </c>
      <c r="O423" s="1">
        <v>1000000</v>
      </c>
      <c r="P423" s="1">
        <f t="shared" si="212"/>
        <v>1000000</v>
      </c>
      <c r="Q423" s="1">
        <v>60000</v>
      </c>
      <c r="R423" s="1">
        <v>1000000</v>
      </c>
      <c r="S423" s="1">
        <f t="shared" si="213"/>
        <v>1000000</v>
      </c>
      <c r="T423" s="1">
        <v>1000000</v>
      </c>
      <c r="U423" s="1">
        <f t="shared" si="214"/>
        <v>1000000</v>
      </c>
    </row>
    <row r="424" spans="1:25" hidden="1" x14ac:dyDescent="0.2">
      <c r="A424" s="28" t="s">
        <v>242</v>
      </c>
      <c r="B424" s="29">
        <v>11</v>
      </c>
      <c r="C424" s="30" t="s">
        <v>101</v>
      </c>
      <c r="D424" s="31">
        <v>3237</v>
      </c>
      <c r="E424" s="32" t="s">
        <v>58</v>
      </c>
      <c r="G424" s="1">
        <v>100000</v>
      </c>
      <c r="H424" s="1">
        <v>100000</v>
      </c>
      <c r="I424" s="1">
        <v>100000</v>
      </c>
      <c r="J424" s="1">
        <v>100000</v>
      </c>
      <c r="K424" s="1">
        <v>92563.87</v>
      </c>
      <c r="L424" s="33">
        <f t="shared" si="186"/>
        <v>92.563869999999994</v>
      </c>
      <c r="M424" s="1">
        <v>200000</v>
      </c>
      <c r="N424" s="1">
        <v>200000</v>
      </c>
      <c r="O424" s="1">
        <v>150000</v>
      </c>
      <c r="P424" s="1">
        <f t="shared" si="212"/>
        <v>150000</v>
      </c>
      <c r="Q424" s="1">
        <v>200000</v>
      </c>
      <c r="R424" s="1">
        <v>150000</v>
      </c>
      <c r="S424" s="1">
        <f t="shared" si="213"/>
        <v>150000</v>
      </c>
      <c r="T424" s="1">
        <v>150000</v>
      </c>
      <c r="U424" s="1">
        <f t="shared" si="214"/>
        <v>150000</v>
      </c>
    </row>
    <row r="425" spans="1:25" hidden="1" x14ac:dyDescent="0.2">
      <c r="A425" s="28" t="s">
        <v>242</v>
      </c>
      <c r="B425" s="29">
        <v>11</v>
      </c>
      <c r="C425" s="30" t="s">
        <v>101</v>
      </c>
      <c r="D425" s="31">
        <v>3238</v>
      </c>
      <c r="E425" s="32" t="s">
        <v>59</v>
      </c>
      <c r="G425" s="1">
        <v>2200000</v>
      </c>
      <c r="H425" s="1">
        <v>2200000</v>
      </c>
      <c r="I425" s="1">
        <v>2200000</v>
      </c>
      <c r="J425" s="1">
        <v>2200000</v>
      </c>
      <c r="K425" s="1">
        <v>1596593.75</v>
      </c>
      <c r="L425" s="33">
        <f t="shared" si="186"/>
        <v>72.572443181818187</v>
      </c>
      <c r="M425" s="1">
        <v>2200000</v>
      </c>
      <c r="N425" s="1">
        <v>2200000</v>
      </c>
      <c r="O425" s="1">
        <v>2700000</v>
      </c>
      <c r="P425" s="1">
        <f t="shared" si="212"/>
        <v>2700000</v>
      </c>
      <c r="Q425" s="1">
        <v>2200000</v>
      </c>
      <c r="R425" s="1">
        <v>2700000</v>
      </c>
      <c r="S425" s="1">
        <f t="shared" si="213"/>
        <v>2700000</v>
      </c>
      <c r="T425" s="1">
        <v>2700000</v>
      </c>
      <c r="U425" s="1">
        <f t="shared" si="214"/>
        <v>2700000</v>
      </c>
    </row>
    <row r="426" spans="1:25" s="23" customFormat="1" ht="15.75" hidden="1" x14ac:dyDescent="0.2">
      <c r="A426" s="24" t="s">
        <v>242</v>
      </c>
      <c r="B426" s="25">
        <v>11</v>
      </c>
      <c r="C426" s="26" t="s">
        <v>101</v>
      </c>
      <c r="D426" s="27">
        <v>412</v>
      </c>
      <c r="E426" s="20"/>
      <c r="F426" s="20"/>
      <c r="G426" s="21">
        <f>SUM(G427:G428)</f>
        <v>340000</v>
      </c>
      <c r="H426" s="21">
        <f t="shared" ref="H426:U426" si="215">SUM(H427:H428)</f>
        <v>340000</v>
      </c>
      <c r="I426" s="21">
        <f t="shared" si="215"/>
        <v>340000</v>
      </c>
      <c r="J426" s="21">
        <f t="shared" si="215"/>
        <v>340000</v>
      </c>
      <c r="K426" s="21">
        <f t="shared" si="215"/>
        <v>336538.81</v>
      </c>
      <c r="L426" s="22">
        <f t="shared" si="186"/>
        <v>98.982002941176475</v>
      </c>
      <c r="M426" s="21">
        <f t="shared" si="215"/>
        <v>700000</v>
      </c>
      <c r="N426" s="21">
        <f t="shared" si="215"/>
        <v>700000</v>
      </c>
      <c r="O426" s="21">
        <f t="shared" si="215"/>
        <v>340000</v>
      </c>
      <c r="P426" s="21">
        <f t="shared" si="215"/>
        <v>340000</v>
      </c>
      <c r="Q426" s="21">
        <f t="shared" si="215"/>
        <v>700000</v>
      </c>
      <c r="R426" s="21">
        <f t="shared" si="215"/>
        <v>340000</v>
      </c>
      <c r="S426" s="21">
        <f t="shared" si="215"/>
        <v>340000</v>
      </c>
      <c r="T426" s="21">
        <f t="shared" si="215"/>
        <v>340000</v>
      </c>
      <c r="U426" s="21">
        <f t="shared" si="215"/>
        <v>340000</v>
      </c>
      <c r="V426" s="21"/>
      <c r="W426" s="21"/>
      <c r="X426" s="21"/>
      <c r="Y426" s="12"/>
    </row>
    <row r="427" spans="1:25" s="23" customFormat="1" ht="15.75" hidden="1" x14ac:dyDescent="0.2">
      <c r="A427" s="28" t="s">
        <v>242</v>
      </c>
      <c r="B427" s="29">
        <v>11</v>
      </c>
      <c r="C427" s="30" t="s">
        <v>101</v>
      </c>
      <c r="D427" s="31">
        <v>4123</v>
      </c>
      <c r="E427" s="32" t="s">
        <v>83</v>
      </c>
      <c r="F427" s="32"/>
      <c r="G427" s="1">
        <v>240000</v>
      </c>
      <c r="H427" s="1">
        <v>240000</v>
      </c>
      <c r="I427" s="1">
        <v>240000</v>
      </c>
      <c r="J427" s="1">
        <v>240000</v>
      </c>
      <c r="K427" s="1">
        <v>236538.81</v>
      </c>
      <c r="L427" s="33">
        <f t="shared" si="186"/>
        <v>98.557837500000005</v>
      </c>
      <c r="M427" s="1">
        <v>600000</v>
      </c>
      <c r="N427" s="1">
        <v>600000</v>
      </c>
      <c r="O427" s="1">
        <v>290000</v>
      </c>
      <c r="P427" s="1">
        <f t="shared" si="212"/>
        <v>290000</v>
      </c>
      <c r="Q427" s="1">
        <v>600000</v>
      </c>
      <c r="R427" s="1">
        <v>290000</v>
      </c>
      <c r="S427" s="1">
        <f t="shared" si="213"/>
        <v>290000</v>
      </c>
      <c r="T427" s="1">
        <v>290000</v>
      </c>
      <c r="U427" s="1">
        <f t="shared" si="214"/>
        <v>290000</v>
      </c>
      <c r="V427" s="21"/>
      <c r="W427" s="21"/>
      <c r="X427" s="21"/>
      <c r="Y427" s="12"/>
    </row>
    <row r="428" spans="1:25" hidden="1" x14ac:dyDescent="0.2">
      <c r="A428" s="28" t="s">
        <v>242</v>
      </c>
      <c r="B428" s="29">
        <v>11</v>
      </c>
      <c r="C428" s="30" t="s">
        <v>101</v>
      </c>
      <c r="D428" s="31">
        <v>4126</v>
      </c>
      <c r="E428" s="32" t="s">
        <v>84</v>
      </c>
      <c r="G428" s="1">
        <v>100000</v>
      </c>
      <c r="H428" s="1">
        <v>100000</v>
      </c>
      <c r="I428" s="1">
        <v>100000</v>
      </c>
      <c r="J428" s="1">
        <v>100000</v>
      </c>
      <c r="K428" s="1">
        <v>100000</v>
      </c>
      <c r="L428" s="33">
        <f t="shared" ref="L428:L493" si="216">IF(I428=0, "-", K428/I428*100)</f>
        <v>100</v>
      </c>
      <c r="M428" s="1">
        <v>100000</v>
      </c>
      <c r="N428" s="1">
        <v>100000</v>
      </c>
      <c r="O428" s="1">
        <v>50000</v>
      </c>
      <c r="P428" s="1">
        <f t="shared" si="212"/>
        <v>50000</v>
      </c>
      <c r="Q428" s="1">
        <v>100000</v>
      </c>
      <c r="R428" s="1">
        <v>50000</v>
      </c>
      <c r="S428" s="1">
        <f t="shared" si="213"/>
        <v>50000</v>
      </c>
      <c r="T428" s="1">
        <v>50000</v>
      </c>
      <c r="U428" s="1">
        <f t="shared" si="214"/>
        <v>50000</v>
      </c>
    </row>
    <row r="429" spans="1:25" s="23" customFormat="1" ht="15.75" hidden="1" x14ac:dyDescent="0.2">
      <c r="A429" s="24" t="s">
        <v>242</v>
      </c>
      <c r="B429" s="25">
        <v>11</v>
      </c>
      <c r="C429" s="26" t="s">
        <v>101</v>
      </c>
      <c r="D429" s="27">
        <v>422</v>
      </c>
      <c r="E429" s="20"/>
      <c r="F429" s="20"/>
      <c r="G429" s="21">
        <f>SUM(G430)</f>
        <v>650000</v>
      </c>
      <c r="H429" s="21">
        <f t="shared" ref="H429:U429" si="217">SUM(H430)</f>
        <v>650000</v>
      </c>
      <c r="I429" s="21">
        <f t="shared" si="217"/>
        <v>650000</v>
      </c>
      <c r="J429" s="21">
        <f t="shared" si="217"/>
        <v>650000</v>
      </c>
      <c r="K429" s="21">
        <f t="shared" si="217"/>
        <v>288161.77</v>
      </c>
      <c r="L429" s="22">
        <f t="shared" si="216"/>
        <v>44.332580000000007</v>
      </c>
      <c r="M429" s="21">
        <f t="shared" si="217"/>
        <v>600000</v>
      </c>
      <c r="N429" s="21">
        <f t="shared" si="217"/>
        <v>600000</v>
      </c>
      <c r="O429" s="21">
        <f t="shared" si="217"/>
        <v>450000</v>
      </c>
      <c r="P429" s="21">
        <f t="shared" si="217"/>
        <v>450000</v>
      </c>
      <c r="Q429" s="21">
        <f t="shared" si="217"/>
        <v>600000</v>
      </c>
      <c r="R429" s="21">
        <f t="shared" si="217"/>
        <v>450000</v>
      </c>
      <c r="S429" s="21">
        <f t="shared" si="217"/>
        <v>450000</v>
      </c>
      <c r="T429" s="21">
        <f t="shared" si="217"/>
        <v>450000</v>
      </c>
      <c r="U429" s="21">
        <f t="shared" si="217"/>
        <v>450000</v>
      </c>
      <c r="V429" s="21"/>
      <c r="W429" s="21"/>
      <c r="X429" s="21"/>
      <c r="Y429" s="12"/>
    </row>
    <row r="430" spans="1:25" s="23" customFormat="1" ht="15.75" hidden="1" x14ac:dyDescent="0.2">
      <c r="A430" s="28" t="s">
        <v>242</v>
      </c>
      <c r="B430" s="29">
        <v>11</v>
      </c>
      <c r="C430" s="30" t="s">
        <v>101</v>
      </c>
      <c r="D430" s="31">
        <v>4221</v>
      </c>
      <c r="E430" s="32" t="s">
        <v>74</v>
      </c>
      <c r="F430" s="32"/>
      <c r="G430" s="1">
        <v>650000</v>
      </c>
      <c r="H430" s="1">
        <v>650000</v>
      </c>
      <c r="I430" s="1">
        <v>650000</v>
      </c>
      <c r="J430" s="1">
        <v>650000</v>
      </c>
      <c r="K430" s="1">
        <v>288161.77</v>
      </c>
      <c r="L430" s="33">
        <f t="shared" si="216"/>
        <v>44.332580000000007</v>
      </c>
      <c r="M430" s="1">
        <v>600000</v>
      </c>
      <c r="N430" s="1">
        <v>600000</v>
      </c>
      <c r="O430" s="1">
        <v>450000</v>
      </c>
      <c r="P430" s="1">
        <f t="shared" si="212"/>
        <v>450000</v>
      </c>
      <c r="Q430" s="1">
        <v>600000</v>
      </c>
      <c r="R430" s="1">
        <v>450000</v>
      </c>
      <c r="S430" s="1">
        <f t="shared" si="213"/>
        <v>450000</v>
      </c>
      <c r="T430" s="1">
        <v>450000</v>
      </c>
      <c r="U430" s="1">
        <f t="shared" si="214"/>
        <v>450000</v>
      </c>
      <c r="V430" s="21"/>
      <c r="W430" s="21"/>
      <c r="X430" s="21"/>
      <c r="Y430" s="12"/>
    </row>
    <row r="431" spans="1:25" s="23" customFormat="1" ht="15.75" hidden="1" x14ac:dyDescent="0.2">
      <c r="A431" s="24" t="s">
        <v>242</v>
      </c>
      <c r="B431" s="25">
        <v>11</v>
      </c>
      <c r="C431" s="26" t="s">
        <v>101</v>
      </c>
      <c r="D431" s="27">
        <v>426</v>
      </c>
      <c r="E431" s="20"/>
      <c r="F431" s="20"/>
      <c r="G431" s="21">
        <f>SUM(G432)</f>
        <v>2750000</v>
      </c>
      <c r="H431" s="21">
        <f t="shared" ref="H431:U431" si="218">SUM(H432)</f>
        <v>2750000</v>
      </c>
      <c r="I431" s="21">
        <f t="shared" si="218"/>
        <v>2750000</v>
      </c>
      <c r="J431" s="21">
        <f t="shared" si="218"/>
        <v>2750000</v>
      </c>
      <c r="K431" s="21">
        <f t="shared" si="218"/>
        <v>816680</v>
      </c>
      <c r="L431" s="22">
        <f t="shared" si="216"/>
        <v>29.697454545454544</v>
      </c>
      <c r="M431" s="21">
        <f t="shared" si="218"/>
        <v>2000000</v>
      </c>
      <c r="N431" s="21">
        <f t="shared" si="218"/>
        <v>2000000</v>
      </c>
      <c r="O431" s="21">
        <f t="shared" si="218"/>
        <v>2700000</v>
      </c>
      <c r="P431" s="21">
        <f t="shared" si="218"/>
        <v>2700000</v>
      </c>
      <c r="Q431" s="21">
        <f t="shared" si="218"/>
        <v>2000000</v>
      </c>
      <c r="R431" s="21">
        <f t="shared" si="218"/>
        <v>2700000</v>
      </c>
      <c r="S431" s="21">
        <f t="shared" si="218"/>
        <v>2700000</v>
      </c>
      <c r="T431" s="21">
        <f t="shared" si="218"/>
        <v>2700000</v>
      </c>
      <c r="U431" s="21">
        <f t="shared" si="218"/>
        <v>2700000</v>
      </c>
      <c r="V431" s="21"/>
      <c r="W431" s="21"/>
      <c r="X431" s="21"/>
      <c r="Y431" s="12"/>
    </row>
    <row r="432" spans="1:25" s="23" customFormat="1" ht="15.75" hidden="1" x14ac:dyDescent="0.2">
      <c r="A432" s="28" t="s">
        <v>242</v>
      </c>
      <c r="B432" s="29">
        <v>11</v>
      </c>
      <c r="C432" s="30" t="s">
        <v>101</v>
      </c>
      <c r="D432" s="31">
        <v>4262</v>
      </c>
      <c r="E432" s="32" t="s">
        <v>86</v>
      </c>
      <c r="F432" s="32"/>
      <c r="G432" s="1">
        <v>2750000</v>
      </c>
      <c r="H432" s="1">
        <v>2750000</v>
      </c>
      <c r="I432" s="1">
        <v>2750000</v>
      </c>
      <c r="J432" s="1">
        <v>2750000</v>
      </c>
      <c r="K432" s="1">
        <v>816680</v>
      </c>
      <c r="L432" s="33">
        <f t="shared" si="216"/>
        <v>29.697454545454544</v>
      </c>
      <c r="M432" s="1">
        <v>2000000</v>
      </c>
      <c r="N432" s="1">
        <v>2000000</v>
      </c>
      <c r="O432" s="1">
        <v>2700000</v>
      </c>
      <c r="P432" s="1">
        <f t="shared" si="212"/>
        <v>2700000</v>
      </c>
      <c r="Q432" s="1">
        <v>2000000</v>
      </c>
      <c r="R432" s="1">
        <v>2700000</v>
      </c>
      <c r="S432" s="1">
        <f t="shared" si="213"/>
        <v>2700000</v>
      </c>
      <c r="T432" s="1">
        <v>2700000</v>
      </c>
      <c r="U432" s="1">
        <f t="shared" si="214"/>
        <v>2700000</v>
      </c>
      <c r="V432" s="21"/>
      <c r="W432" s="21"/>
      <c r="X432" s="21"/>
      <c r="Y432" s="12"/>
    </row>
    <row r="433" spans="1:25" ht="63" x14ac:dyDescent="0.2">
      <c r="A433" s="333" t="s">
        <v>244</v>
      </c>
      <c r="B433" s="333"/>
      <c r="C433" s="333"/>
      <c r="D433" s="333"/>
      <c r="E433" s="20" t="s">
        <v>245</v>
      </c>
      <c r="F433" s="20" t="s">
        <v>237</v>
      </c>
      <c r="G433" s="21">
        <f>G434+G438+G440+G442+G444</f>
        <v>8750000</v>
      </c>
      <c r="H433" s="21">
        <f t="shared" ref="H433:U433" si="219">H434+H438+H440+H442+H444</f>
        <v>8750000</v>
      </c>
      <c r="I433" s="21">
        <f t="shared" si="219"/>
        <v>7750000</v>
      </c>
      <c r="J433" s="21">
        <f t="shared" si="219"/>
        <v>7750000</v>
      </c>
      <c r="K433" s="21">
        <f t="shared" si="219"/>
        <v>3221239.23</v>
      </c>
      <c r="L433" s="22">
        <f t="shared" si="216"/>
        <v>41.564377161290324</v>
      </c>
      <c r="M433" s="21">
        <f t="shared" si="219"/>
        <v>8800000</v>
      </c>
      <c r="N433" s="21">
        <f t="shared" si="219"/>
        <v>8800000</v>
      </c>
      <c r="O433" s="21">
        <f t="shared" si="219"/>
        <v>7552000</v>
      </c>
      <c r="P433" s="21">
        <f t="shared" si="219"/>
        <v>7552000</v>
      </c>
      <c r="Q433" s="21">
        <f t="shared" si="219"/>
        <v>8800000</v>
      </c>
      <c r="R433" s="21">
        <f t="shared" si="219"/>
        <v>7552000</v>
      </c>
      <c r="S433" s="21">
        <f t="shared" si="219"/>
        <v>7552000</v>
      </c>
      <c r="T433" s="21">
        <f t="shared" si="219"/>
        <v>7552000</v>
      </c>
      <c r="U433" s="21">
        <f t="shared" si="219"/>
        <v>7552000</v>
      </c>
    </row>
    <row r="434" spans="1:25" s="23" customFormat="1" ht="15.75" hidden="1" x14ac:dyDescent="0.2">
      <c r="A434" s="24" t="s">
        <v>244</v>
      </c>
      <c r="B434" s="25">
        <v>11</v>
      </c>
      <c r="C434" s="26" t="s">
        <v>101</v>
      </c>
      <c r="D434" s="27">
        <v>323</v>
      </c>
      <c r="E434" s="20"/>
      <c r="F434" s="20"/>
      <c r="G434" s="21">
        <f>SUM(G435:G437)</f>
        <v>4950000</v>
      </c>
      <c r="H434" s="21">
        <f t="shared" ref="H434:U434" si="220">SUM(H435:H437)</f>
        <v>4950000</v>
      </c>
      <c r="I434" s="21">
        <f t="shared" si="220"/>
        <v>4950000</v>
      </c>
      <c r="J434" s="21">
        <f t="shared" si="220"/>
        <v>4950000</v>
      </c>
      <c r="K434" s="21">
        <f t="shared" si="220"/>
        <v>2697472.98</v>
      </c>
      <c r="L434" s="22">
        <f t="shared" si="216"/>
        <v>54.494403636363629</v>
      </c>
      <c r="M434" s="21">
        <f t="shared" si="220"/>
        <v>4000000</v>
      </c>
      <c r="N434" s="21">
        <f t="shared" si="220"/>
        <v>4000000</v>
      </c>
      <c r="O434" s="21">
        <f t="shared" si="220"/>
        <v>5052000</v>
      </c>
      <c r="P434" s="21">
        <f t="shared" si="220"/>
        <v>5052000</v>
      </c>
      <c r="Q434" s="21">
        <f t="shared" si="220"/>
        <v>4000000</v>
      </c>
      <c r="R434" s="21">
        <f t="shared" si="220"/>
        <v>5052000</v>
      </c>
      <c r="S434" s="21">
        <f t="shared" si="220"/>
        <v>5052000</v>
      </c>
      <c r="T434" s="21">
        <f t="shared" si="220"/>
        <v>5052000</v>
      </c>
      <c r="U434" s="21">
        <f t="shared" si="220"/>
        <v>5052000</v>
      </c>
      <c r="V434" s="21"/>
      <c r="W434" s="21"/>
      <c r="X434" s="21"/>
      <c r="Y434" s="12"/>
    </row>
    <row r="435" spans="1:25" s="23" customFormat="1" ht="15.75" hidden="1" x14ac:dyDescent="0.2">
      <c r="A435" s="28" t="s">
        <v>244</v>
      </c>
      <c r="B435" s="29">
        <v>11</v>
      </c>
      <c r="C435" s="30" t="s">
        <v>101</v>
      </c>
      <c r="D435" s="31">
        <v>3232</v>
      </c>
      <c r="E435" s="32" t="s">
        <v>53</v>
      </c>
      <c r="F435" s="32"/>
      <c r="G435" s="1">
        <v>4250000</v>
      </c>
      <c r="H435" s="1">
        <v>4250000</v>
      </c>
      <c r="I435" s="1">
        <v>4250000</v>
      </c>
      <c r="J435" s="1">
        <v>4250000</v>
      </c>
      <c r="K435" s="1">
        <v>1999126.25</v>
      </c>
      <c r="L435" s="33">
        <f t="shared" si="216"/>
        <v>47.038264705882355</v>
      </c>
      <c r="M435" s="1">
        <v>3400000</v>
      </c>
      <c r="N435" s="1">
        <v>3400000</v>
      </c>
      <c r="O435" s="1">
        <v>4300000</v>
      </c>
      <c r="P435" s="1">
        <f>O435</f>
        <v>4300000</v>
      </c>
      <c r="Q435" s="1">
        <v>3400000</v>
      </c>
      <c r="R435" s="1">
        <v>4300000</v>
      </c>
      <c r="S435" s="1">
        <f>R435</f>
        <v>4300000</v>
      </c>
      <c r="T435" s="1">
        <v>4300000</v>
      </c>
      <c r="U435" s="1">
        <f>T435</f>
        <v>4300000</v>
      </c>
      <c r="V435" s="21"/>
      <c r="W435" s="21"/>
      <c r="X435" s="21"/>
      <c r="Y435" s="12"/>
    </row>
    <row r="436" spans="1:25" s="23" customFormat="1" ht="15.75" hidden="1" x14ac:dyDescent="0.2">
      <c r="A436" s="28" t="s">
        <v>244</v>
      </c>
      <c r="B436" s="29">
        <v>11</v>
      </c>
      <c r="C436" s="30" t="s">
        <v>101</v>
      </c>
      <c r="D436" s="31">
        <v>3235</v>
      </c>
      <c r="E436" s="32" t="s">
        <v>56</v>
      </c>
      <c r="F436" s="32"/>
      <c r="G436" s="1">
        <v>500000</v>
      </c>
      <c r="H436" s="1">
        <v>500000</v>
      </c>
      <c r="I436" s="1">
        <v>500000</v>
      </c>
      <c r="J436" s="1">
        <v>500000</v>
      </c>
      <c r="K436" s="1">
        <v>498618</v>
      </c>
      <c r="L436" s="33">
        <f t="shared" si="216"/>
        <v>99.723600000000005</v>
      </c>
      <c r="M436" s="1">
        <v>400000</v>
      </c>
      <c r="N436" s="1">
        <v>400000</v>
      </c>
      <c r="O436" s="1">
        <v>510000</v>
      </c>
      <c r="P436" s="1">
        <f t="shared" ref="P436:P445" si="221">O436</f>
        <v>510000</v>
      </c>
      <c r="Q436" s="1">
        <v>400000</v>
      </c>
      <c r="R436" s="1">
        <v>510000</v>
      </c>
      <c r="S436" s="1">
        <f t="shared" ref="S436:S445" si="222">R436</f>
        <v>510000</v>
      </c>
      <c r="T436" s="1">
        <v>510000</v>
      </c>
      <c r="U436" s="1">
        <f t="shared" ref="U436:U445" si="223">T436</f>
        <v>510000</v>
      </c>
      <c r="V436" s="21"/>
      <c r="W436" s="21"/>
      <c r="X436" s="21"/>
      <c r="Y436" s="12"/>
    </row>
    <row r="437" spans="1:25" hidden="1" x14ac:dyDescent="0.2">
      <c r="A437" s="28" t="s">
        <v>244</v>
      </c>
      <c r="B437" s="29">
        <v>11</v>
      </c>
      <c r="C437" s="30" t="s">
        <v>101</v>
      </c>
      <c r="D437" s="31">
        <v>3237</v>
      </c>
      <c r="E437" s="32" t="s">
        <v>58</v>
      </c>
      <c r="G437" s="1">
        <v>200000</v>
      </c>
      <c r="H437" s="1">
        <v>200000</v>
      </c>
      <c r="I437" s="1">
        <v>200000</v>
      </c>
      <c r="J437" s="1">
        <v>200000</v>
      </c>
      <c r="K437" s="1">
        <v>199728.73</v>
      </c>
      <c r="L437" s="33">
        <f t="shared" si="216"/>
        <v>99.864365000000006</v>
      </c>
      <c r="M437" s="1">
        <v>200000</v>
      </c>
      <c r="N437" s="1">
        <v>200000</v>
      </c>
      <c r="O437" s="1">
        <v>242000</v>
      </c>
      <c r="P437" s="1">
        <f t="shared" si="221"/>
        <v>242000</v>
      </c>
      <c r="Q437" s="1">
        <v>200000</v>
      </c>
      <c r="R437" s="1">
        <v>242000</v>
      </c>
      <c r="S437" s="1">
        <f t="shared" si="222"/>
        <v>242000</v>
      </c>
      <c r="T437" s="1">
        <v>242000</v>
      </c>
      <c r="U437" s="1">
        <f t="shared" si="223"/>
        <v>242000</v>
      </c>
    </row>
    <row r="438" spans="1:25" s="23" customFormat="1" ht="15.75" hidden="1" x14ac:dyDescent="0.2">
      <c r="A438" s="24" t="s">
        <v>244</v>
      </c>
      <c r="B438" s="25">
        <v>11</v>
      </c>
      <c r="C438" s="26" t="s">
        <v>101</v>
      </c>
      <c r="D438" s="27">
        <v>411</v>
      </c>
      <c r="E438" s="20"/>
      <c r="F438" s="20"/>
      <c r="G438" s="21">
        <f>SUM(G439)</f>
        <v>0</v>
      </c>
      <c r="H438" s="21">
        <f t="shared" ref="H438:U438" si="224">SUM(H439)</f>
        <v>0</v>
      </c>
      <c r="I438" s="21">
        <f t="shared" si="224"/>
        <v>0</v>
      </c>
      <c r="J438" s="21">
        <f t="shared" si="224"/>
        <v>0</v>
      </c>
      <c r="K438" s="21">
        <f t="shared" si="224"/>
        <v>0</v>
      </c>
      <c r="L438" s="22" t="str">
        <f t="shared" si="216"/>
        <v>-</v>
      </c>
      <c r="M438" s="21">
        <f t="shared" si="224"/>
        <v>100000</v>
      </c>
      <c r="N438" s="21">
        <f t="shared" si="224"/>
        <v>100000</v>
      </c>
      <c r="O438" s="21">
        <f t="shared" si="224"/>
        <v>0</v>
      </c>
      <c r="P438" s="21">
        <f t="shared" si="224"/>
        <v>0</v>
      </c>
      <c r="Q438" s="21">
        <f t="shared" si="224"/>
        <v>100000</v>
      </c>
      <c r="R438" s="21">
        <f t="shared" si="224"/>
        <v>0</v>
      </c>
      <c r="S438" s="21">
        <f t="shared" si="224"/>
        <v>0</v>
      </c>
      <c r="T438" s="21">
        <f t="shared" si="224"/>
        <v>0</v>
      </c>
      <c r="U438" s="21">
        <f t="shared" si="224"/>
        <v>0</v>
      </c>
      <c r="V438" s="21"/>
      <c r="W438" s="21"/>
      <c r="X438" s="21"/>
      <c r="Y438" s="12"/>
    </row>
    <row r="439" spans="1:25" hidden="1" x14ac:dyDescent="0.2">
      <c r="A439" s="28" t="s">
        <v>244</v>
      </c>
      <c r="B439" s="29">
        <v>11</v>
      </c>
      <c r="C439" s="30" t="s">
        <v>101</v>
      </c>
      <c r="D439" s="31">
        <v>4111</v>
      </c>
      <c r="E439" s="32" t="s">
        <v>246</v>
      </c>
      <c r="L439" s="33" t="str">
        <f t="shared" si="216"/>
        <v>-</v>
      </c>
      <c r="M439" s="1">
        <v>100000</v>
      </c>
      <c r="N439" s="1">
        <v>100000</v>
      </c>
      <c r="O439" s="1">
        <v>0</v>
      </c>
      <c r="P439" s="1">
        <f t="shared" si="221"/>
        <v>0</v>
      </c>
      <c r="Q439" s="1">
        <v>100000</v>
      </c>
      <c r="R439" s="1"/>
      <c r="S439" s="1">
        <f t="shared" si="222"/>
        <v>0</v>
      </c>
      <c r="T439" s="1"/>
      <c r="U439" s="1">
        <f t="shared" si="223"/>
        <v>0</v>
      </c>
    </row>
    <row r="440" spans="1:25" s="23" customFormat="1" ht="15.75" hidden="1" x14ac:dyDescent="0.2">
      <c r="A440" s="24" t="s">
        <v>244</v>
      </c>
      <c r="B440" s="25">
        <v>11</v>
      </c>
      <c r="C440" s="26" t="s">
        <v>101</v>
      </c>
      <c r="D440" s="27">
        <v>412</v>
      </c>
      <c r="E440" s="20"/>
      <c r="F440" s="20"/>
      <c r="G440" s="21">
        <f>SUM(G441)</f>
        <v>300000</v>
      </c>
      <c r="H440" s="21">
        <f t="shared" ref="H440:U440" si="225">SUM(H441)</f>
        <v>300000</v>
      </c>
      <c r="I440" s="21">
        <f t="shared" si="225"/>
        <v>300000</v>
      </c>
      <c r="J440" s="21">
        <f t="shared" si="225"/>
        <v>300000</v>
      </c>
      <c r="K440" s="21">
        <f t="shared" si="225"/>
        <v>0</v>
      </c>
      <c r="L440" s="22">
        <f t="shared" si="216"/>
        <v>0</v>
      </c>
      <c r="M440" s="21">
        <f t="shared" si="225"/>
        <v>450000</v>
      </c>
      <c r="N440" s="21">
        <f t="shared" si="225"/>
        <v>450000</v>
      </c>
      <c r="O440" s="21">
        <f t="shared" si="225"/>
        <v>200000</v>
      </c>
      <c r="P440" s="21">
        <f t="shared" si="225"/>
        <v>200000</v>
      </c>
      <c r="Q440" s="21">
        <f t="shared" si="225"/>
        <v>450000</v>
      </c>
      <c r="R440" s="21">
        <f t="shared" si="225"/>
        <v>200000</v>
      </c>
      <c r="S440" s="21">
        <f t="shared" si="225"/>
        <v>200000</v>
      </c>
      <c r="T440" s="21">
        <f t="shared" si="225"/>
        <v>200000</v>
      </c>
      <c r="U440" s="21">
        <f t="shared" si="225"/>
        <v>200000</v>
      </c>
      <c r="V440" s="21"/>
      <c r="W440" s="21"/>
      <c r="X440" s="21"/>
      <c r="Y440" s="12"/>
    </row>
    <row r="441" spans="1:25" hidden="1" x14ac:dyDescent="0.2">
      <c r="A441" s="28" t="s">
        <v>244</v>
      </c>
      <c r="B441" s="29">
        <v>11</v>
      </c>
      <c r="C441" s="30" t="s">
        <v>101</v>
      </c>
      <c r="D441" s="31">
        <v>4126</v>
      </c>
      <c r="E441" s="32" t="s">
        <v>84</v>
      </c>
      <c r="G441" s="1">
        <v>300000</v>
      </c>
      <c r="H441" s="1">
        <v>300000</v>
      </c>
      <c r="I441" s="1">
        <v>300000</v>
      </c>
      <c r="J441" s="1">
        <v>300000</v>
      </c>
      <c r="K441" s="1">
        <v>0</v>
      </c>
      <c r="L441" s="33">
        <f t="shared" si="216"/>
        <v>0</v>
      </c>
      <c r="M441" s="1">
        <v>450000</v>
      </c>
      <c r="N441" s="1">
        <v>450000</v>
      </c>
      <c r="O441" s="1">
        <v>200000</v>
      </c>
      <c r="P441" s="1">
        <f t="shared" si="221"/>
        <v>200000</v>
      </c>
      <c r="Q441" s="1">
        <v>450000</v>
      </c>
      <c r="R441" s="1">
        <v>200000</v>
      </c>
      <c r="S441" s="1">
        <f t="shared" si="222"/>
        <v>200000</v>
      </c>
      <c r="T441" s="1">
        <v>200000</v>
      </c>
      <c r="U441" s="1">
        <f t="shared" si="223"/>
        <v>200000</v>
      </c>
    </row>
    <row r="442" spans="1:25" s="23" customFormat="1" ht="15.75" hidden="1" x14ac:dyDescent="0.2">
      <c r="A442" s="24" t="s">
        <v>244</v>
      </c>
      <c r="B442" s="25">
        <v>11</v>
      </c>
      <c r="C442" s="26" t="s">
        <v>101</v>
      </c>
      <c r="D442" s="27">
        <v>422</v>
      </c>
      <c r="E442" s="20"/>
      <c r="F442" s="20"/>
      <c r="G442" s="21">
        <f>SUM(G443)</f>
        <v>3500000</v>
      </c>
      <c r="H442" s="21">
        <f t="shared" ref="H442:U442" si="226">SUM(H443)</f>
        <v>3500000</v>
      </c>
      <c r="I442" s="21">
        <f t="shared" si="226"/>
        <v>2500000</v>
      </c>
      <c r="J442" s="21">
        <f t="shared" si="226"/>
        <v>2500000</v>
      </c>
      <c r="K442" s="21">
        <f t="shared" si="226"/>
        <v>523766.25</v>
      </c>
      <c r="L442" s="22">
        <f t="shared" si="216"/>
        <v>20.95065</v>
      </c>
      <c r="M442" s="21">
        <f t="shared" si="226"/>
        <v>4000000</v>
      </c>
      <c r="N442" s="21">
        <f t="shared" si="226"/>
        <v>4000000</v>
      </c>
      <c r="O442" s="21">
        <f t="shared" si="226"/>
        <v>1750000</v>
      </c>
      <c r="P442" s="21">
        <f t="shared" si="226"/>
        <v>1750000</v>
      </c>
      <c r="Q442" s="21">
        <f t="shared" si="226"/>
        <v>4000000</v>
      </c>
      <c r="R442" s="21">
        <f t="shared" si="226"/>
        <v>1750000</v>
      </c>
      <c r="S442" s="21">
        <f t="shared" si="226"/>
        <v>1750000</v>
      </c>
      <c r="T442" s="21">
        <f t="shared" si="226"/>
        <v>1750000</v>
      </c>
      <c r="U442" s="21">
        <f t="shared" si="226"/>
        <v>1750000</v>
      </c>
      <c r="V442" s="21"/>
      <c r="W442" s="21"/>
      <c r="X442" s="21"/>
      <c r="Y442" s="12"/>
    </row>
    <row r="443" spans="1:25" hidden="1" x14ac:dyDescent="0.2">
      <c r="A443" s="28" t="s">
        <v>244</v>
      </c>
      <c r="B443" s="29">
        <v>11</v>
      </c>
      <c r="C443" s="30" t="s">
        <v>101</v>
      </c>
      <c r="D443" s="31">
        <v>4227</v>
      </c>
      <c r="E443" s="32" t="s">
        <v>77</v>
      </c>
      <c r="G443" s="1">
        <v>3500000</v>
      </c>
      <c r="H443" s="1">
        <v>3500000</v>
      </c>
      <c r="I443" s="1">
        <v>2500000</v>
      </c>
      <c r="J443" s="1">
        <v>2500000</v>
      </c>
      <c r="K443" s="1">
        <v>523766.25</v>
      </c>
      <c r="L443" s="33">
        <f t="shared" si="216"/>
        <v>20.95065</v>
      </c>
      <c r="M443" s="1">
        <v>4000000</v>
      </c>
      <c r="N443" s="1">
        <v>4000000</v>
      </c>
      <c r="O443" s="1">
        <v>1750000</v>
      </c>
      <c r="P443" s="1">
        <f t="shared" si="221"/>
        <v>1750000</v>
      </c>
      <c r="Q443" s="1">
        <v>4000000</v>
      </c>
      <c r="R443" s="1">
        <v>1750000</v>
      </c>
      <c r="S443" s="1">
        <f t="shared" si="222"/>
        <v>1750000</v>
      </c>
      <c r="T443" s="1">
        <v>1750000</v>
      </c>
      <c r="U443" s="1">
        <f t="shared" si="223"/>
        <v>1750000</v>
      </c>
    </row>
    <row r="444" spans="1:25" s="23" customFormat="1" ht="15.75" hidden="1" x14ac:dyDescent="0.2">
      <c r="A444" s="24" t="s">
        <v>244</v>
      </c>
      <c r="B444" s="25">
        <v>11</v>
      </c>
      <c r="C444" s="26" t="s">
        <v>101</v>
      </c>
      <c r="D444" s="27">
        <v>426</v>
      </c>
      <c r="E444" s="20"/>
      <c r="F444" s="20"/>
      <c r="G444" s="21">
        <f>SUM(G445)</f>
        <v>0</v>
      </c>
      <c r="H444" s="21">
        <f t="shared" ref="H444:U444" si="227">SUM(H445)</f>
        <v>0</v>
      </c>
      <c r="I444" s="21">
        <f t="shared" si="227"/>
        <v>0</v>
      </c>
      <c r="J444" s="21">
        <f t="shared" si="227"/>
        <v>0</v>
      </c>
      <c r="K444" s="21">
        <f t="shared" si="227"/>
        <v>0</v>
      </c>
      <c r="L444" s="22" t="str">
        <f t="shared" si="216"/>
        <v>-</v>
      </c>
      <c r="M444" s="21">
        <f t="shared" si="227"/>
        <v>250000</v>
      </c>
      <c r="N444" s="21">
        <f t="shared" si="227"/>
        <v>250000</v>
      </c>
      <c r="O444" s="21">
        <f t="shared" si="227"/>
        <v>550000</v>
      </c>
      <c r="P444" s="21">
        <f t="shared" si="227"/>
        <v>550000</v>
      </c>
      <c r="Q444" s="21">
        <f t="shared" si="227"/>
        <v>250000</v>
      </c>
      <c r="R444" s="21">
        <f t="shared" si="227"/>
        <v>550000</v>
      </c>
      <c r="S444" s="21">
        <f t="shared" si="227"/>
        <v>550000</v>
      </c>
      <c r="T444" s="21">
        <f t="shared" si="227"/>
        <v>550000</v>
      </c>
      <c r="U444" s="21">
        <f t="shared" si="227"/>
        <v>550000</v>
      </c>
      <c r="V444" s="21"/>
      <c r="W444" s="21"/>
      <c r="X444" s="21"/>
      <c r="Y444" s="12"/>
    </row>
    <row r="445" spans="1:25" hidden="1" x14ac:dyDescent="0.2">
      <c r="A445" s="28" t="s">
        <v>244</v>
      </c>
      <c r="B445" s="29">
        <v>11</v>
      </c>
      <c r="C445" s="30" t="s">
        <v>101</v>
      </c>
      <c r="D445" s="31">
        <v>4262</v>
      </c>
      <c r="E445" s="32" t="s">
        <v>86</v>
      </c>
      <c r="L445" s="33" t="str">
        <f t="shared" si="216"/>
        <v>-</v>
      </c>
      <c r="M445" s="1">
        <v>250000</v>
      </c>
      <c r="N445" s="1">
        <v>250000</v>
      </c>
      <c r="O445" s="1">
        <v>550000</v>
      </c>
      <c r="P445" s="1">
        <f t="shared" si="221"/>
        <v>550000</v>
      </c>
      <c r="Q445" s="1">
        <v>250000</v>
      </c>
      <c r="R445" s="1">
        <v>550000</v>
      </c>
      <c r="S445" s="1">
        <f t="shared" si="222"/>
        <v>550000</v>
      </c>
      <c r="T445" s="1">
        <v>550000</v>
      </c>
      <c r="U445" s="1">
        <f t="shared" si="223"/>
        <v>550000</v>
      </c>
    </row>
    <row r="446" spans="1:25" ht="63" x14ac:dyDescent="0.2">
      <c r="A446" s="333" t="s">
        <v>247</v>
      </c>
      <c r="B446" s="334"/>
      <c r="C446" s="334"/>
      <c r="D446" s="334"/>
      <c r="E446" s="20" t="s">
        <v>248</v>
      </c>
      <c r="F446" s="62" t="s">
        <v>237</v>
      </c>
      <c r="G446" s="21">
        <f>G447+G451+G453</f>
        <v>1340000</v>
      </c>
      <c r="H446" s="21">
        <f t="shared" ref="H446:U446" si="228">H447+H451+H453</f>
        <v>1340000</v>
      </c>
      <c r="I446" s="21">
        <f t="shared" si="228"/>
        <v>1340000</v>
      </c>
      <c r="J446" s="21">
        <f t="shared" si="228"/>
        <v>1340000</v>
      </c>
      <c r="K446" s="21">
        <f t="shared" si="228"/>
        <v>181589.45</v>
      </c>
      <c r="L446" s="22">
        <f t="shared" si="216"/>
        <v>13.551451492537314</v>
      </c>
      <c r="M446" s="21">
        <f t="shared" si="228"/>
        <v>1390000</v>
      </c>
      <c r="N446" s="21">
        <f t="shared" si="228"/>
        <v>1390000</v>
      </c>
      <c r="O446" s="21">
        <f t="shared" si="228"/>
        <v>1010000</v>
      </c>
      <c r="P446" s="21">
        <f t="shared" si="228"/>
        <v>1010000</v>
      </c>
      <c r="Q446" s="21">
        <f t="shared" si="228"/>
        <v>1390000</v>
      </c>
      <c r="R446" s="21">
        <f t="shared" si="228"/>
        <v>1010000</v>
      </c>
      <c r="S446" s="21">
        <f t="shared" si="228"/>
        <v>1010000</v>
      </c>
      <c r="T446" s="21">
        <f t="shared" si="228"/>
        <v>1010000</v>
      </c>
      <c r="U446" s="21">
        <f t="shared" si="228"/>
        <v>1010000</v>
      </c>
    </row>
    <row r="447" spans="1:25" s="23" customFormat="1" ht="15.75" hidden="1" x14ac:dyDescent="0.2">
      <c r="A447" s="25" t="s">
        <v>249</v>
      </c>
      <c r="B447" s="25">
        <v>11</v>
      </c>
      <c r="C447" s="26" t="s">
        <v>162</v>
      </c>
      <c r="D447" s="40">
        <v>323</v>
      </c>
      <c r="E447" s="20"/>
      <c r="F447" s="20"/>
      <c r="G447" s="21">
        <f>SUM(G448:G450)</f>
        <v>1000000</v>
      </c>
      <c r="H447" s="21">
        <f t="shared" ref="H447:U447" si="229">SUM(H448:H450)</f>
        <v>1000000</v>
      </c>
      <c r="I447" s="21">
        <f t="shared" si="229"/>
        <v>1000000</v>
      </c>
      <c r="J447" s="21">
        <f t="shared" si="229"/>
        <v>1000000</v>
      </c>
      <c r="K447" s="21">
        <f t="shared" si="229"/>
        <v>181589.45</v>
      </c>
      <c r="L447" s="22">
        <f t="shared" si="216"/>
        <v>18.158945000000003</v>
      </c>
      <c r="M447" s="21">
        <f t="shared" si="229"/>
        <v>950000</v>
      </c>
      <c r="N447" s="21">
        <f t="shared" si="229"/>
        <v>950000</v>
      </c>
      <c r="O447" s="21">
        <f t="shared" si="229"/>
        <v>700000</v>
      </c>
      <c r="P447" s="21">
        <f t="shared" si="229"/>
        <v>700000</v>
      </c>
      <c r="Q447" s="21">
        <f t="shared" si="229"/>
        <v>950000</v>
      </c>
      <c r="R447" s="21">
        <f t="shared" si="229"/>
        <v>700000</v>
      </c>
      <c r="S447" s="21">
        <f t="shared" si="229"/>
        <v>700000</v>
      </c>
      <c r="T447" s="21">
        <f t="shared" si="229"/>
        <v>700000</v>
      </c>
      <c r="U447" s="21">
        <f t="shared" si="229"/>
        <v>700000</v>
      </c>
      <c r="V447" s="21"/>
      <c r="W447" s="21"/>
      <c r="X447" s="21"/>
      <c r="Y447" s="12"/>
    </row>
    <row r="448" spans="1:25" hidden="1" x14ac:dyDescent="0.2">
      <c r="A448" s="29" t="s">
        <v>249</v>
      </c>
      <c r="B448" s="29">
        <v>11</v>
      </c>
      <c r="C448" s="30" t="s">
        <v>162</v>
      </c>
      <c r="D448" s="31">
        <v>3234</v>
      </c>
      <c r="E448" s="32" t="s">
        <v>55</v>
      </c>
      <c r="G448" s="1">
        <v>400000</v>
      </c>
      <c r="H448" s="1">
        <v>400000</v>
      </c>
      <c r="I448" s="1">
        <v>400000</v>
      </c>
      <c r="J448" s="1">
        <v>400000</v>
      </c>
      <c r="K448" s="1">
        <v>0</v>
      </c>
      <c r="L448" s="33">
        <f t="shared" si="216"/>
        <v>0</v>
      </c>
      <c r="M448" s="1">
        <v>400000</v>
      </c>
      <c r="N448" s="1">
        <v>400000</v>
      </c>
      <c r="O448" s="1">
        <v>200000</v>
      </c>
      <c r="P448" s="1">
        <f>O448</f>
        <v>200000</v>
      </c>
      <c r="Q448" s="1">
        <v>400000</v>
      </c>
      <c r="R448" s="1">
        <v>200000</v>
      </c>
      <c r="S448" s="1">
        <f>R448</f>
        <v>200000</v>
      </c>
      <c r="T448" s="1">
        <v>200000</v>
      </c>
      <c r="U448" s="1">
        <f>T448</f>
        <v>200000</v>
      </c>
    </row>
    <row r="449" spans="1:25" hidden="1" x14ac:dyDescent="0.2">
      <c r="A449" s="29" t="s">
        <v>249</v>
      </c>
      <c r="B449" s="29">
        <v>11</v>
      </c>
      <c r="C449" s="30" t="s">
        <v>162</v>
      </c>
      <c r="D449" s="31">
        <v>3235</v>
      </c>
      <c r="E449" s="32" t="s">
        <v>56</v>
      </c>
      <c r="G449" s="1">
        <v>400000</v>
      </c>
      <c r="H449" s="1">
        <v>400000</v>
      </c>
      <c r="I449" s="1">
        <v>400000</v>
      </c>
      <c r="J449" s="1">
        <v>400000</v>
      </c>
      <c r="K449" s="1">
        <v>0</v>
      </c>
      <c r="L449" s="33">
        <f t="shared" si="216"/>
        <v>0</v>
      </c>
      <c r="M449" s="1">
        <v>400000</v>
      </c>
      <c r="N449" s="1">
        <v>400000</v>
      </c>
      <c r="O449" s="1">
        <v>300000</v>
      </c>
      <c r="P449" s="1">
        <f>O449</f>
        <v>300000</v>
      </c>
      <c r="Q449" s="1">
        <v>400000</v>
      </c>
      <c r="R449" s="1">
        <v>300000</v>
      </c>
      <c r="S449" s="1">
        <f>R449</f>
        <v>300000</v>
      </c>
      <c r="T449" s="1">
        <v>300000</v>
      </c>
      <c r="U449" s="1">
        <f>T449</f>
        <v>300000</v>
      </c>
    </row>
    <row r="450" spans="1:25" s="23" customFormat="1" ht="15" hidden="1" customHeight="1" x14ac:dyDescent="0.2">
      <c r="A450" s="29" t="s">
        <v>249</v>
      </c>
      <c r="B450" s="29">
        <v>11</v>
      </c>
      <c r="C450" s="30" t="s">
        <v>162</v>
      </c>
      <c r="D450" s="31">
        <v>3237</v>
      </c>
      <c r="E450" s="32" t="s">
        <v>58</v>
      </c>
      <c r="F450" s="32"/>
      <c r="G450" s="1">
        <v>200000</v>
      </c>
      <c r="H450" s="1">
        <v>200000</v>
      </c>
      <c r="I450" s="1">
        <v>200000</v>
      </c>
      <c r="J450" s="1">
        <v>200000</v>
      </c>
      <c r="K450" s="1">
        <v>181589.45</v>
      </c>
      <c r="L450" s="33">
        <f t="shared" si="216"/>
        <v>90.794725000000014</v>
      </c>
      <c r="M450" s="1">
        <v>150000</v>
      </c>
      <c r="N450" s="1">
        <v>150000</v>
      </c>
      <c r="O450" s="1">
        <v>200000</v>
      </c>
      <c r="P450" s="1">
        <f>O450</f>
        <v>200000</v>
      </c>
      <c r="Q450" s="1">
        <v>150000</v>
      </c>
      <c r="R450" s="1">
        <v>200000</v>
      </c>
      <c r="S450" s="1">
        <f>R450</f>
        <v>200000</v>
      </c>
      <c r="T450" s="1">
        <v>200000</v>
      </c>
      <c r="U450" s="1">
        <f>T450</f>
        <v>200000</v>
      </c>
      <c r="V450" s="21"/>
      <c r="W450" s="21"/>
      <c r="X450" s="21"/>
      <c r="Y450" s="12"/>
    </row>
    <row r="451" spans="1:25" s="23" customFormat="1" ht="15" hidden="1" customHeight="1" x14ac:dyDescent="0.2">
      <c r="A451" s="25" t="s">
        <v>249</v>
      </c>
      <c r="B451" s="25">
        <v>11</v>
      </c>
      <c r="C451" s="26" t="s">
        <v>162</v>
      </c>
      <c r="D451" s="27">
        <v>324</v>
      </c>
      <c r="E451" s="20"/>
      <c r="F451" s="20"/>
      <c r="G451" s="21">
        <f>SUM(G452)</f>
        <v>40000</v>
      </c>
      <c r="H451" s="21">
        <f t="shared" ref="H451:U451" si="230">SUM(H452)</f>
        <v>40000</v>
      </c>
      <c r="I451" s="21">
        <f t="shared" si="230"/>
        <v>40000</v>
      </c>
      <c r="J451" s="21">
        <f t="shared" si="230"/>
        <v>40000</v>
      </c>
      <c r="K451" s="21">
        <f t="shared" si="230"/>
        <v>0</v>
      </c>
      <c r="L451" s="22">
        <f t="shared" si="216"/>
        <v>0</v>
      </c>
      <c r="M451" s="21">
        <f t="shared" si="230"/>
        <v>40000</v>
      </c>
      <c r="N451" s="21">
        <f t="shared" si="230"/>
        <v>40000</v>
      </c>
      <c r="O451" s="21">
        <f t="shared" si="230"/>
        <v>10000</v>
      </c>
      <c r="P451" s="21">
        <f t="shared" si="230"/>
        <v>10000</v>
      </c>
      <c r="Q451" s="21">
        <f t="shared" si="230"/>
        <v>40000</v>
      </c>
      <c r="R451" s="21">
        <f t="shared" si="230"/>
        <v>10000</v>
      </c>
      <c r="S451" s="21">
        <f t="shared" si="230"/>
        <v>10000</v>
      </c>
      <c r="T451" s="21">
        <f t="shared" si="230"/>
        <v>10000</v>
      </c>
      <c r="U451" s="21">
        <f t="shared" si="230"/>
        <v>10000</v>
      </c>
      <c r="V451" s="21"/>
      <c r="W451" s="21"/>
      <c r="X451" s="21"/>
      <c r="Y451" s="12"/>
    </row>
    <row r="452" spans="1:25" ht="30" hidden="1" x14ac:dyDescent="0.2">
      <c r="A452" s="29" t="s">
        <v>249</v>
      </c>
      <c r="B452" s="29">
        <v>11</v>
      </c>
      <c r="C452" s="30" t="s">
        <v>162</v>
      </c>
      <c r="D452" s="31">
        <v>3241</v>
      </c>
      <c r="E452" s="32" t="s">
        <v>205</v>
      </c>
      <c r="G452" s="1">
        <v>40000</v>
      </c>
      <c r="H452" s="1">
        <v>40000</v>
      </c>
      <c r="I452" s="1">
        <v>40000</v>
      </c>
      <c r="J452" s="1">
        <v>40000</v>
      </c>
      <c r="K452" s="1">
        <v>0</v>
      </c>
      <c r="L452" s="33">
        <f t="shared" si="216"/>
        <v>0</v>
      </c>
      <c r="M452" s="1">
        <v>40000</v>
      </c>
      <c r="N452" s="1">
        <v>40000</v>
      </c>
      <c r="O452" s="1">
        <v>10000</v>
      </c>
      <c r="P452" s="1">
        <f>O452</f>
        <v>10000</v>
      </c>
      <c r="Q452" s="1">
        <v>40000</v>
      </c>
      <c r="R452" s="1">
        <v>10000</v>
      </c>
      <c r="S452" s="1">
        <f>R452</f>
        <v>10000</v>
      </c>
      <c r="T452" s="1">
        <v>10000</v>
      </c>
      <c r="U452" s="1">
        <f>T452</f>
        <v>10000</v>
      </c>
    </row>
    <row r="453" spans="1:25" s="23" customFormat="1" ht="15.75" hidden="1" x14ac:dyDescent="0.2">
      <c r="A453" s="25" t="s">
        <v>249</v>
      </c>
      <c r="B453" s="25">
        <v>11</v>
      </c>
      <c r="C453" s="26" t="s">
        <v>162</v>
      </c>
      <c r="D453" s="27">
        <v>412</v>
      </c>
      <c r="E453" s="20"/>
      <c r="F453" s="20"/>
      <c r="G453" s="21">
        <f>SUM(G454)</f>
        <v>300000</v>
      </c>
      <c r="H453" s="21">
        <f t="shared" ref="H453:U453" si="231">SUM(H454)</f>
        <v>300000</v>
      </c>
      <c r="I453" s="21">
        <f t="shared" si="231"/>
        <v>300000</v>
      </c>
      <c r="J453" s="21">
        <f t="shared" si="231"/>
        <v>300000</v>
      </c>
      <c r="K453" s="21">
        <f t="shared" si="231"/>
        <v>0</v>
      </c>
      <c r="L453" s="22">
        <f t="shared" si="216"/>
        <v>0</v>
      </c>
      <c r="M453" s="21">
        <f t="shared" si="231"/>
        <v>400000</v>
      </c>
      <c r="N453" s="21">
        <f t="shared" si="231"/>
        <v>400000</v>
      </c>
      <c r="O453" s="21">
        <f t="shared" si="231"/>
        <v>300000</v>
      </c>
      <c r="P453" s="21">
        <f t="shared" si="231"/>
        <v>300000</v>
      </c>
      <c r="Q453" s="21">
        <f t="shared" si="231"/>
        <v>400000</v>
      </c>
      <c r="R453" s="21">
        <f t="shared" si="231"/>
        <v>300000</v>
      </c>
      <c r="S453" s="21">
        <f t="shared" si="231"/>
        <v>300000</v>
      </c>
      <c r="T453" s="21">
        <f t="shared" si="231"/>
        <v>300000</v>
      </c>
      <c r="U453" s="21">
        <f t="shared" si="231"/>
        <v>300000</v>
      </c>
      <c r="V453" s="21"/>
      <c r="W453" s="21"/>
      <c r="X453" s="21"/>
      <c r="Y453" s="12"/>
    </row>
    <row r="454" spans="1:25" hidden="1" x14ac:dyDescent="0.2">
      <c r="A454" s="29" t="s">
        <v>249</v>
      </c>
      <c r="B454" s="29">
        <v>11</v>
      </c>
      <c r="C454" s="30" t="s">
        <v>162</v>
      </c>
      <c r="D454" s="31">
        <v>4126</v>
      </c>
      <c r="E454" s="32" t="s">
        <v>84</v>
      </c>
      <c r="G454" s="1">
        <v>300000</v>
      </c>
      <c r="H454" s="1">
        <v>300000</v>
      </c>
      <c r="I454" s="1">
        <v>300000</v>
      </c>
      <c r="J454" s="1">
        <v>300000</v>
      </c>
      <c r="K454" s="1">
        <v>0</v>
      </c>
      <c r="L454" s="33">
        <f t="shared" si="216"/>
        <v>0</v>
      </c>
      <c r="M454" s="1">
        <v>400000</v>
      </c>
      <c r="N454" s="1">
        <v>400000</v>
      </c>
      <c r="O454" s="1">
        <v>300000</v>
      </c>
      <c r="P454" s="1">
        <f>O454</f>
        <v>300000</v>
      </c>
      <c r="Q454" s="1">
        <v>400000</v>
      </c>
      <c r="R454" s="1">
        <v>300000</v>
      </c>
      <c r="S454" s="1">
        <f>R454</f>
        <v>300000</v>
      </c>
      <c r="T454" s="1">
        <v>300000</v>
      </c>
      <c r="U454" s="1">
        <f>T454</f>
        <v>300000</v>
      </c>
    </row>
    <row r="455" spans="1:25" s="23" customFormat="1" ht="67.5" customHeight="1" x14ac:dyDescent="0.2">
      <c r="A455" s="333" t="s">
        <v>250</v>
      </c>
      <c r="B455" s="333"/>
      <c r="C455" s="333"/>
      <c r="D455" s="333"/>
      <c r="E455" s="20" t="s">
        <v>251</v>
      </c>
      <c r="F455" s="20" t="s">
        <v>237</v>
      </c>
      <c r="G455" s="21">
        <f>G456+G458+G461+G464</f>
        <v>2100000</v>
      </c>
      <c r="H455" s="21">
        <f t="shared" ref="H455:U455" si="232">H456+H458+H461+H464</f>
        <v>2100000</v>
      </c>
      <c r="I455" s="21">
        <f t="shared" si="232"/>
        <v>2100000</v>
      </c>
      <c r="J455" s="21">
        <f t="shared" si="232"/>
        <v>2100000</v>
      </c>
      <c r="K455" s="21">
        <f t="shared" si="232"/>
        <v>1365783.1800000002</v>
      </c>
      <c r="L455" s="22">
        <f t="shared" si="216"/>
        <v>65.037294285714296</v>
      </c>
      <c r="M455" s="21">
        <f t="shared" si="232"/>
        <v>3147000</v>
      </c>
      <c r="N455" s="21">
        <f t="shared" si="232"/>
        <v>3147000</v>
      </c>
      <c r="O455" s="21">
        <f t="shared" si="232"/>
        <v>1925000</v>
      </c>
      <c r="P455" s="21">
        <f t="shared" si="232"/>
        <v>1925000</v>
      </c>
      <c r="Q455" s="21">
        <f t="shared" si="232"/>
        <v>3147000</v>
      </c>
      <c r="R455" s="21">
        <f t="shared" si="232"/>
        <v>1925000</v>
      </c>
      <c r="S455" s="21">
        <f t="shared" si="232"/>
        <v>1925000</v>
      </c>
      <c r="T455" s="21">
        <f t="shared" si="232"/>
        <v>1925000</v>
      </c>
      <c r="U455" s="21">
        <f t="shared" si="232"/>
        <v>1925000</v>
      </c>
      <c r="V455" s="21"/>
      <c r="W455" s="21"/>
      <c r="X455" s="21"/>
      <c r="Y455" s="12"/>
    </row>
    <row r="456" spans="1:25" s="23" customFormat="1" ht="15.75" hidden="1" x14ac:dyDescent="0.2">
      <c r="A456" s="24" t="s">
        <v>250</v>
      </c>
      <c r="B456" s="25">
        <v>11</v>
      </c>
      <c r="C456" s="26" t="s">
        <v>101</v>
      </c>
      <c r="D456" s="27">
        <v>322</v>
      </c>
      <c r="E456" s="20"/>
      <c r="F456" s="20"/>
      <c r="G456" s="21">
        <f>SUM(G457)</f>
        <v>50000</v>
      </c>
      <c r="H456" s="21">
        <f t="shared" ref="H456:U456" si="233">SUM(H457)</f>
        <v>50000</v>
      </c>
      <c r="I456" s="21">
        <f t="shared" si="233"/>
        <v>50000</v>
      </c>
      <c r="J456" s="21">
        <f t="shared" si="233"/>
        <v>50000</v>
      </c>
      <c r="K456" s="21">
        <f t="shared" si="233"/>
        <v>3525</v>
      </c>
      <c r="L456" s="22">
        <f t="shared" si="216"/>
        <v>7.0499999999999989</v>
      </c>
      <c r="M456" s="21">
        <f t="shared" si="233"/>
        <v>50000</v>
      </c>
      <c r="N456" s="21">
        <f t="shared" si="233"/>
        <v>50000</v>
      </c>
      <c r="O456" s="21">
        <f t="shared" si="233"/>
        <v>0</v>
      </c>
      <c r="P456" s="21">
        <f t="shared" si="233"/>
        <v>0</v>
      </c>
      <c r="Q456" s="21">
        <f t="shared" si="233"/>
        <v>50000</v>
      </c>
      <c r="R456" s="21">
        <f t="shared" si="233"/>
        <v>0</v>
      </c>
      <c r="S456" s="21">
        <f t="shared" si="233"/>
        <v>0</v>
      </c>
      <c r="T456" s="21">
        <f t="shared" si="233"/>
        <v>0</v>
      </c>
      <c r="U456" s="21">
        <f t="shared" si="233"/>
        <v>0</v>
      </c>
      <c r="V456" s="21"/>
      <c r="W456" s="21"/>
      <c r="X456" s="21"/>
      <c r="Y456" s="12"/>
    </row>
    <row r="457" spans="1:25" ht="30" hidden="1" x14ac:dyDescent="0.2">
      <c r="A457" s="28" t="s">
        <v>250</v>
      </c>
      <c r="B457" s="29">
        <v>11</v>
      </c>
      <c r="C457" s="30" t="s">
        <v>101</v>
      </c>
      <c r="D457" s="31">
        <v>3224</v>
      </c>
      <c r="E457" s="32" t="s">
        <v>155</v>
      </c>
      <c r="G457" s="1">
        <v>50000</v>
      </c>
      <c r="H457" s="1">
        <v>50000</v>
      </c>
      <c r="I457" s="1">
        <v>50000</v>
      </c>
      <c r="J457" s="1">
        <v>50000</v>
      </c>
      <c r="K457" s="1">
        <v>3525</v>
      </c>
      <c r="L457" s="33">
        <f t="shared" si="216"/>
        <v>7.0499999999999989</v>
      </c>
      <c r="M457" s="1">
        <v>50000</v>
      </c>
      <c r="N457" s="1">
        <v>50000</v>
      </c>
      <c r="O457" s="1">
        <v>0</v>
      </c>
      <c r="P457" s="1">
        <f t="shared" ref="P457:P465" si="234">O457</f>
        <v>0</v>
      </c>
      <c r="Q457" s="1">
        <v>50000</v>
      </c>
      <c r="R457" s="1"/>
      <c r="S457" s="1">
        <f t="shared" ref="S457:S465" si="235">R457</f>
        <v>0</v>
      </c>
      <c r="T457" s="1"/>
      <c r="U457" s="1">
        <f t="shared" ref="U457:U465" si="236">T457</f>
        <v>0</v>
      </c>
    </row>
    <row r="458" spans="1:25" s="23" customFormat="1" ht="15.75" hidden="1" x14ac:dyDescent="0.2">
      <c r="A458" s="24" t="s">
        <v>250</v>
      </c>
      <c r="B458" s="25">
        <v>11</v>
      </c>
      <c r="C458" s="26" t="s">
        <v>101</v>
      </c>
      <c r="D458" s="27">
        <v>323</v>
      </c>
      <c r="E458" s="20"/>
      <c r="F458" s="20"/>
      <c r="G458" s="21">
        <f>SUM(G459:G460)</f>
        <v>600000</v>
      </c>
      <c r="H458" s="21">
        <f t="shared" ref="H458:U458" si="237">SUM(H459:H460)</f>
        <v>600000</v>
      </c>
      <c r="I458" s="21">
        <f t="shared" si="237"/>
        <v>600000</v>
      </c>
      <c r="J458" s="21">
        <f t="shared" si="237"/>
        <v>600000</v>
      </c>
      <c r="K458" s="21">
        <f t="shared" si="237"/>
        <v>528080.41</v>
      </c>
      <c r="L458" s="22">
        <f t="shared" si="216"/>
        <v>88.013401666666667</v>
      </c>
      <c r="M458" s="21">
        <f t="shared" si="237"/>
        <v>700000</v>
      </c>
      <c r="N458" s="21">
        <f t="shared" si="237"/>
        <v>700000</v>
      </c>
      <c r="O458" s="21">
        <f t="shared" si="237"/>
        <v>600000</v>
      </c>
      <c r="P458" s="21">
        <f t="shared" si="237"/>
        <v>600000</v>
      </c>
      <c r="Q458" s="21">
        <f t="shared" si="237"/>
        <v>700000</v>
      </c>
      <c r="R458" s="21">
        <f t="shared" si="237"/>
        <v>600000</v>
      </c>
      <c r="S458" s="21">
        <f t="shared" si="237"/>
        <v>600000</v>
      </c>
      <c r="T458" s="21">
        <f t="shared" si="237"/>
        <v>600000</v>
      </c>
      <c r="U458" s="21">
        <f t="shared" si="237"/>
        <v>600000</v>
      </c>
      <c r="V458" s="21"/>
      <c r="W458" s="21"/>
      <c r="X458" s="21"/>
      <c r="Y458" s="12"/>
    </row>
    <row r="459" spans="1:25" s="23" customFormat="1" ht="15.75" hidden="1" x14ac:dyDescent="0.2">
      <c r="A459" s="28" t="s">
        <v>250</v>
      </c>
      <c r="B459" s="29">
        <v>11</v>
      </c>
      <c r="C459" s="30" t="s">
        <v>101</v>
      </c>
      <c r="D459" s="31">
        <v>3232</v>
      </c>
      <c r="E459" s="32" t="s">
        <v>53</v>
      </c>
      <c r="F459" s="32"/>
      <c r="G459" s="1">
        <v>500000</v>
      </c>
      <c r="H459" s="1">
        <v>500000</v>
      </c>
      <c r="I459" s="1">
        <v>500000</v>
      </c>
      <c r="J459" s="1">
        <v>500000</v>
      </c>
      <c r="K459" s="1">
        <v>430777.13</v>
      </c>
      <c r="L459" s="33">
        <f t="shared" si="216"/>
        <v>86.155426000000006</v>
      </c>
      <c r="M459" s="1">
        <v>500000</v>
      </c>
      <c r="N459" s="1">
        <v>500000</v>
      </c>
      <c r="O459" s="1">
        <v>400000</v>
      </c>
      <c r="P459" s="1">
        <f t="shared" si="234"/>
        <v>400000</v>
      </c>
      <c r="Q459" s="1">
        <v>500000</v>
      </c>
      <c r="R459" s="1">
        <v>400000</v>
      </c>
      <c r="S459" s="1">
        <f t="shared" si="235"/>
        <v>400000</v>
      </c>
      <c r="T459" s="1">
        <v>400000</v>
      </c>
      <c r="U459" s="1">
        <f t="shared" si="236"/>
        <v>400000</v>
      </c>
      <c r="V459" s="21"/>
      <c r="W459" s="21"/>
      <c r="X459" s="21"/>
      <c r="Y459" s="12"/>
    </row>
    <row r="460" spans="1:25" hidden="1" x14ac:dyDescent="0.2">
      <c r="A460" s="28" t="s">
        <v>250</v>
      </c>
      <c r="B460" s="29">
        <v>11</v>
      </c>
      <c r="C460" s="30" t="s">
        <v>101</v>
      </c>
      <c r="D460" s="31">
        <v>3237</v>
      </c>
      <c r="E460" s="32" t="s">
        <v>58</v>
      </c>
      <c r="G460" s="1">
        <v>100000</v>
      </c>
      <c r="H460" s="1">
        <v>100000</v>
      </c>
      <c r="I460" s="1">
        <v>100000</v>
      </c>
      <c r="J460" s="1">
        <v>100000</v>
      </c>
      <c r="K460" s="1">
        <v>97303.28</v>
      </c>
      <c r="L460" s="33">
        <f t="shared" si="216"/>
        <v>97.303280000000001</v>
      </c>
      <c r="M460" s="1">
        <v>200000</v>
      </c>
      <c r="N460" s="1">
        <v>200000</v>
      </c>
      <c r="O460" s="1">
        <v>200000</v>
      </c>
      <c r="P460" s="1">
        <f t="shared" si="234"/>
        <v>200000</v>
      </c>
      <c r="Q460" s="1">
        <v>200000</v>
      </c>
      <c r="R460" s="1">
        <v>200000</v>
      </c>
      <c r="S460" s="1">
        <f t="shared" si="235"/>
        <v>200000</v>
      </c>
      <c r="T460" s="1">
        <v>200000</v>
      </c>
      <c r="U460" s="1">
        <f t="shared" si="236"/>
        <v>200000</v>
      </c>
    </row>
    <row r="461" spans="1:25" s="23" customFormat="1" ht="15.75" hidden="1" x14ac:dyDescent="0.2">
      <c r="A461" s="24" t="s">
        <v>250</v>
      </c>
      <c r="B461" s="25">
        <v>11</v>
      </c>
      <c r="C461" s="26" t="s">
        <v>101</v>
      </c>
      <c r="D461" s="27">
        <v>422</v>
      </c>
      <c r="E461" s="20"/>
      <c r="F461" s="20"/>
      <c r="G461" s="21">
        <f>SUM(G462:G463)</f>
        <v>450000</v>
      </c>
      <c r="H461" s="21">
        <f t="shared" ref="H461:U461" si="238">SUM(H462:H463)</f>
        <v>450000</v>
      </c>
      <c r="I461" s="21">
        <f t="shared" si="238"/>
        <v>450000</v>
      </c>
      <c r="J461" s="21">
        <f t="shared" si="238"/>
        <v>450000</v>
      </c>
      <c r="K461" s="21">
        <f t="shared" si="238"/>
        <v>145522.77000000002</v>
      </c>
      <c r="L461" s="22">
        <f t="shared" si="216"/>
        <v>32.338393333333336</v>
      </c>
      <c r="M461" s="21">
        <f t="shared" si="238"/>
        <v>600000</v>
      </c>
      <c r="N461" s="21">
        <f t="shared" si="238"/>
        <v>600000</v>
      </c>
      <c r="O461" s="21">
        <f t="shared" si="238"/>
        <v>175000</v>
      </c>
      <c r="P461" s="21">
        <f t="shared" si="238"/>
        <v>175000</v>
      </c>
      <c r="Q461" s="21">
        <f t="shared" si="238"/>
        <v>600000</v>
      </c>
      <c r="R461" s="21">
        <f t="shared" si="238"/>
        <v>175000</v>
      </c>
      <c r="S461" s="21">
        <f t="shared" si="238"/>
        <v>175000</v>
      </c>
      <c r="T461" s="21">
        <f t="shared" si="238"/>
        <v>175000</v>
      </c>
      <c r="U461" s="21">
        <f t="shared" si="238"/>
        <v>175000</v>
      </c>
      <c r="V461" s="21"/>
      <c r="W461" s="21"/>
      <c r="X461" s="21"/>
      <c r="Y461" s="12"/>
    </row>
    <row r="462" spans="1:25" hidden="1" x14ac:dyDescent="0.2">
      <c r="A462" s="28" t="s">
        <v>250</v>
      </c>
      <c r="B462" s="29">
        <v>11</v>
      </c>
      <c r="C462" s="30" t="s">
        <v>101</v>
      </c>
      <c r="D462" s="31">
        <v>4221</v>
      </c>
      <c r="E462" s="32" t="s">
        <v>74</v>
      </c>
      <c r="G462" s="1">
        <v>250000</v>
      </c>
      <c r="H462" s="1">
        <v>250000</v>
      </c>
      <c r="I462" s="1">
        <v>250000</v>
      </c>
      <c r="J462" s="1">
        <v>250000</v>
      </c>
      <c r="K462" s="1">
        <v>120754.27</v>
      </c>
      <c r="L462" s="33">
        <f t="shared" si="216"/>
        <v>48.301708000000005</v>
      </c>
      <c r="M462" s="1">
        <v>400000</v>
      </c>
      <c r="N462" s="1">
        <v>400000</v>
      </c>
      <c r="O462" s="1">
        <v>125000</v>
      </c>
      <c r="P462" s="1">
        <f t="shared" si="234"/>
        <v>125000</v>
      </c>
      <c r="Q462" s="1">
        <v>400000</v>
      </c>
      <c r="R462" s="1">
        <v>125000</v>
      </c>
      <c r="S462" s="1">
        <f t="shared" si="235"/>
        <v>125000</v>
      </c>
      <c r="T462" s="1">
        <v>125000</v>
      </c>
      <c r="U462" s="1">
        <f t="shared" si="236"/>
        <v>125000</v>
      </c>
    </row>
    <row r="463" spans="1:25" s="23" customFormat="1" ht="15" hidden="1" customHeight="1" x14ac:dyDescent="0.2">
      <c r="A463" s="28" t="s">
        <v>250</v>
      </c>
      <c r="B463" s="29">
        <v>11</v>
      </c>
      <c r="C463" s="30" t="s">
        <v>101</v>
      </c>
      <c r="D463" s="31">
        <v>4223</v>
      </c>
      <c r="E463" s="32" t="s">
        <v>76</v>
      </c>
      <c r="F463" s="32"/>
      <c r="G463" s="1">
        <v>200000</v>
      </c>
      <c r="H463" s="1">
        <v>200000</v>
      </c>
      <c r="I463" s="1">
        <v>200000</v>
      </c>
      <c r="J463" s="1">
        <v>200000</v>
      </c>
      <c r="K463" s="1">
        <v>24768.5</v>
      </c>
      <c r="L463" s="33">
        <f t="shared" si="216"/>
        <v>12.38425</v>
      </c>
      <c r="M463" s="1">
        <v>200000</v>
      </c>
      <c r="N463" s="1">
        <v>200000</v>
      </c>
      <c r="O463" s="1">
        <v>50000</v>
      </c>
      <c r="P463" s="1">
        <f t="shared" si="234"/>
        <v>50000</v>
      </c>
      <c r="Q463" s="1">
        <v>200000</v>
      </c>
      <c r="R463" s="1">
        <v>50000</v>
      </c>
      <c r="S463" s="1">
        <f t="shared" si="235"/>
        <v>50000</v>
      </c>
      <c r="T463" s="1">
        <v>50000</v>
      </c>
      <c r="U463" s="1">
        <f t="shared" si="236"/>
        <v>50000</v>
      </c>
      <c r="V463" s="21"/>
      <c r="W463" s="21"/>
      <c r="X463" s="21"/>
      <c r="Y463" s="12"/>
    </row>
    <row r="464" spans="1:25" s="23" customFormat="1" ht="15" hidden="1" customHeight="1" x14ac:dyDescent="0.2">
      <c r="A464" s="24" t="s">
        <v>250</v>
      </c>
      <c r="B464" s="25">
        <v>11</v>
      </c>
      <c r="C464" s="26" t="s">
        <v>101</v>
      </c>
      <c r="D464" s="27">
        <v>451</v>
      </c>
      <c r="E464" s="20"/>
      <c r="F464" s="20"/>
      <c r="G464" s="21">
        <f>SUM(G465)</f>
        <v>1000000</v>
      </c>
      <c r="H464" s="21">
        <f t="shared" ref="H464:U464" si="239">SUM(H465)</f>
        <v>1000000</v>
      </c>
      <c r="I464" s="21">
        <f t="shared" si="239"/>
        <v>1000000</v>
      </c>
      <c r="J464" s="21">
        <f t="shared" si="239"/>
        <v>1000000</v>
      </c>
      <c r="K464" s="21">
        <f t="shared" si="239"/>
        <v>688655</v>
      </c>
      <c r="L464" s="22">
        <f t="shared" si="216"/>
        <v>68.865499999999997</v>
      </c>
      <c r="M464" s="21">
        <f t="shared" si="239"/>
        <v>1797000</v>
      </c>
      <c r="N464" s="21">
        <f t="shared" si="239"/>
        <v>1797000</v>
      </c>
      <c r="O464" s="21">
        <f t="shared" si="239"/>
        <v>1150000</v>
      </c>
      <c r="P464" s="21">
        <f t="shared" si="239"/>
        <v>1150000</v>
      </c>
      <c r="Q464" s="21">
        <f t="shared" si="239"/>
        <v>1797000</v>
      </c>
      <c r="R464" s="21">
        <f t="shared" si="239"/>
        <v>1150000</v>
      </c>
      <c r="S464" s="21">
        <f t="shared" si="239"/>
        <v>1150000</v>
      </c>
      <c r="T464" s="21">
        <f t="shared" si="239"/>
        <v>1150000</v>
      </c>
      <c r="U464" s="21">
        <f t="shared" si="239"/>
        <v>1150000</v>
      </c>
      <c r="V464" s="21"/>
      <c r="W464" s="21"/>
      <c r="X464" s="21"/>
      <c r="Y464" s="12"/>
    </row>
    <row r="465" spans="1:25" hidden="1" x14ac:dyDescent="0.2">
      <c r="A465" s="28" t="s">
        <v>250</v>
      </c>
      <c r="B465" s="29">
        <v>11</v>
      </c>
      <c r="C465" s="30" t="s">
        <v>101</v>
      </c>
      <c r="D465" s="31">
        <v>4511</v>
      </c>
      <c r="E465" s="32" t="s">
        <v>91</v>
      </c>
      <c r="G465" s="1">
        <v>1000000</v>
      </c>
      <c r="H465" s="1">
        <v>1000000</v>
      </c>
      <c r="I465" s="1">
        <v>1000000</v>
      </c>
      <c r="J465" s="1">
        <v>1000000</v>
      </c>
      <c r="K465" s="1">
        <v>688655</v>
      </c>
      <c r="L465" s="33">
        <f t="shared" si="216"/>
        <v>68.865499999999997</v>
      </c>
      <c r="M465" s="1">
        <v>1797000</v>
      </c>
      <c r="N465" s="1">
        <v>1797000</v>
      </c>
      <c r="O465" s="1">
        <v>1150000</v>
      </c>
      <c r="P465" s="1">
        <f t="shared" si="234"/>
        <v>1150000</v>
      </c>
      <c r="Q465" s="1">
        <v>1797000</v>
      </c>
      <c r="R465" s="1">
        <v>1150000</v>
      </c>
      <c r="S465" s="1">
        <f t="shared" si="235"/>
        <v>1150000</v>
      </c>
      <c r="T465" s="1">
        <v>1150000</v>
      </c>
      <c r="U465" s="1">
        <f t="shared" si="236"/>
        <v>1150000</v>
      </c>
    </row>
    <row r="466" spans="1:25" s="47" customFormat="1" ht="15.75" x14ac:dyDescent="0.2">
      <c r="A466" s="349" t="s">
        <v>252</v>
      </c>
      <c r="B466" s="349"/>
      <c r="C466" s="349"/>
      <c r="D466" s="349"/>
      <c r="E466" s="349"/>
      <c r="F466" s="349"/>
      <c r="G466" s="45">
        <f>G467+G504+G572</f>
        <v>1516692750</v>
      </c>
      <c r="H466" s="45">
        <f>H467+H504+H572</f>
        <v>1514542750</v>
      </c>
      <c r="I466" s="45">
        <f>I467+I504+I572</f>
        <v>1238409240</v>
      </c>
      <c r="J466" s="45">
        <f>J467+J504+J572</f>
        <v>1234914240</v>
      </c>
      <c r="K466" s="45">
        <f>K467+K504+K572</f>
        <v>1228221403.4400003</v>
      </c>
      <c r="L466" s="46">
        <f t="shared" si="216"/>
        <v>99.177344917097059</v>
      </c>
      <c r="M466" s="45">
        <f t="shared" ref="M466:U466" si="240">M467+M504+M572</f>
        <v>1539400000</v>
      </c>
      <c r="N466" s="45">
        <f>N467+N504+N572</f>
        <v>1538700000</v>
      </c>
      <c r="O466" s="45">
        <f t="shared" si="240"/>
        <v>1356900000</v>
      </c>
      <c r="P466" s="45">
        <f t="shared" si="240"/>
        <v>1356900000</v>
      </c>
      <c r="Q466" s="45">
        <f t="shared" si="240"/>
        <v>1539085000</v>
      </c>
      <c r="R466" s="45">
        <f t="shared" si="240"/>
        <v>1329780000</v>
      </c>
      <c r="S466" s="45">
        <f t="shared" si="240"/>
        <v>1329780000</v>
      </c>
      <c r="T466" s="45">
        <f t="shared" si="240"/>
        <v>1303150000</v>
      </c>
      <c r="U466" s="45">
        <f t="shared" si="240"/>
        <v>1303150000</v>
      </c>
      <c r="V466" s="83"/>
      <c r="W466" s="83"/>
      <c r="X466" s="83"/>
      <c r="Y466" s="88"/>
    </row>
    <row r="467" spans="1:25" s="23" customFormat="1" ht="15.75" x14ac:dyDescent="0.2">
      <c r="A467" s="338" t="s">
        <v>253</v>
      </c>
      <c r="B467" s="338"/>
      <c r="C467" s="338"/>
      <c r="D467" s="338"/>
      <c r="E467" s="338"/>
      <c r="F467" s="338"/>
      <c r="G467" s="18">
        <f>G468+G471+G474+G477+G480+G485+G488+G493+G496+G499</f>
        <v>1395877750</v>
      </c>
      <c r="H467" s="18">
        <f t="shared" ref="H467:U467" si="241">H468+H471+H474+H477+H480+H485+H488+H493+H496+H499</f>
        <v>1394847750</v>
      </c>
      <c r="I467" s="18">
        <f t="shared" si="241"/>
        <v>1001087240</v>
      </c>
      <c r="J467" s="18">
        <f t="shared" si="241"/>
        <v>1000057240</v>
      </c>
      <c r="K467" s="18">
        <f t="shared" si="241"/>
        <v>994694321.29000008</v>
      </c>
      <c r="L467" s="19">
        <f t="shared" si="216"/>
        <v>99.361402437813524</v>
      </c>
      <c r="M467" s="18">
        <f t="shared" si="241"/>
        <v>1432330000</v>
      </c>
      <c r="N467" s="18">
        <f t="shared" si="241"/>
        <v>1431630000</v>
      </c>
      <c r="O467" s="18">
        <f t="shared" si="241"/>
        <v>1225380000</v>
      </c>
      <c r="P467" s="18">
        <f t="shared" si="241"/>
        <v>1225380000</v>
      </c>
      <c r="Q467" s="18">
        <f t="shared" si="241"/>
        <v>1431880000</v>
      </c>
      <c r="R467" s="18">
        <f t="shared" si="241"/>
        <v>1197480000</v>
      </c>
      <c r="S467" s="18">
        <f t="shared" si="241"/>
        <v>1197480000</v>
      </c>
      <c r="T467" s="18">
        <f t="shared" si="241"/>
        <v>1210780000</v>
      </c>
      <c r="U467" s="18">
        <f t="shared" si="241"/>
        <v>1210780000</v>
      </c>
      <c r="V467" s="21"/>
      <c r="W467" s="21"/>
      <c r="X467" s="21"/>
      <c r="Y467" s="12"/>
    </row>
    <row r="468" spans="1:25" s="23" customFormat="1" ht="78.75" x14ac:dyDescent="0.2">
      <c r="A468" s="333" t="s">
        <v>254</v>
      </c>
      <c r="B468" s="334"/>
      <c r="C468" s="334"/>
      <c r="D468" s="334"/>
      <c r="E468" s="63" t="s">
        <v>255</v>
      </c>
      <c r="F468" s="38" t="s">
        <v>256</v>
      </c>
      <c r="G468" s="21">
        <f>SUM(G469)</f>
        <v>200000</v>
      </c>
      <c r="H468" s="21">
        <f t="shared" ref="H468:U469" si="242">SUM(H469)</f>
        <v>200000</v>
      </c>
      <c r="I468" s="21">
        <f t="shared" si="242"/>
        <v>200000</v>
      </c>
      <c r="J468" s="21">
        <f t="shared" si="242"/>
        <v>200000</v>
      </c>
      <c r="K468" s="21">
        <f t="shared" si="242"/>
        <v>82500</v>
      </c>
      <c r="L468" s="22">
        <f t="shared" si="216"/>
        <v>41.25</v>
      </c>
      <c r="M468" s="21">
        <f t="shared" si="242"/>
        <v>200000</v>
      </c>
      <c r="N468" s="21">
        <f t="shared" si="242"/>
        <v>200000</v>
      </c>
      <c r="O468" s="21">
        <f t="shared" si="242"/>
        <v>400000</v>
      </c>
      <c r="P468" s="21">
        <f t="shared" si="242"/>
        <v>400000</v>
      </c>
      <c r="Q468" s="21">
        <f t="shared" si="242"/>
        <v>200000</v>
      </c>
      <c r="R468" s="21">
        <f t="shared" si="242"/>
        <v>300000</v>
      </c>
      <c r="S468" s="21">
        <f t="shared" si="242"/>
        <v>300000</v>
      </c>
      <c r="T468" s="21">
        <f t="shared" si="242"/>
        <v>200000</v>
      </c>
      <c r="U468" s="21">
        <f t="shared" si="242"/>
        <v>200000</v>
      </c>
      <c r="V468" s="21"/>
      <c r="W468" s="21"/>
      <c r="X468" s="21"/>
      <c r="Y468" s="12"/>
    </row>
    <row r="469" spans="1:25" s="23" customFormat="1" ht="15.75" hidden="1" x14ac:dyDescent="0.2">
      <c r="A469" s="24" t="s">
        <v>257</v>
      </c>
      <c r="B469" s="24">
        <v>11</v>
      </c>
      <c r="C469" s="49" t="s">
        <v>258</v>
      </c>
      <c r="D469" s="40">
        <v>323</v>
      </c>
      <c r="E469" s="20"/>
      <c r="F469" s="20"/>
      <c r="G469" s="21">
        <f>SUM(G470)</f>
        <v>200000</v>
      </c>
      <c r="H469" s="21">
        <f t="shared" si="242"/>
        <v>200000</v>
      </c>
      <c r="I469" s="21">
        <f t="shared" si="242"/>
        <v>200000</v>
      </c>
      <c r="J469" s="21">
        <f t="shared" si="242"/>
        <v>200000</v>
      </c>
      <c r="K469" s="21">
        <f t="shared" si="242"/>
        <v>82500</v>
      </c>
      <c r="L469" s="22">
        <f t="shared" si="216"/>
        <v>41.25</v>
      </c>
      <c r="M469" s="21">
        <f t="shared" si="242"/>
        <v>200000</v>
      </c>
      <c r="N469" s="21">
        <f t="shared" si="242"/>
        <v>200000</v>
      </c>
      <c r="O469" s="21">
        <f t="shared" si="242"/>
        <v>400000</v>
      </c>
      <c r="P469" s="21">
        <f t="shared" si="242"/>
        <v>400000</v>
      </c>
      <c r="Q469" s="21">
        <f t="shared" si="242"/>
        <v>200000</v>
      </c>
      <c r="R469" s="21">
        <f t="shared" si="242"/>
        <v>300000</v>
      </c>
      <c r="S469" s="21">
        <f t="shared" si="242"/>
        <v>300000</v>
      </c>
      <c r="T469" s="21">
        <f t="shared" si="242"/>
        <v>200000</v>
      </c>
      <c r="U469" s="21">
        <f t="shared" si="242"/>
        <v>200000</v>
      </c>
      <c r="V469" s="21"/>
      <c r="W469" s="21"/>
      <c r="X469" s="21"/>
      <c r="Y469" s="12"/>
    </row>
    <row r="470" spans="1:25" hidden="1" x14ac:dyDescent="0.2">
      <c r="A470" s="28" t="s">
        <v>257</v>
      </c>
      <c r="B470" s="28">
        <v>11</v>
      </c>
      <c r="C470" s="50" t="s">
        <v>258</v>
      </c>
      <c r="D470" s="53">
        <v>3238</v>
      </c>
      <c r="E470" s="32" t="s">
        <v>59</v>
      </c>
      <c r="G470" s="1">
        <v>200000</v>
      </c>
      <c r="H470" s="1">
        <v>200000</v>
      </c>
      <c r="I470" s="1">
        <v>200000</v>
      </c>
      <c r="J470" s="1">
        <v>200000</v>
      </c>
      <c r="K470" s="1">
        <v>82500</v>
      </c>
      <c r="L470" s="33">
        <f t="shared" si="216"/>
        <v>41.25</v>
      </c>
      <c r="M470" s="1">
        <v>200000</v>
      </c>
      <c r="N470" s="1">
        <v>200000</v>
      </c>
      <c r="O470" s="1">
        <v>400000</v>
      </c>
      <c r="P470" s="1">
        <f>O470</f>
        <v>400000</v>
      </c>
      <c r="Q470" s="1">
        <v>200000</v>
      </c>
      <c r="R470" s="1">
        <v>300000</v>
      </c>
      <c r="S470" s="1">
        <f>R470</f>
        <v>300000</v>
      </c>
      <c r="T470" s="1">
        <v>200000</v>
      </c>
      <c r="U470" s="1">
        <f>T470</f>
        <v>200000</v>
      </c>
    </row>
    <row r="471" spans="1:25" s="23" customFormat="1" ht="78.75" x14ac:dyDescent="0.2">
      <c r="A471" s="333" t="s">
        <v>259</v>
      </c>
      <c r="B471" s="334"/>
      <c r="C471" s="334"/>
      <c r="D471" s="334"/>
      <c r="E471" s="20" t="s">
        <v>260</v>
      </c>
      <c r="F471" s="38" t="s">
        <v>256</v>
      </c>
      <c r="G471" s="21">
        <f>SUM(G472)</f>
        <v>190000</v>
      </c>
      <c r="H471" s="21">
        <f t="shared" ref="H471:U472" si="243">SUM(H472)</f>
        <v>190000</v>
      </c>
      <c r="I471" s="21">
        <f t="shared" si="243"/>
        <v>190000</v>
      </c>
      <c r="J471" s="21">
        <f t="shared" si="243"/>
        <v>190000</v>
      </c>
      <c r="K471" s="21">
        <f t="shared" si="243"/>
        <v>100177.3</v>
      </c>
      <c r="L471" s="22">
        <f t="shared" si="216"/>
        <v>52.72489473684211</v>
      </c>
      <c r="M471" s="21">
        <f t="shared" si="243"/>
        <v>100000</v>
      </c>
      <c r="N471" s="21">
        <f t="shared" si="243"/>
        <v>100000</v>
      </c>
      <c r="O471" s="21">
        <f t="shared" si="243"/>
        <v>150000</v>
      </c>
      <c r="P471" s="21">
        <f t="shared" si="243"/>
        <v>150000</v>
      </c>
      <c r="Q471" s="21">
        <f t="shared" si="243"/>
        <v>100000</v>
      </c>
      <c r="R471" s="21">
        <f t="shared" si="243"/>
        <v>150000</v>
      </c>
      <c r="S471" s="21">
        <f t="shared" si="243"/>
        <v>150000</v>
      </c>
      <c r="T471" s="21">
        <f t="shared" si="243"/>
        <v>150000</v>
      </c>
      <c r="U471" s="21">
        <f t="shared" si="243"/>
        <v>150000</v>
      </c>
      <c r="V471" s="21"/>
      <c r="W471" s="21"/>
      <c r="X471" s="21"/>
      <c r="Y471" s="12"/>
    </row>
    <row r="472" spans="1:25" s="23" customFormat="1" ht="15.75" hidden="1" x14ac:dyDescent="0.2">
      <c r="A472" s="24" t="s">
        <v>261</v>
      </c>
      <c r="B472" s="24">
        <v>11</v>
      </c>
      <c r="C472" s="49" t="s">
        <v>258</v>
      </c>
      <c r="D472" s="40">
        <v>323</v>
      </c>
      <c r="E472" s="20"/>
      <c r="F472" s="20"/>
      <c r="G472" s="21">
        <f>SUM(G473)</f>
        <v>190000</v>
      </c>
      <c r="H472" s="21">
        <f t="shared" si="243"/>
        <v>190000</v>
      </c>
      <c r="I472" s="21">
        <f t="shared" si="243"/>
        <v>190000</v>
      </c>
      <c r="J472" s="21">
        <f t="shared" si="243"/>
        <v>190000</v>
      </c>
      <c r="K472" s="21">
        <f t="shared" si="243"/>
        <v>100177.3</v>
      </c>
      <c r="L472" s="22">
        <f t="shared" si="216"/>
        <v>52.72489473684211</v>
      </c>
      <c r="M472" s="21">
        <f t="shared" si="243"/>
        <v>100000</v>
      </c>
      <c r="N472" s="21">
        <f t="shared" si="243"/>
        <v>100000</v>
      </c>
      <c r="O472" s="21">
        <f t="shared" si="243"/>
        <v>150000</v>
      </c>
      <c r="P472" s="21">
        <f t="shared" si="243"/>
        <v>150000</v>
      </c>
      <c r="Q472" s="21">
        <f t="shared" si="243"/>
        <v>100000</v>
      </c>
      <c r="R472" s="21">
        <f t="shared" si="243"/>
        <v>150000</v>
      </c>
      <c r="S472" s="21">
        <f t="shared" si="243"/>
        <v>150000</v>
      </c>
      <c r="T472" s="21">
        <f t="shared" si="243"/>
        <v>150000</v>
      </c>
      <c r="U472" s="21">
        <f t="shared" si="243"/>
        <v>150000</v>
      </c>
      <c r="V472" s="21"/>
      <c r="W472" s="21"/>
      <c r="X472" s="21"/>
      <c r="Y472" s="12"/>
    </row>
    <row r="473" spans="1:25" hidden="1" x14ac:dyDescent="0.2">
      <c r="A473" s="28" t="s">
        <v>261</v>
      </c>
      <c r="B473" s="28">
        <v>11</v>
      </c>
      <c r="C473" s="50" t="s">
        <v>258</v>
      </c>
      <c r="D473" s="53">
        <v>3237</v>
      </c>
      <c r="E473" s="32" t="s">
        <v>58</v>
      </c>
      <c r="G473" s="1">
        <v>190000</v>
      </c>
      <c r="H473" s="1">
        <v>190000</v>
      </c>
      <c r="I473" s="1">
        <v>190000</v>
      </c>
      <c r="J473" s="1">
        <v>190000</v>
      </c>
      <c r="K473" s="1">
        <v>100177.3</v>
      </c>
      <c r="L473" s="33">
        <f t="shared" si="216"/>
        <v>52.72489473684211</v>
      </c>
      <c r="M473" s="1">
        <v>100000</v>
      </c>
      <c r="N473" s="1">
        <v>100000</v>
      </c>
      <c r="O473" s="1">
        <v>150000</v>
      </c>
      <c r="P473" s="1">
        <f>O473</f>
        <v>150000</v>
      </c>
      <c r="Q473" s="1">
        <v>100000</v>
      </c>
      <c r="R473" s="1">
        <v>150000</v>
      </c>
      <c r="S473" s="1">
        <f>R473</f>
        <v>150000</v>
      </c>
      <c r="T473" s="1">
        <v>150000</v>
      </c>
      <c r="U473" s="1">
        <f>T473</f>
        <v>150000</v>
      </c>
    </row>
    <row r="474" spans="1:25" ht="78.75" x14ac:dyDescent="0.2">
      <c r="A474" s="334" t="s">
        <v>262</v>
      </c>
      <c r="B474" s="334"/>
      <c r="C474" s="334"/>
      <c r="D474" s="334"/>
      <c r="E474" s="20" t="s">
        <v>263</v>
      </c>
      <c r="F474" s="38" t="s">
        <v>256</v>
      </c>
      <c r="G474" s="21">
        <f>SUM(G475)</f>
        <v>25300000</v>
      </c>
      <c r="H474" s="21">
        <f t="shared" ref="H474:U475" si="244">SUM(H475)</f>
        <v>25300000</v>
      </c>
      <c r="I474" s="21">
        <f t="shared" si="244"/>
        <v>25300000</v>
      </c>
      <c r="J474" s="21">
        <f t="shared" si="244"/>
        <v>25300000</v>
      </c>
      <c r="K474" s="21">
        <f t="shared" si="244"/>
        <v>21401312.219999999</v>
      </c>
      <c r="L474" s="22">
        <f t="shared" si="216"/>
        <v>84.590166877470352</v>
      </c>
      <c r="M474" s="21">
        <f t="shared" si="244"/>
        <v>25400000</v>
      </c>
      <c r="N474" s="21">
        <f t="shared" si="244"/>
        <v>25400000</v>
      </c>
      <c r="O474" s="21">
        <f t="shared" si="244"/>
        <v>27000000</v>
      </c>
      <c r="P474" s="21">
        <f t="shared" si="244"/>
        <v>27000000</v>
      </c>
      <c r="Q474" s="21">
        <f t="shared" si="244"/>
        <v>25650000</v>
      </c>
      <c r="R474" s="21">
        <f t="shared" si="244"/>
        <v>28000000</v>
      </c>
      <c r="S474" s="21">
        <f t="shared" si="244"/>
        <v>28000000</v>
      </c>
      <c r="T474" s="21">
        <f t="shared" si="244"/>
        <v>28000000</v>
      </c>
      <c r="U474" s="21">
        <f t="shared" si="244"/>
        <v>28000000</v>
      </c>
    </row>
    <row r="475" spans="1:25" s="23" customFormat="1" ht="15.75" hidden="1" x14ac:dyDescent="0.2">
      <c r="A475" s="24" t="s">
        <v>264</v>
      </c>
      <c r="B475" s="24">
        <v>11</v>
      </c>
      <c r="C475" s="49" t="s">
        <v>258</v>
      </c>
      <c r="D475" s="40">
        <v>372</v>
      </c>
      <c r="E475" s="20"/>
      <c r="F475" s="20"/>
      <c r="G475" s="21">
        <f>SUM(G476)</f>
        <v>25300000</v>
      </c>
      <c r="H475" s="21">
        <f t="shared" si="244"/>
        <v>25300000</v>
      </c>
      <c r="I475" s="21">
        <f t="shared" si="244"/>
        <v>25300000</v>
      </c>
      <c r="J475" s="21">
        <f t="shared" si="244"/>
        <v>25300000</v>
      </c>
      <c r="K475" s="21">
        <f t="shared" si="244"/>
        <v>21401312.219999999</v>
      </c>
      <c r="L475" s="22">
        <f t="shared" si="216"/>
        <v>84.590166877470352</v>
      </c>
      <c r="M475" s="21">
        <f t="shared" si="244"/>
        <v>25400000</v>
      </c>
      <c r="N475" s="21">
        <f t="shared" si="244"/>
        <v>25400000</v>
      </c>
      <c r="O475" s="21">
        <f t="shared" si="244"/>
        <v>27000000</v>
      </c>
      <c r="P475" s="21">
        <f t="shared" si="244"/>
        <v>27000000</v>
      </c>
      <c r="Q475" s="21">
        <f t="shared" si="244"/>
        <v>25650000</v>
      </c>
      <c r="R475" s="21">
        <f t="shared" si="244"/>
        <v>28000000</v>
      </c>
      <c r="S475" s="21">
        <f t="shared" si="244"/>
        <v>28000000</v>
      </c>
      <c r="T475" s="21">
        <f t="shared" si="244"/>
        <v>28000000</v>
      </c>
      <c r="U475" s="21">
        <f t="shared" si="244"/>
        <v>28000000</v>
      </c>
      <c r="V475" s="21"/>
      <c r="W475" s="21"/>
      <c r="X475" s="21"/>
      <c r="Y475" s="12"/>
    </row>
    <row r="476" spans="1:25" hidden="1" x14ac:dyDescent="0.2">
      <c r="A476" s="28" t="s">
        <v>264</v>
      </c>
      <c r="B476" s="28">
        <v>11</v>
      </c>
      <c r="C476" s="50" t="s">
        <v>258</v>
      </c>
      <c r="D476" s="53">
        <v>3721</v>
      </c>
      <c r="E476" s="32" t="s">
        <v>265</v>
      </c>
      <c r="G476" s="1">
        <v>25300000</v>
      </c>
      <c r="H476" s="1">
        <v>25300000</v>
      </c>
      <c r="I476" s="1">
        <v>25300000</v>
      </c>
      <c r="J476" s="1">
        <v>25300000</v>
      </c>
      <c r="K476" s="1">
        <v>21401312.219999999</v>
      </c>
      <c r="L476" s="33">
        <f t="shared" si="216"/>
        <v>84.590166877470352</v>
      </c>
      <c r="M476" s="1">
        <v>25400000</v>
      </c>
      <c r="N476" s="1">
        <v>25400000</v>
      </c>
      <c r="O476" s="1">
        <v>27000000</v>
      </c>
      <c r="P476" s="1">
        <f>O476</f>
        <v>27000000</v>
      </c>
      <c r="Q476" s="1">
        <v>25650000</v>
      </c>
      <c r="R476" s="1">
        <v>28000000</v>
      </c>
      <c r="S476" s="1">
        <f>R476</f>
        <v>28000000</v>
      </c>
      <c r="T476" s="1">
        <v>28000000</v>
      </c>
      <c r="U476" s="1">
        <f>T476</f>
        <v>28000000</v>
      </c>
    </row>
    <row r="477" spans="1:25" ht="78.75" x14ac:dyDescent="0.2">
      <c r="A477" s="334" t="s">
        <v>266</v>
      </c>
      <c r="B477" s="334"/>
      <c r="C477" s="334"/>
      <c r="D477" s="334"/>
      <c r="E477" s="20" t="s">
        <v>267</v>
      </c>
      <c r="F477" s="38" t="s">
        <v>268</v>
      </c>
      <c r="G477" s="21">
        <f>SUM(G478)</f>
        <v>2000000</v>
      </c>
      <c r="H477" s="21">
        <f t="shared" ref="H477:U478" si="245">SUM(H478)</f>
        <v>2000000</v>
      </c>
      <c r="I477" s="21">
        <f t="shared" si="245"/>
        <v>2000000</v>
      </c>
      <c r="J477" s="21">
        <f t="shared" si="245"/>
        <v>2000000</v>
      </c>
      <c r="K477" s="21">
        <f t="shared" si="245"/>
        <v>0</v>
      </c>
      <c r="L477" s="22">
        <f t="shared" si="216"/>
        <v>0</v>
      </c>
      <c r="M477" s="21">
        <f t="shared" si="245"/>
        <v>0</v>
      </c>
      <c r="N477" s="21">
        <f t="shared" si="245"/>
        <v>0</v>
      </c>
      <c r="O477" s="21">
        <f t="shared" si="245"/>
        <v>500000</v>
      </c>
      <c r="P477" s="21">
        <f t="shared" si="245"/>
        <v>500000</v>
      </c>
      <c r="Q477" s="21">
        <f t="shared" si="245"/>
        <v>0</v>
      </c>
      <c r="R477" s="21">
        <f t="shared" si="245"/>
        <v>0</v>
      </c>
      <c r="S477" s="21">
        <f t="shared" si="245"/>
        <v>0</v>
      </c>
      <c r="T477" s="21">
        <f t="shared" si="245"/>
        <v>0</v>
      </c>
      <c r="U477" s="21">
        <f t="shared" si="245"/>
        <v>0</v>
      </c>
    </row>
    <row r="478" spans="1:25" s="23" customFormat="1" ht="15.75" hidden="1" x14ac:dyDescent="0.2">
      <c r="A478" s="24" t="s">
        <v>269</v>
      </c>
      <c r="B478" s="25">
        <v>11</v>
      </c>
      <c r="C478" s="49" t="s">
        <v>270</v>
      </c>
      <c r="D478" s="40">
        <v>363</v>
      </c>
      <c r="E478" s="20"/>
      <c r="F478" s="20"/>
      <c r="G478" s="21">
        <f>SUM(G479)</f>
        <v>2000000</v>
      </c>
      <c r="H478" s="21">
        <f t="shared" si="245"/>
        <v>2000000</v>
      </c>
      <c r="I478" s="21">
        <f t="shared" si="245"/>
        <v>2000000</v>
      </c>
      <c r="J478" s="21">
        <f t="shared" si="245"/>
        <v>2000000</v>
      </c>
      <c r="K478" s="21">
        <f t="shared" si="245"/>
        <v>0</v>
      </c>
      <c r="L478" s="22">
        <f t="shared" si="216"/>
        <v>0</v>
      </c>
      <c r="M478" s="21">
        <f t="shared" si="245"/>
        <v>0</v>
      </c>
      <c r="N478" s="21">
        <f t="shared" si="245"/>
        <v>0</v>
      </c>
      <c r="O478" s="21">
        <f t="shared" si="245"/>
        <v>500000</v>
      </c>
      <c r="P478" s="21">
        <f t="shared" si="245"/>
        <v>500000</v>
      </c>
      <c r="Q478" s="21">
        <f t="shared" si="245"/>
        <v>0</v>
      </c>
      <c r="R478" s="21">
        <f t="shared" si="245"/>
        <v>0</v>
      </c>
      <c r="S478" s="21">
        <f t="shared" si="245"/>
        <v>0</v>
      </c>
      <c r="T478" s="21">
        <f t="shared" si="245"/>
        <v>0</v>
      </c>
      <c r="U478" s="21">
        <f t="shared" si="245"/>
        <v>0</v>
      </c>
      <c r="V478" s="21"/>
      <c r="W478" s="21"/>
      <c r="X478" s="21"/>
      <c r="Y478" s="12"/>
    </row>
    <row r="479" spans="1:25" hidden="1" x14ac:dyDescent="0.2">
      <c r="A479" s="28" t="s">
        <v>269</v>
      </c>
      <c r="B479" s="29">
        <v>11</v>
      </c>
      <c r="C479" s="50" t="s">
        <v>270</v>
      </c>
      <c r="D479" s="31">
        <v>3632</v>
      </c>
      <c r="E479" s="32" t="s">
        <v>183</v>
      </c>
      <c r="G479" s="1">
        <v>2000000</v>
      </c>
      <c r="H479" s="1">
        <v>2000000</v>
      </c>
      <c r="I479" s="1">
        <v>2000000</v>
      </c>
      <c r="J479" s="1">
        <v>2000000</v>
      </c>
      <c r="K479" s="1">
        <v>0</v>
      </c>
      <c r="L479" s="33">
        <f t="shared" si="216"/>
        <v>0</v>
      </c>
      <c r="M479" s="1">
        <v>0</v>
      </c>
      <c r="N479" s="1">
        <v>0</v>
      </c>
      <c r="O479" s="1">
        <v>500000</v>
      </c>
      <c r="P479" s="1">
        <f>O479</f>
        <v>500000</v>
      </c>
      <c r="Q479" s="1">
        <v>0</v>
      </c>
      <c r="R479" s="1">
        <v>0</v>
      </c>
      <c r="S479" s="1">
        <f>R479</f>
        <v>0</v>
      </c>
      <c r="T479" s="1">
        <v>0</v>
      </c>
      <c r="U479" s="1">
        <f>T479</f>
        <v>0</v>
      </c>
    </row>
    <row r="480" spans="1:25" ht="78.75" x14ac:dyDescent="0.2">
      <c r="A480" s="333" t="s">
        <v>271</v>
      </c>
      <c r="B480" s="333"/>
      <c r="C480" s="333"/>
      <c r="D480" s="333"/>
      <c r="E480" s="20" t="s">
        <v>272</v>
      </c>
      <c r="F480" s="38" t="s">
        <v>268</v>
      </c>
      <c r="G480" s="21">
        <f>G481+G483</f>
        <v>330000</v>
      </c>
      <c r="H480" s="21">
        <f t="shared" ref="H480:U480" si="246">H481+H483</f>
        <v>330000</v>
      </c>
      <c r="I480" s="21">
        <f t="shared" si="246"/>
        <v>330000</v>
      </c>
      <c r="J480" s="21">
        <f t="shared" si="246"/>
        <v>330000</v>
      </c>
      <c r="K480" s="21">
        <f t="shared" si="246"/>
        <v>206565.08</v>
      </c>
      <c r="L480" s="22">
        <f t="shared" si="216"/>
        <v>62.59547878787879</v>
      </c>
      <c r="M480" s="21">
        <f t="shared" si="246"/>
        <v>250000</v>
      </c>
      <c r="N480" s="21">
        <f t="shared" si="246"/>
        <v>250000</v>
      </c>
      <c r="O480" s="21">
        <f t="shared" si="246"/>
        <v>330000</v>
      </c>
      <c r="P480" s="21">
        <f t="shared" si="246"/>
        <v>330000</v>
      </c>
      <c r="Q480" s="21">
        <f t="shared" si="246"/>
        <v>330000</v>
      </c>
      <c r="R480" s="21">
        <f t="shared" si="246"/>
        <v>330000</v>
      </c>
      <c r="S480" s="21">
        <f t="shared" si="246"/>
        <v>330000</v>
      </c>
      <c r="T480" s="21">
        <f t="shared" si="246"/>
        <v>330000</v>
      </c>
      <c r="U480" s="21">
        <f t="shared" si="246"/>
        <v>330000</v>
      </c>
    </row>
    <row r="481" spans="1:25" s="23" customFormat="1" ht="15.75" hidden="1" x14ac:dyDescent="0.2">
      <c r="A481" s="24" t="s">
        <v>273</v>
      </c>
      <c r="B481" s="25">
        <v>11</v>
      </c>
      <c r="C481" s="49" t="s">
        <v>270</v>
      </c>
      <c r="D481" s="27">
        <v>323</v>
      </c>
      <c r="E481" s="20"/>
      <c r="F481" s="20"/>
      <c r="G481" s="21">
        <f>SUM(G482)</f>
        <v>100000</v>
      </c>
      <c r="H481" s="21">
        <f t="shared" ref="H481:U481" si="247">SUM(H482)</f>
        <v>100000</v>
      </c>
      <c r="I481" s="21">
        <f t="shared" si="247"/>
        <v>100000</v>
      </c>
      <c r="J481" s="21">
        <f t="shared" si="247"/>
        <v>100000</v>
      </c>
      <c r="K481" s="21">
        <f t="shared" si="247"/>
        <v>0</v>
      </c>
      <c r="L481" s="22">
        <f t="shared" si="216"/>
        <v>0</v>
      </c>
      <c r="M481" s="21">
        <f t="shared" si="247"/>
        <v>60000</v>
      </c>
      <c r="N481" s="21">
        <f t="shared" si="247"/>
        <v>60000</v>
      </c>
      <c r="O481" s="21">
        <f t="shared" si="247"/>
        <v>100000</v>
      </c>
      <c r="P481" s="21">
        <f t="shared" si="247"/>
        <v>100000</v>
      </c>
      <c r="Q481" s="21">
        <f t="shared" si="247"/>
        <v>100000</v>
      </c>
      <c r="R481" s="21">
        <f t="shared" si="247"/>
        <v>100000</v>
      </c>
      <c r="S481" s="21">
        <f t="shared" si="247"/>
        <v>100000</v>
      </c>
      <c r="T481" s="21">
        <f t="shared" si="247"/>
        <v>100000</v>
      </c>
      <c r="U481" s="21">
        <f t="shared" si="247"/>
        <v>100000</v>
      </c>
      <c r="V481" s="21"/>
      <c r="W481" s="21"/>
      <c r="X481" s="21"/>
      <c r="Y481" s="12"/>
    </row>
    <row r="482" spans="1:25" hidden="1" x14ac:dyDescent="0.2">
      <c r="A482" s="28" t="s">
        <v>273</v>
      </c>
      <c r="B482" s="29">
        <v>11</v>
      </c>
      <c r="C482" s="50" t="s">
        <v>270</v>
      </c>
      <c r="D482" s="53">
        <v>3237</v>
      </c>
      <c r="E482" s="32" t="s">
        <v>58</v>
      </c>
      <c r="G482" s="1">
        <v>100000</v>
      </c>
      <c r="H482" s="1">
        <v>100000</v>
      </c>
      <c r="I482" s="1">
        <v>100000</v>
      </c>
      <c r="J482" s="1">
        <v>100000</v>
      </c>
      <c r="K482" s="1">
        <v>0</v>
      </c>
      <c r="L482" s="33">
        <f t="shared" si="216"/>
        <v>0</v>
      </c>
      <c r="M482" s="1">
        <v>60000</v>
      </c>
      <c r="N482" s="1">
        <v>60000</v>
      </c>
      <c r="O482" s="1">
        <v>100000</v>
      </c>
      <c r="P482" s="1">
        <f>O482</f>
        <v>100000</v>
      </c>
      <c r="Q482" s="1">
        <v>100000</v>
      </c>
      <c r="R482" s="1">
        <v>100000</v>
      </c>
      <c r="S482" s="1">
        <f>R482</f>
        <v>100000</v>
      </c>
      <c r="T482" s="1">
        <v>100000</v>
      </c>
      <c r="U482" s="1">
        <f>T482</f>
        <v>100000</v>
      </c>
    </row>
    <row r="483" spans="1:25" s="23" customFormat="1" ht="15.75" hidden="1" x14ac:dyDescent="0.2">
      <c r="A483" s="24" t="s">
        <v>273</v>
      </c>
      <c r="B483" s="25">
        <v>11</v>
      </c>
      <c r="C483" s="49" t="s">
        <v>270</v>
      </c>
      <c r="D483" s="40">
        <v>329</v>
      </c>
      <c r="E483" s="20"/>
      <c r="F483" s="20"/>
      <c r="G483" s="21">
        <f>SUM(G484)</f>
        <v>230000</v>
      </c>
      <c r="H483" s="21">
        <f t="shared" ref="H483:U483" si="248">SUM(H484)</f>
        <v>230000</v>
      </c>
      <c r="I483" s="21">
        <f t="shared" si="248"/>
        <v>230000</v>
      </c>
      <c r="J483" s="21">
        <f t="shared" si="248"/>
        <v>230000</v>
      </c>
      <c r="K483" s="21">
        <f t="shared" si="248"/>
        <v>206565.08</v>
      </c>
      <c r="L483" s="22">
        <f t="shared" si="216"/>
        <v>89.810904347826082</v>
      </c>
      <c r="M483" s="21">
        <f t="shared" si="248"/>
        <v>190000</v>
      </c>
      <c r="N483" s="21">
        <f t="shared" si="248"/>
        <v>190000</v>
      </c>
      <c r="O483" s="21">
        <f t="shared" si="248"/>
        <v>230000</v>
      </c>
      <c r="P483" s="21">
        <f t="shared" si="248"/>
        <v>230000</v>
      </c>
      <c r="Q483" s="21">
        <f t="shared" si="248"/>
        <v>230000</v>
      </c>
      <c r="R483" s="21">
        <f t="shared" si="248"/>
        <v>230000</v>
      </c>
      <c r="S483" s="21">
        <f t="shared" si="248"/>
        <v>230000</v>
      </c>
      <c r="T483" s="21">
        <f t="shared" si="248"/>
        <v>230000</v>
      </c>
      <c r="U483" s="21">
        <f t="shared" si="248"/>
        <v>230000</v>
      </c>
      <c r="V483" s="21"/>
      <c r="W483" s="21"/>
      <c r="X483" s="21"/>
      <c r="Y483" s="12"/>
    </row>
    <row r="484" spans="1:25" hidden="1" x14ac:dyDescent="0.2">
      <c r="A484" s="28" t="s">
        <v>273</v>
      </c>
      <c r="B484" s="29">
        <v>11</v>
      </c>
      <c r="C484" s="50" t="s">
        <v>270</v>
      </c>
      <c r="D484" s="53">
        <v>3294</v>
      </c>
      <c r="E484" s="32" t="s">
        <v>65</v>
      </c>
      <c r="G484" s="1">
        <v>230000</v>
      </c>
      <c r="H484" s="1">
        <v>230000</v>
      </c>
      <c r="I484" s="1">
        <v>230000</v>
      </c>
      <c r="J484" s="1">
        <v>230000</v>
      </c>
      <c r="K484" s="1">
        <v>206565.08</v>
      </c>
      <c r="L484" s="33">
        <f t="shared" si="216"/>
        <v>89.810904347826082</v>
      </c>
      <c r="M484" s="1">
        <v>190000</v>
      </c>
      <c r="N484" s="1">
        <v>190000</v>
      </c>
      <c r="O484" s="1">
        <v>230000</v>
      </c>
      <c r="P484" s="1">
        <f>O484</f>
        <v>230000</v>
      </c>
      <c r="Q484" s="1">
        <v>230000</v>
      </c>
      <c r="R484" s="1">
        <v>230000</v>
      </c>
      <c r="S484" s="1">
        <f>R484</f>
        <v>230000</v>
      </c>
      <c r="T484" s="1">
        <v>230000</v>
      </c>
      <c r="U484" s="1">
        <f>T484</f>
        <v>230000</v>
      </c>
    </row>
    <row r="485" spans="1:25" s="23" customFormat="1" ht="78.75" x14ac:dyDescent="0.2">
      <c r="A485" s="333" t="s">
        <v>274</v>
      </c>
      <c r="B485" s="333"/>
      <c r="C485" s="333"/>
      <c r="D485" s="333"/>
      <c r="E485" s="20" t="s">
        <v>275</v>
      </c>
      <c r="F485" s="38" t="s">
        <v>268</v>
      </c>
      <c r="G485" s="21">
        <f>SUM(G486)</f>
        <v>45000000</v>
      </c>
      <c r="H485" s="21">
        <f t="shared" ref="H485:U486" si="249">SUM(H486)</f>
        <v>45000000</v>
      </c>
      <c r="I485" s="21">
        <f t="shared" si="249"/>
        <v>45000000</v>
      </c>
      <c r="J485" s="21">
        <f t="shared" si="249"/>
        <v>45000000</v>
      </c>
      <c r="K485" s="21">
        <f t="shared" si="249"/>
        <v>45000000</v>
      </c>
      <c r="L485" s="22">
        <f t="shared" si="216"/>
        <v>100</v>
      </c>
      <c r="M485" s="21">
        <f t="shared" si="249"/>
        <v>45000000</v>
      </c>
      <c r="N485" s="21">
        <f t="shared" si="249"/>
        <v>45000000</v>
      </c>
      <c r="O485" s="21">
        <f t="shared" si="249"/>
        <v>45000000</v>
      </c>
      <c r="P485" s="21">
        <f t="shared" si="249"/>
        <v>45000000</v>
      </c>
      <c r="Q485" s="21">
        <f t="shared" si="249"/>
        <v>45000000</v>
      </c>
      <c r="R485" s="21">
        <f t="shared" si="249"/>
        <v>16700000</v>
      </c>
      <c r="S485" s="21">
        <f t="shared" si="249"/>
        <v>16700000</v>
      </c>
      <c r="T485" s="21">
        <f t="shared" si="249"/>
        <v>30100000</v>
      </c>
      <c r="U485" s="21">
        <f t="shared" si="249"/>
        <v>30100000</v>
      </c>
      <c r="V485" s="21"/>
      <c r="W485" s="21"/>
      <c r="X485" s="21"/>
      <c r="Y485" s="12"/>
    </row>
    <row r="486" spans="1:25" s="23" customFormat="1" ht="15.75" hidden="1" x14ac:dyDescent="0.2">
      <c r="A486" s="24" t="s">
        <v>276</v>
      </c>
      <c r="B486" s="25">
        <v>11</v>
      </c>
      <c r="C486" s="49" t="s">
        <v>270</v>
      </c>
      <c r="D486" s="27">
        <v>386</v>
      </c>
      <c r="E486" s="20"/>
      <c r="F486" s="20"/>
      <c r="G486" s="21">
        <f>SUM(G487)</f>
        <v>45000000</v>
      </c>
      <c r="H486" s="21">
        <f t="shared" si="249"/>
        <v>45000000</v>
      </c>
      <c r="I486" s="21">
        <f t="shared" si="249"/>
        <v>45000000</v>
      </c>
      <c r="J486" s="21">
        <f t="shared" si="249"/>
        <v>45000000</v>
      </c>
      <c r="K486" s="21">
        <f t="shared" si="249"/>
        <v>45000000</v>
      </c>
      <c r="L486" s="22">
        <f t="shared" si="216"/>
        <v>100</v>
      </c>
      <c r="M486" s="21">
        <f t="shared" si="249"/>
        <v>45000000</v>
      </c>
      <c r="N486" s="21">
        <f t="shared" si="249"/>
        <v>45000000</v>
      </c>
      <c r="O486" s="21">
        <f t="shared" si="249"/>
        <v>45000000</v>
      </c>
      <c r="P486" s="21">
        <f t="shared" si="249"/>
        <v>45000000</v>
      </c>
      <c r="Q486" s="21">
        <f t="shared" si="249"/>
        <v>45000000</v>
      </c>
      <c r="R486" s="21">
        <f t="shared" si="249"/>
        <v>16700000</v>
      </c>
      <c r="S486" s="21">
        <f t="shared" si="249"/>
        <v>16700000</v>
      </c>
      <c r="T486" s="21">
        <f t="shared" si="249"/>
        <v>30100000</v>
      </c>
      <c r="U486" s="21">
        <f t="shared" si="249"/>
        <v>30100000</v>
      </c>
      <c r="V486" s="21"/>
      <c r="W486" s="21"/>
      <c r="X486" s="21"/>
      <c r="Y486" s="12"/>
    </row>
    <row r="487" spans="1:25" ht="45" hidden="1" x14ac:dyDescent="0.2">
      <c r="A487" s="28" t="s">
        <v>276</v>
      </c>
      <c r="B487" s="29">
        <v>11</v>
      </c>
      <c r="C487" s="50" t="s">
        <v>270</v>
      </c>
      <c r="D487" s="31">
        <v>3861</v>
      </c>
      <c r="E487" s="32" t="s">
        <v>277</v>
      </c>
      <c r="G487" s="1">
        <v>45000000</v>
      </c>
      <c r="H487" s="1">
        <v>45000000</v>
      </c>
      <c r="I487" s="1">
        <v>45000000</v>
      </c>
      <c r="J487" s="1">
        <v>45000000</v>
      </c>
      <c r="K487" s="1">
        <v>45000000</v>
      </c>
      <c r="L487" s="33">
        <f t="shared" si="216"/>
        <v>100</v>
      </c>
      <c r="M487" s="1">
        <v>45000000</v>
      </c>
      <c r="N487" s="1">
        <v>45000000</v>
      </c>
      <c r="O487" s="1">
        <v>45000000</v>
      </c>
      <c r="P487" s="1">
        <f>O487</f>
        <v>45000000</v>
      </c>
      <c r="Q487" s="1">
        <v>45000000</v>
      </c>
      <c r="R487" s="1">
        <v>16700000</v>
      </c>
      <c r="S487" s="1">
        <f>R487</f>
        <v>16700000</v>
      </c>
      <c r="T487" s="1">
        <v>30100000</v>
      </c>
      <c r="U487" s="1">
        <f>T487</f>
        <v>30100000</v>
      </c>
    </row>
    <row r="488" spans="1:25" s="23" customFormat="1" ht="78" customHeight="1" x14ac:dyDescent="0.2">
      <c r="A488" s="333" t="s">
        <v>278</v>
      </c>
      <c r="B488" s="333"/>
      <c r="C488" s="333"/>
      <c r="D488" s="333"/>
      <c r="E488" s="20" t="s">
        <v>279</v>
      </c>
      <c r="F488" s="38" t="s">
        <v>268</v>
      </c>
      <c r="G488" s="21">
        <f>SUM(G491)</f>
        <v>860600000</v>
      </c>
      <c r="H488" s="21">
        <f>SUM(H491)</f>
        <v>860600000</v>
      </c>
      <c r="I488" s="21">
        <f>SUM(I491+I489)</f>
        <v>515809490</v>
      </c>
      <c r="J488" s="21">
        <f t="shared" ref="J488:U488" si="250">SUM(J491+J489)</f>
        <v>515809490</v>
      </c>
      <c r="K488" s="21">
        <f t="shared" si="250"/>
        <v>515809490</v>
      </c>
      <c r="L488" s="22">
        <f t="shared" si="216"/>
        <v>100</v>
      </c>
      <c r="M488" s="21">
        <f t="shared" si="250"/>
        <v>860600000</v>
      </c>
      <c r="N488" s="21">
        <f t="shared" si="250"/>
        <v>860600000</v>
      </c>
      <c r="O488" s="21">
        <f t="shared" si="250"/>
        <v>516000000</v>
      </c>
      <c r="P488" s="21">
        <f t="shared" si="250"/>
        <v>516000000</v>
      </c>
      <c r="Q488" s="21">
        <f t="shared" si="250"/>
        <v>860600000</v>
      </c>
      <c r="R488" s="21">
        <f t="shared" si="250"/>
        <v>516000000</v>
      </c>
      <c r="S488" s="21">
        <f t="shared" si="250"/>
        <v>516000000</v>
      </c>
      <c r="T488" s="21">
        <f t="shared" si="250"/>
        <v>516000000</v>
      </c>
      <c r="U488" s="21">
        <f t="shared" si="250"/>
        <v>516000000</v>
      </c>
      <c r="V488" s="21"/>
      <c r="W488" s="21"/>
      <c r="X488" s="21"/>
      <c r="Y488" s="12"/>
    </row>
    <row r="489" spans="1:25" s="23" customFormat="1" ht="15.75" hidden="1" x14ac:dyDescent="0.2">
      <c r="A489" s="24" t="s">
        <v>280</v>
      </c>
      <c r="B489" s="25">
        <v>11</v>
      </c>
      <c r="C489" s="49" t="s">
        <v>270</v>
      </c>
      <c r="D489" s="27">
        <v>386</v>
      </c>
      <c r="E489" s="20"/>
      <c r="F489" s="38"/>
      <c r="G489" s="21"/>
      <c r="H489" s="21"/>
      <c r="I489" s="21">
        <f>I490</f>
        <v>0</v>
      </c>
      <c r="J489" s="21">
        <f t="shared" ref="J489:U489" si="251">J490</f>
        <v>0</v>
      </c>
      <c r="K489" s="21">
        <f t="shared" si="251"/>
        <v>0</v>
      </c>
      <c r="L489" s="22" t="str">
        <f t="shared" si="216"/>
        <v>-</v>
      </c>
      <c r="M489" s="21">
        <f t="shared" si="251"/>
        <v>0</v>
      </c>
      <c r="N489" s="21">
        <f t="shared" si="251"/>
        <v>0</v>
      </c>
      <c r="O489" s="21">
        <f t="shared" si="251"/>
        <v>516000000</v>
      </c>
      <c r="P489" s="21">
        <f t="shared" si="251"/>
        <v>516000000</v>
      </c>
      <c r="Q489" s="21">
        <f t="shared" si="251"/>
        <v>0</v>
      </c>
      <c r="R489" s="21">
        <f t="shared" si="251"/>
        <v>516000000</v>
      </c>
      <c r="S489" s="21">
        <f t="shared" si="251"/>
        <v>516000000</v>
      </c>
      <c r="T489" s="21">
        <f t="shared" si="251"/>
        <v>516000000</v>
      </c>
      <c r="U489" s="21">
        <f t="shared" si="251"/>
        <v>516000000</v>
      </c>
      <c r="V489" s="21"/>
      <c r="W489" s="21"/>
      <c r="X489" s="21"/>
      <c r="Y489" s="12"/>
    </row>
    <row r="490" spans="1:25" ht="45" hidden="1" x14ac:dyDescent="0.2">
      <c r="A490" s="28" t="s">
        <v>280</v>
      </c>
      <c r="B490" s="29">
        <v>11</v>
      </c>
      <c r="C490" s="50" t="s">
        <v>270</v>
      </c>
      <c r="D490" s="31">
        <v>3861</v>
      </c>
      <c r="E490" s="32" t="s">
        <v>277</v>
      </c>
      <c r="F490" s="36"/>
      <c r="L490" s="33" t="str">
        <f t="shared" si="216"/>
        <v>-</v>
      </c>
      <c r="M490" s="1"/>
      <c r="N490" s="1"/>
      <c r="O490" s="1">
        <v>516000000</v>
      </c>
      <c r="P490" s="1">
        <f>O490</f>
        <v>516000000</v>
      </c>
      <c r="Q490" s="1"/>
      <c r="R490" s="1">
        <v>516000000</v>
      </c>
      <c r="S490" s="1">
        <f>R490</f>
        <v>516000000</v>
      </c>
      <c r="T490" s="1">
        <v>516000000</v>
      </c>
      <c r="U490" s="1">
        <f>T490</f>
        <v>516000000</v>
      </c>
    </row>
    <row r="491" spans="1:25" s="23" customFormat="1" ht="15.75" hidden="1" x14ac:dyDescent="0.2">
      <c r="A491" s="24" t="s">
        <v>280</v>
      </c>
      <c r="B491" s="25">
        <v>11</v>
      </c>
      <c r="C491" s="49" t="s">
        <v>270</v>
      </c>
      <c r="D491" s="27">
        <v>351</v>
      </c>
      <c r="E491" s="20"/>
      <c r="F491" s="20"/>
      <c r="G491" s="21">
        <f>SUM(G492)</f>
        <v>860600000</v>
      </c>
      <c r="H491" s="21">
        <f t="shared" ref="H491:U491" si="252">SUM(H492)</f>
        <v>860600000</v>
      </c>
      <c r="I491" s="21">
        <f t="shared" si="252"/>
        <v>515809490</v>
      </c>
      <c r="J491" s="21">
        <f t="shared" si="252"/>
        <v>515809490</v>
      </c>
      <c r="K491" s="21">
        <f t="shared" si="252"/>
        <v>515809490</v>
      </c>
      <c r="L491" s="22">
        <f t="shared" si="216"/>
        <v>100</v>
      </c>
      <c r="M491" s="21">
        <f t="shared" si="252"/>
        <v>860600000</v>
      </c>
      <c r="N491" s="21">
        <f t="shared" si="252"/>
        <v>860600000</v>
      </c>
      <c r="O491" s="21">
        <f t="shared" si="252"/>
        <v>0</v>
      </c>
      <c r="P491" s="21">
        <f t="shared" si="252"/>
        <v>0</v>
      </c>
      <c r="Q491" s="21">
        <f t="shared" si="252"/>
        <v>860600000</v>
      </c>
      <c r="R491" s="21">
        <f t="shared" si="252"/>
        <v>0</v>
      </c>
      <c r="S491" s="21">
        <f t="shared" si="252"/>
        <v>0</v>
      </c>
      <c r="T491" s="21">
        <f t="shared" si="252"/>
        <v>0</v>
      </c>
      <c r="U491" s="21">
        <f t="shared" si="252"/>
        <v>0</v>
      </c>
      <c r="V491" s="21"/>
      <c r="W491" s="21"/>
      <c r="X491" s="21"/>
      <c r="Y491" s="12"/>
    </row>
    <row r="492" spans="1:25" ht="30" hidden="1" x14ac:dyDescent="0.2">
      <c r="A492" s="28" t="s">
        <v>280</v>
      </c>
      <c r="B492" s="29">
        <v>11</v>
      </c>
      <c r="C492" s="50" t="s">
        <v>270</v>
      </c>
      <c r="D492" s="31">
        <v>3512</v>
      </c>
      <c r="E492" s="32" t="s">
        <v>281</v>
      </c>
      <c r="G492" s="1">
        <v>860600000</v>
      </c>
      <c r="H492" s="1">
        <v>860600000</v>
      </c>
      <c r="I492" s="1">
        <v>515809490</v>
      </c>
      <c r="J492" s="1">
        <v>515809490</v>
      </c>
      <c r="K492" s="1">
        <v>515809490</v>
      </c>
      <c r="L492" s="33">
        <f t="shared" si="216"/>
        <v>100</v>
      </c>
      <c r="M492" s="1">
        <v>860600000</v>
      </c>
      <c r="N492" s="1">
        <v>860600000</v>
      </c>
      <c r="O492" s="1"/>
      <c r="P492" s="1">
        <f>O492</f>
        <v>0</v>
      </c>
      <c r="Q492" s="1">
        <v>860600000</v>
      </c>
      <c r="R492" s="1"/>
      <c r="S492" s="1">
        <f>R492</f>
        <v>0</v>
      </c>
      <c r="T492" s="1"/>
      <c r="U492" s="1">
        <f>T492</f>
        <v>0</v>
      </c>
    </row>
    <row r="493" spans="1:25" s="23" customFormat="1" ht="81" customHeight="1" x14ac:dyDescent="0.2">
      <c r="A493" s="333" t="s">
        <v>282</v>
      </c>
      <c r="B493" s="333"/>
      <c r="C493" s="333"/>
      <c r="D493" s="333"/>
      <c r="E493" s="20" t="s">
        <v>283</v>
      </c>
      <c r="F493" s="38" t="s">
        <v>268</v>
      </c>
      <c r="G493" s="21">
        <f>SUM(G494)</f>
        <v>106107750</v>
      </c>
      <c r="H493" s="21">
        <f t="shared" ref="H493:U494" si="253">SUM(H494)</f>
        <v>106107750</v>
      </c>
      <c r="I493" s="21">
        <f t="shared" si="253"/>
        <v>56107750</v>
      </c>
      <c r="J493" s="21">
        <f t="shared" si="253"/>
        <v>56107750</v>
      </c>
      <c r="K493" s="21">
        <f t="shared" si="253"/>
        <v>56107750</v>
      </c>
      <c r="L493" s="22">
        <f t="shared" si="216"/>
        <v>100</v>
      </c>
      <c r="M493" s="21">
        <f t="shared" si="253"/>
        <v>100000000</v>
      </c>
      <c r="N493" s="21">
        <f t="shared" si="253"/>
        <v>100000000</v>
      </c>
      <c r="O493" s="21">
        <f t="shared" si="253"/>
        <v>0</v>
      </c>
      <c r="P493" s="21">
        <f t="shared" si="253"/>
        <v>0</v>
      </c>
      <c r="Q493" s="21">
        <f t="shared" si="253"/>
        <v>100000000</v>
      </c>
      <c r="R493" s="21">
        <f t="shared" si="253"/>
        <v>0</v>
      </c>
      <c r="S493" s="21">
        <f t="shared" si="253"/>
        <v>0</v>
      </c>
      <c r="T493" s="21">
        <f t="shared" si="253"/>
        <v>0</v>
      </c>
      <c r="U493" s="21">
        <f t="shared" si="253"/>
        <v>0</v>
      </c>
      <c r="V493" s="21"/>
      <c r="W493" s="21"/>
      <c r="X493" s="21"/>
      <c r="Y493" s="12"/>
    </row>
    <row r="494" spans="1:25" s="23" customFormat="1" ht="15.75" hidden="1" x14ac:dyDescent="0.2">
      <c r="A494" s="24" t="s">
        <v>284</v>
      </c>
      <c r="B494" s="25">
        <v>11</v>
      </c>
      <c r="C494" s="49" t="s">
        <v>270</v>
      </c>
      <c r="D494" s="27">
        <v>386</v>
      </c>
      <c r="E494" s="20"/>
      <c r="F494" s="20"/>
      <c r="G494" s="21">
        <f>SUM(G495)</f>
        <v>106107750</v>
      </c>
      <c r="H494" s="21">
        <f t="shared" si="253"/>
        <v>106107750</v>
      </c>
      <c r="I494" s="21">
        <f t="shared" si="253"/>
        <v>56107750</v>
      </c>
      <c r="J494" s="21">
        <f t="shared" si="253"/>
        <v>56107750</v>
      </c>
      <c r="K494" s="21">
        <f t="shared" si="253"/>
        <v>56107750</v>
      </c>
      <c r="L494" s="22">
        <f t="shared" ref="L494:L557" si="254">IF(I494=0, "-", K494/I494*100)</f>
        <v>100</v>
      </c>
      <c r="M494" s="21">
        <f t="shared" si="253"/>
        <v>100000000</v>
      </c>
      <c r="N494" s="21">
        <f t="shared" si="253"/>
        <v>100000000</v>
      </c>
      <c r="O494" s="21">
        <f t="shared" si="253"/>
        <v>0</v>
      </c>
      <c r="P494" s="21">
        <f t="shared" si="253"/>
        <v>0</v>
      </c>
      <c r="Q494" s="21">
        <f t="shared" si="253"/>
        <v>100000000</v>
      </c>
      <c r="R494" s="21">
        <f t="shared" si="253"/>
        <v>0</v>
      </c>
      <c r="S494" s="21">
        <f t="shared" si="253"/>
        <v>0</v>
      </c>
      <c r="T494" s="21">
        <f t="shared" si="253"/>
        <v>0</v>
      </c>
      <c r="U494" s="21">
        <f t="shared" si="253"/>
        <v>0</v>
      </c>
      <c r="V494" s="21"/>
      <c r="W494" s="21"/>
      <c r="X494" s="21"/>
      <c r="Y494" s="12"/>
    </row>
    <row r="495" spans="1:25" ht="45" hidden="1" x14ac:dyDescent="0.2">
      <c r="A495" s="28" t="s">
        <v>284</v>
      </c>
      <c r="B495" s="29">
        <v>11</v>
      </c>
      <c r="C495" s="50" t="s">
        <v>270</v>
      </c>
      <c r="D495" s="53">
        <v>3861</v>
      </c>
      <c r="E495" s="32" t="s">
        <v>277</v>
      </c>
      <c r="G495" s="1">
        <v>106107750</v>
      </c>
      <c r="H495" s="1">
        <v>106107750</v>
      </c>
      <c r="I495" s="1">
        <v>56107750</v>
      </c>
      <c r="J495" s="1">
        <v>56107750</v>
      </c>
      <c r="K495" s="1">
        <v>56107750</v>
      </c>
      <c r="L495" s="33">
        <f t="shared" si="254"/>
        <v>100</v>
      </c>
      <c r="M495" s="1">
        <v>100000000</v>
      </c>
      <c r="N495" s="1">
        <v>100000000</v>
      </c>
      <c r="O495" s="1"/>
      <c r="P495" s="1">
        <f>O495</f>
        <v>0</v>
      </c>
      <c r="Q495" s="1">
        <v>100000000</v>
      </c>
      <c r="R495" s="1"/>
      <c r="S495" s="1">
        <f>R495</f>
        <v>0</v>
      </c>
      <c r="T495" s="1"/>
      <c r="U495" s="1">
        <f>T495</f>
        <v>0</v>
      </c>
    </row>
    <row r="496" spans="1:25" s="23" customFormat="1" ht="79.5" customHeight="1" x14ac:dyDescent="0.2">
      <c r="A496" s="333" t="s">
        <v>285</v>
      </c>
      <c r="B496" s="333"/>
      <c r="C496" s="333"/>
      <c r="D496" s="333"/>
      <c r="E496" s="20" t="s">
        <v>286</v>
      </c>
      <c r="F496" s="38" t="s">
        <v>268</v>
      </c>
      <c r="G496" s="21">
        <f>SUM(G497)</f>
        <v>355000000</v>
      </c>
      <c r="H496" s="21">
        <f t="shared" ref="H496:U497" si="255">SUM(H497)</f>
        <v>355000000</v>
      </c>
      <c r="I496" s="21">
        <f t="shared" si="255"/>
        <v>355000000</v>
      </c>
      <c r="J496" s="21">
        <f t="shared" si="255"/>
        <v>355000000</v>
      </c>
      <c r="K496" s="21">
        <f t="shared" si="255"/>
        <v>355000000</v>
      </c>
      <c r="L496" s="22">
        <f t="shared" si="254"/>
        <v>100</v>
      </c>
      <c r="M496" s="21">
        <f t="shared" si="255"/>
        <v>400000000</v>
      </c>
      <c r="N496" s="21">
        <f t="shared" si="255"/>
        <v>400000000</v>
      </c>
      <c r="O496" s="21">
        <f t="shared" si="255"/>
        <v>636000000</v>
      </c>
      <c r="P496" s="21">
        <f t="shared" si="255"/>
        <v>636000000</v>
      </c>
      <c r="Q496" s="21">
        <f t="shared" si="255"/>
        <v>400000000</v>
      </c>
      <c r="R496" s="21">
        <f t="shared" si="255"/>
        <v>636000000</v>
      </c>
      <c r="S496" s="21">
        <f t="shared" si="255"/>
        <v>636000000</v>
      </c>
      <c r="T496" s="21">
        <f t="shared" si="255"/>
        <v>636000000</v>
      </c>
      <c r="U496" s="21">
        <f t="shared" si="255"/>
        <v>636000000</v>
      </c>
      <c r="V496" s="21"/>
      <c r="W496" s="21"/>
      <c r="X496" s="21"/>
      <c r="Y496" s="12"/>
    </row>
    <row r="497" spans="1:25" s="23" customFormat="1" ht="15.75" hidden="1" x14ac:dyDescent="0.2">
      <c r="A497" s="24" t="s">
        <v>287</v>
      </c>
      <c r="B497" s="25">
        <v>11</v>
      </c>
      <c r="C497" s="49" t="s">
        <v>270</v>
      </c>
      <c r="D497" s="27">
        <v>351</v>
      </c>
      <c r="E497" s="20"/>
      <c r="F497" s="20"/>
      <c r="G497" s="21">
        <f>SUM(G498)</f>
        <v>355000000</v>
      </c>
      <c r="H497" s="21">
        <f t="shared" si="255"/>
        <v>355000000</v>
      </c>
      <c r="I497" s="21">
        <f t="shared" si="255"/>
        <v>355000000</v>
      </c>
      <c r="J497" s="21">
        <f t="shared" si="255"/>
        <v>355000000</v>
      </c>
      <c r="K497" s="21">
        <f t="shared" si="255"/>
        <v>355000000</v>
      </c>
      <c r="L497" s="22">
        <f t="shared" si="254"/>
        <v>100</v>
      </c>
      <c r="M497" s="21">
        <f t="shared" si="255"/>
        <v>400000000</v>
      </c>
      <c r="N497" s="21">
        <f t="shared" si="255"/>
        <v>400000000</v>
      </c>
      <c r="O497" s="21">
        <f t="shared" si="255"/>
        <v>636000000</v>
      </c>
      <c r="P497" s="21">
        <f t="shared" si="255"/>
        <v>636000000</v>
      </c>
      <c r="Q497" s="21">
        <f t="shared" si="255"/>
        <v>400000000</v>
      </c>
      <c r="R497" s="21">
        <f t="shared" si="255"/>
        <v>636000000</v>
      </c>
      <c r="S497" s="21">
        <f t="shared" si="255"/>
        <v>636000000</v>
      </c>
      <c r="T497" s="21">
        <f t="shared" si="255"/>
        <v>636000000</v>
      </c>
      <c r="U497" s="21">
        <f t="shared" si="255"/>
        <v>636000000</v>
      </c>
      <c r="V497" s="21"/>
      <c r="W497" s="21"/>
      <c r="X497" s="21"/>
      <c r="Y497" s="12"/>
    </row>
    <row r="498" spans="1:25" ht="30" hidden="1" x14ac:dyDescent="0.2">
      <c r="A498" s="28" t="s">
        <v>287</v>
      </c>
      <c r="B498" s="29">
        <v>11</v>
      </c>
      <c r="C498" s="50" t="s">
        <v>270</v>
      </c>
      <c r="D498" s="31">
        <v>3512</v>
      </c>
      <c r="E498" s="32" t="s">
        <v>281</v>
      </c>
      <c r="G498" s="1">
        <v>355000000</v>
      </c>
      <c r="H498" s="1">
        <v>355000000</v>
      </c>
      <c r="I498" s="1">
        <v>355000000</v>
      </c>
      <c r="J498" s="1">
        <v>355000000</v>
      </c>
      <c r="K498" s="1">
        <v>355000000</v>
      </c>
      <c r="L498" s="33">
        <f t="shared" si="254"/>
        <v>100</v>
      </c>
      <c r="M498" s="1">
        <v>400000000</v>
      </c>
      <c r="N498" s="1">
        <v>400000000</v>
      </c>
      <c r="O498" s="1">
        <v>636000000</v>
      </c>
      <c r="P498" s="1">
        <f>O498</f>
        <v>636000000</v>
      </c>
      <c r="Q498" s="1">
        <v>400000000</v>
      </c>
      <c r="R498" s="1">
        <v>636000000</v>
      </c>
      <c r="S498" s="1">
        <f>R498</f>
        <v>636000000</v>
      </c>
      <c r="T498" s="1">
        <v>636000000</v>
      </c>
      <c r="U498" s="1">
        <f>T498</f>
        <v>636000000</v>
      </c>
    </row>
    <row r="499" spans="1:25" s="39" customFormat="1" ht="78.75" x14ac:dyDescent="0.2">
      <c r="A499" s="333" t="s">
        <v>288</v>
      </c>
      <c r="B499" s="334"/>
      <c r="C499" s="334"/>
      <c r="D499" s="334"/>
      <c r="E499" s="20" t="s">
        <v>289</v>
      </c>
      <c r="F499" s="38" t="s">
        <v>268</v>
      </c>
      <c r="G499" s="21">
        <f>G500+G502</f>
        <v>1150000</v>
      </c>
      <c r="H499" s="21">
        <f t="shared" ref="H499:U499" si="256">H500+H502</f>
        <v>120000</v>
      </c>
      <c r="I499" s="21">
        <f t="shared" si="256"/>
        <v>1150000</v>
      </c>
      <c r="J499" s="21">
        <f t="shared" si="256"/>
        <v>120000</v>
      </c>
      <c r="K499" s="21">
        <f t="shared" si="256"/>
        <v>986526.69000000006</v>
      </c>
      <c r="L499" s="22">
        <f t="shared" si="254"/>
        <v>85.784929565217396</v>
      </c>
      <c r="M499" s="21">
        <f t="shared" si="256"/>
        <v>780000</v>
      </c>
      <c r="N499" s="21">
        <f t="shared" si="256"/>
        <v>80000</v>
      </c>
      <c r="O499" s="21">
        <f t="shared" si="256"/>
        <v>0</v>
      </c>
      <c r="P499" s="21">
        <f t="shared" si="256"/>
        <v>0</v>
      </c>
      <c r="Q499" s="21">
        <f t="shared" si="256"/>
        <v>0</v>
      </c>
      <c r="R499" s="21">
        <f t="shared" si="256"/>
        <v>0</v>
      </c>
      <c r="S499" s="21">
        <f t="shared" si="256"/>
        <v>0</v>
      </c>
      <c r="T499" s="21">
        <f t="shared" si="256"/>
        <v>0</v>
      </c>
      <c r="U499" s="21">
        <f t="shared" si="256"/>
        <v>0</v>
      </c>
      <c r="V499" s="82"/>
      <c r="W499" s="82"/>
      <c r="X499" s="82"/>
      <c r="Y499" s="87"/>
    </row>
    <row r="500" spans="1:25" s="39" customFormat="1" ht="15.75" hidden="1" x14ac:dyDescent="0.2">
      <c r="A500" s="24" t="s">
        <v>290</v>
      </c>
      <c r="B500" s="25">
        <v>12</v>
      </c>
      <c r="C500" s="49" t="s">
        <v>142</v>
      </c>
      <c r="D500" s="40">
        <v>323</v>
      </c>
      <c r="E500" s="20"/>
      <c r="F500" s="20"/>
      <c r="G500" s="21">
        <f>SUM(G501)</f>
        <v>120000</v>
      </c>
      <c r="H500" s="21">
        <f t="shared" ref="H500:U500" si="257">SUM(H501)</f>
        <v>120000</v>
      </c>
      <c r="I500" s="21">
        <f t="shared" si="257"/>
        <v>120000</v>
      </c>
      <c r="J500" s="21">
        <f t="shared" si="257"/>
        <v>120000</v>
      </c>
      <c r="K500" s="21">
        <f t="shared" si="257"/>
        <v>98652.67</v>
      </c>
      <c r="L500" s="22">
        <f t="shared" si="254"/>
        <v>82.210558333333324</v>
      </c>
      <c r="M500" s="21">
        <f t="shared" si="257"/>
        <v>80000</v>
      </c>
      <c r="N500" s="21">
        <f t="shared" si="257"/>
        <v>80000</v>
      </c>
      <c r="O500" s="21">
        <f t="shared" si="257"/>
        <v>0</v>
      </c>
      <c r="P500" s="21">
        <f t="shared" si="257"/>
        <v>0</v>
      </c>
      <c r="Q500" s="21">
        <f t="shared" si="257"/>
        <v>0</v>
      </c>
      <c r="R500" s="21">
        <f t="shared" si="257"/>
        <v>0</v>
      </c>
      <c r="S500" s="21">
        <f t="shared" si="257"/>
        <v>0</v>
      </c>
      <c r="T500" s="21">
        <f t="shared" si="257"/>
        <v>0</v>
      </c>
      <c r="U500" s="21">
        <f t="shared" si="257"/>
        <v>0</v>
      </c>
      <c r="V500" s="82"/>
      <c r="W500" s="82"/>
      <c r="X500" s="82"/>
      <c r="Y500" s="87"/>
    </row>
    <row r="501" spans="1:25" s="37" customFormat="1" hidden="1" x14ac:dyDescent="0.2">
      <c r="A501" s="28" t="s">
        <v>290</v>
      </c>
      <c r="B501" s="29">
        <v>12</v>
      </c>
      <c r="C501" s="50" t="s">
        <v>142</v>
      </c>
      <c r="D501" s="53">
        <v>3237</v>
      </c>
      <c r="E501" s="32" t="s">
        <v>58</v>
      </c>
      <c r="F501" s="32"/>
      <c r="G501" s="1">
        <v>120000</v>
      </c>
      <c r="H501" s="1">
        <v>120000</v>
      </c>
      <c r="I501" s="1">
        <v>120000</v>
      </c>
      <c r="J501" s="1">
        <v>120000</v>
      </c>
      <c r="K501" s="1">
        <v>98652.67</v>
      </c>
      <c r="L501" s="33">
        <f t="shared" si="254"/>
        <v>82.210558333333324</v>
      </c>
      <c r="M501" s="1">
        <v>80000</v>
      </c>
      <c r="N501" s="1">
        <v>80000</v>
      </c>
      <c r="O501" s="1"/>
      <c r="P501" s="1">
        <f>O501</f>
        <v>0</v>
      </c>
      <c r="Q501" s="1">
        <v>0</v>
      </c>
      <c r="R501" s="1"/>
      <c r="S501" s="1">
        <f>R501</f>
        <v>0</v>
      </c>
      <c r="T501" s="1"/>
      <c r="U501" s="1">
        <f>T501</f>
        <v>0</v>
      </c>
      <c r="V501" s="2"/>
      <c r="W501" s="2"/>
      <c r="X501" s="2"/>
      <c r="Y501" s="86"/>
    </row>
    <row r="502" spans="1:25" s="39" customFormat="1" ht="15.75" hidden="1" x14ac:dyDescent="0.2">
      <c r="A502" s="24" t="s">
        <v>290</v>
      </c>
      <c r="B502" s="25">
        <v>51</v>
      </c>
      <c r="C502" s="49" t="s">
        <v>142</v>
      </c>
      <c r="D502" s="40">
        <v>323</v>
      </c>
      <c r="E502" s="20"/>
      <c r="F502" s="20"/>
      <c r="G502" s="21">
        <f>SUM(G503)</f>
        <v>1030000</v>
      </c>
      <c r="H502" s="21">
        <f t="shared" ref="H502:U502" si="258">SUM(H503)</f>
        <v>0</v>
      </c>
      <c r="I502" s="21">
        <f t="shared" si="258"/>
        <v>1030000</v>
      </c>
      <c r="J502" s="21">
        <f t="shared" si="258"/>
        <v>0</v>
      </c>
      <c r="K502" s="21">
        <f t="shared" si="258"/>
        <v>887874.02</v>
      </c>
      <c r="L502" s="22">
        <f t="shared" si="254"/>
        <v>86.201361165048539</v>
      </c>
      <c r="M502" s="21">
        <f t="shared" si="258"/>
        <v>700000</v>
      </c>
      <c r="N502" s="21">
        <f t="shared" si="258"/>
        <v>0</v>
      </c>
      <c r="O502" s="21">
        <f t="shared" si="258"/>
        <v>0</v>
      </c>
      <c r="P502" s="21">
        <f t="shared" si="258"/>
        <v>0</v>
      </c>
      <c r="Q502" s="21">
        <f t="shared" si="258"/>
        <v>0</v>
      </c>
      <c r="R502" s="21">
        <f t="shared" si="258"/>
        <v>0</v>
      </c>
      <c r="S502" s="21">
        <f t="shared" si="258"/>
        <v>0</v>
      </c>
      <c r="T502" s="21">
        <f t="shared" si="258"/>
        <v>0</v>
      </c>
      <c r="U502" s="21">
        <f t="shared" si="258"/>
        <v>0</v>
      </c>
      <c r="V502" s="82"/>
      <c r="W502" s="82"/>
      <c r="X502" s="82"/>
      <c r="Y502" s="87"/>
    </row>
    <row r="503" spans="1:25" s="37" customFormat="1" hidden="1" x14ac:dyDescent="0.2">
      <c r="A503" s="28" t="s">
        <v>290</v>
      </c>
      <c r="B503" s="29">
        <v>51</v>
      </c>
      <c r="C503" s="50" t="s">
        <v>142</v>
      </c>
      <c r="D503" s="53">
        <v>3237</v>
      </c>
      <c r="E503" s="32" t="s">
        <v>58</v>
      </c>
      <c r="F503" s="32"/>
      <c r="G503" s="1">
        <v>1030000</v>
      </c>
      <c r="H503" s="55"/>
      <c r="I503" s="1">
        <v>1030000</v>
      </c>
      <c r="J503" s="55"/>
      <c r="K503" s="1">
        <v>887874.02</v>
      </c>
      <c r="L503" s="33">
        <f t="shared" si="254"/>
        <v>86.201361165048539</v>
      </c>
      <c r="M503" s="1">
        <v>700000</v>
      </c>
      <c r="N503" s="55"/>
      <c r="O503" s="1"/>
      <c r="P503" s="55"/>
      <c r="Q503" s="1">
        <v>0</v>
      </c>
      <c r="R503" s="1"/>
      <c r="S503" s="55"/>
      <c r="T503" s="1"/>
      <c r="U503" s="55"/>
      <c r="V503" s="2"/>
      <c r="W503" s="2"/>
      <c r="X503" s="2"/>
      <c r="Y503" s="86"/>
    </row>
    <row r="504" spans="1:25" s="23" customFormat="1" ht="15.75" x14ac:dyDescent="0.2">
      <c r="A504" s="338" t="s">
        <v>291</v>
      </c>
      <c r="B504" s="338"/>
      <c r="C504" s="338"/>
      <c r="D504" s="338"/>
      <c r="E504" s="338"/>
      <c r="F504" s="338"/>
      <c r="G504" s="18">
        <f>SUM(G505+G518+G523+G528+G536+G539+G542+G551+G558+G563+G566+G545+G548+G569)</f>
        <v>119465000</v>
      </c>
      <c r="H504" s="18">
        <f t="shared" ref="H504:U504" si="259">SUM(H505+H518+H523+H528+H536+H539+H542+H551+H558+H563+H566+H545+H548+H569)</f>
        <v>119095000</v>
      </c>
      <c r="I504" s="18">
        <f t="shared" si="259"/>
        <v>234465000</v>
      </c>
      <c r="J504" s="18">
        <f t="shared" si="259"/>
        <v>234095000</v>
      </c>
      <c r="K504" s="18">
        <f t="shared" si="259"/>
        <v>231622033.00999999</v>
      </c>
      <c r="L504" s="19">
        <f t="shared" si="254"/>
        <v>98.787466363849603</v>
      </c>
      <c r="M504" s="18">
        <f t="shared" si="259"/>
        <v>106440000</v>
      </c>
      <c r="N504" s="18">
        <f t="shared" si="259"/>
        <v>106440000</v>
      </c>
      <c r="O504" s="18">
        <f t="shared" si="259"/>
        <v>130890000</v>
      </c>
      <c r="P504" s="18">
        <f t="shared" si="259"/>
        <v>130890000</v>
      </c>
      <c r="Q504" s="18">
        <f t="shared" si="259"/>
        <v>106495000</v>
      </c>
      <c r="R504" s="18">
        <f t="shared" si="259"/>
        <v>131590000</v>
      </c>
      <c r="S504" s="18">
        <f t="shared" si="259"/>
        <v>131590000</v>
      </c>
      <c r="T504" s="18">
        <f t="shared" si="259"/>
        <v>91590000</v>
      </c>
      <c r="U504" s="18">
        <f t="shared" si="259"/>
        <v>91590000</v>
      </c>
      <c r="V504" s="21"/>
      <c r="W504" s="21"/>
      <c r="X504" s="21"/>
      <c r="Y504" s="12"/>
    </row>
    <row r="505" spans="1:25" ht="78.75" x14ac:dyDescent="0.2">
      <c r="A505" s="333" t="s">
        <v>292</v>
      </c>
      <c r="B505" s="333"/>
      <c r="C505" s="333"/>
      <c r="D505" s="333"/>
      <c r="E505" s="20" t="s">
        <v>293</v>
      </c>
      <c r="F505" s="38" t="s">
        <v>294</v>
      </c>
      <c r="G505" s="21">
        <f>G506+G508+G510+G515</f>
        <v>795000</v>
      </c>
      <c r="H505" s="21">
        <f t="shared" ref="H505:U505" si="260">H506+H508+H510+H515</f>
        <v>795000</v>
      </c>
      <c r="I505" s="21">
        <f t="shared" si="260"/>
        <v>795000</v>
      </c>
      <c r="J505" s="21">
        <f t="shared" si="260"/>
        <v>795000</v>
      </c>
      <c r="K505" s="21">
        <f t="shared" si="260"/>
        <v>514651.69</v>
      </c>
      <c r="L505" s="22">
        <f t="shared" si="254"/>
        <v>64.736061635220125</v>
      </c>
      <c r="M505" s="21">
        <f t="shared" si="260"/>
        <v>840000</v>
      </c>
      <c r="N505" s="21">
        <f t="shared" si="260"/>
        <v>840000</v>
      </c>
      <c r="O505" s="21">
        <f t="shared" si="260"/>
        <v>1390000</v>
      </c>
      <c r="P505" s="21">
        <f t="shared" si="260"/>
        <v>1390000</v>
      </c>
      <c r="Q505" s="21">
        <f t="shared" si="260"/>
        <v>895000</v>
      </c>
      <c r="R505" s="21">
        <f t="shared" si="260"/>
        <v>1390000</v>
      </c>
      <c r="S505" s="21">
        <f t="shared" si="260"/>
        <v>1390000</v>
      </c>
      <c r="T505" s="21">
        <f t="shared" si="260"/>
        <v>1390000</v>
      </c>
      <c r="U505" s="21">
        <f t="shared" si="260"/>
        <v>1390000</v>
      </c>
      <c r="Y505" s="1"/>
    </row>
    <row r="506" spans="1:25" s="23" customFormat="1" ht="15.75" hidden="1" x14ac:dyDescent="0.2">
      <c r="A506" s="24" t="s">
        <v>295</v>
      </c>
      <c r="B506" s="25">
        <v>11</v>
      </c>
      <c r="C506" s="49" t="s">
        <v>296</v>
      </c>
      <c r="D506" s="27">
        <v>321</v>
      </c>
      <c r="E506" s="20"/>
      <c r="F506" s="20"/>
      <c r="G506" s="21">
        <f>SUM(G507)</f>
        <v>10000</v>
      </c>
      <c r="H506" s="21">
        <f t="shared" ref="H506:U506" si="261">SUM(H507)</f>
        <v>10000</v>
      </c>
      <c r="I506" s="21">
        <f t="shared" si="261"/>
        <v>10000</v>
      </c>
      <c r="J506" s="21">
        <f t="shared" si="261"/>
        <v>10000</v>
      </c>
      <c r="K506" s="21">
        <f t="shared" si="261"/>
        <v>0</v>
      </c>
      <c r="L506" s="22">
        <f t="shared" si="254"/>
        <v>0</v>
      </c>
      <c r="M506" s="21">
        <f t="shared" si="261"/>
        <v>10000</v>
      </c>
      <c r="N506" s="21">
        <f t="shared" si="261"/>
        <v>10000</v>
      </c>
      <c r="O506" s="21">
        <f t="shared" si="261"/>
        <v>10000</v>
      </c>
      <c r="P506" s="21">
        <f t="shared" si="261"/>
        <v>10000</v>
      </c>
      <c r="Q506" s="21">
        <f t="shared" si="261"/>
        <v>10000</v>
      </c>
      <c r="R506" s="21">
        <f t="shared" si="261"/>
        <v>10000</v>
      </c>
      <c r="S506" s="21">
        <f t="shared" si="261"/>
        <v>10000</v>
      </c>
      <c r="T506" s="21">
        <f t="shared" si="261"/>
        <v>10000</v>
      </c>
      <c r="U506" s="21">
        <f t="shared" si="261"/>
        <v>10000</v>
      </c>
      <c r="V506" s="21"/>
      <c r="W506" s="21"/>
      <c r="X506" s="21"/>
      <c r="Y506" s="12"/>
    </row>
    <row r="507" spans="1:25" hidden="1" x14ac:dyDescent="0.2">
      <c r="A507" s="28" t="s">
        <v>295</v>
      </c>
      <c r="B507" s="29">
        <v>11</v>
      </c>
      <c r="C507" s="50" t="s">
        <v>296</v>
      </c>
      <c r="D507" s="31">
        <v>3213</v>
      </c>
      <c r="E507" s="32" t="s">
        <v>44</v>
      </c>
      <c r="G507" s="1">
        <v>10000</v>
      </c>
      <c r="H507" s="1">
        <v>10000</v>
      </c>
      <c r="I507" s="1">
        <v>10000</v>
      </c>
      <c r="J507" s="1">
        <v>10000</v>
      </c>
      <c r="K507" s="1">
        <v>0</v>
      </c>
      <c r="L507" s="33">
        <f t="shared" si="254"/>
        <v>0</v>
      </c>
      <c r="M507" s="1">
        <v>10000</v>
      </c>
      <c r="N507" s="1">
        <v>10000</v>
      </c>
      <c r="O507" s="1">
        <v>10000</v>
      </c>
      <c r="P507" s="1">
        <f>O507</f>
        <v>10000</v>
      </c>
      <c r="Q507" s="1">
        <v>10000</v>
      </c>
      <c r="R507" s="1">
        <v>10000</v>
      </c>
      <c r="S507" s="1">
        <f>R507</f>
        <v>10000</v>
      </c>
      <c r="T507" s="1">
        <v>10000</v>
      </c>
      <c r="U507" s="1">
        <f>T507</f>
        <v>10000</v>
      </c>
    </row>
    <row r="508" spans="1:25" s="23" customFormat="1" ht="15.75" hidden="1" x14ac:dyDescent="0.2">
      <c r="A508" s="24" t="s">
        <v>295</v>
      </c>
      <c r="B508" s="25">
        <v>11</v>
      </c>
      <c r="C508" s="49" t="s">
        <v>296</v>
      </c>
      <c r="D508" s="27">
        <v>322</v>
      </c>
      <c r="E508" s="20"/>
      <c r="F508" s="20"/>
      <c r="G508" s="21">
        <f>SUM(G509)</f>
        <v>5000</v>
      </c>
      <c r="H508" s="21">
        <f t="shared" ref="H508:U508" si="262">SUM(H509)</f>
        <v>5000</v>
      </c>
      <c r="I508" s="21">
        <f t="shared" si="262"/>
        <v>5000</v>
      </c>
      <c r="J508" s="21">
        <f t="shared" si="262"/>
        <v>5000</v>
      </c>
      <c r="K508" s="21">
        <f t="shared" si="262"/>
        <v>0</v>
      </c>
      <c r="L508" s="22">
        <f t="shared" si="254"/>
        <v>0</v>
      </c>
      <c r="M508" s="21">
        <f t="shared" si="262"/>
        <v>5000</v>
      </c>
      <c r="N508" s="21">
        <f t="shared" si="262"/>
        <v>5000</v>
      </c>
      <c r="O508" s="21">
        <f t="shared" si="262"/>
        <v>5000</v>
      </c>
      <c r="P508" s="21">
        <f t="shared" si="262"/>
        <v>5000</v>
      </c>
      <c r="Q508" s="21">
        <f t="shared" si="262"/>
        <v>5000</v>
      </c>
      <c r="R508" s="21">
        <f t="shared" si="262"/>
        <v>5000</v>
      </c>
      <c r="S508" s="21">
        <f t="shared" si="262"/>
        <v>5000</v>
      </c>
      <c r="T508" s="21">
        <f t="shared" si="262"/>
        <v>5000</v>
      </c>
      <c r="U508" s="21">
        <f t="shared" si="262"/>
        <v>5000</v>
      </c>
      <c r="V508" s="21"/>
      <c r="W508" s="21"/>
      <c r="X508" s="21"/>
      <c r="Y508" s="12"/>
    </row>
    <row r="509" spans="1:25" hidden="1" x14ac:dyDescent="0.2">
      <c r="A509" s="28" t="s">
        <v>295</v>
      </c>
      <c r="B509" s="29">
        <v>11</v>
      </c>
      <c r="C509" s="50" t="s">
        <v>296</v>
      </c>
      <c r="D509" s="31">
        <v>3221</v>
      </c>
      <c r="E509" s="32" t="s">
        <v>297</v>
      </c>
      <c r="G509" s="1">
        <v>5000</v>
      </c>
      <c r="H509" s="1">
        <v>5000</v>
      </c>
      <c r="I509" s="1">
        <v>5000</v>
      </c>
      <c r="J509" s="1">
        <v>5000</v>
      </c>
      <c r="K509" s="1">
        <v>0</v>
      </c>
      <c r="L509" s="33">
        <f t="shared" si="254"/>
        <v>0</v>
      </c>
      <c r="M509" s="1">
        <v>5000</v>
      </c>
      <c r="N509" s="1">
        <v>5000</v>
      </c>
      <c r="O509" s="1">
        <v>5000</v>
      </c>
      <c r="P509" s="1">
        <f t="shared" ref="P509:P517" si="263">O509</f>
        <v>5000</v>
      </c>
      <c r="Q509" s="1">
        <v>5000</v>
      </c>
      <c r="R509" s="1">
        <v>5000</v>
      </c>
      <c r="S509" s="1">
        <f t="shared" ref="S509:S517" si="264">R509</f>
        <v>5000</v>
      </c>
      <c r="T509" s="1">
        <v>5000</v>
      </c>
      <c r="U509" s="1">
        <f t="shared" ref="U509:U517" si="265">T509</f>
        <v>5000</v>
      </c>
    </row>
    <row r="510" spans="1:25" s="23" customFormat="1" ht="15.75" hidden="1" x14ac:dyDescent="0.2">
      <c r="A510" s="24" t="s">
        <v>295</v>
      </c>
      <c r="B510" s="25">
        <v>11</v>
      </c>
      <c r="C510" s="49" t="s">
        <v>296</v>
      </c>
      <c r="D510" s="27">
        <v>323</v>
      </c>
      <c r="E510" s="20"/>
      <c r="F510" s="20"/>
      <c r="G510" s="21">
        <f>SUM(G511:G514)</f>
        <v>210000</v>
      </c>
      <c r="H510" s="21">
        <f t="shared" ref="H510:U510" si="266">SUM(H511:H514)</f>
        <v>210000</v>
      </c>
      <c r="I510" s="21">
        <f t="shared" si="266"/>
        <v>210000</v>
      </c>
      <c r="J510" s="21">
        <f t="shared" si="266"/>
        <v>210000</v>
      </c>
      <c r="K510" s="21">
        <f t="shared" si="266"/>
        <v>99804</v>
      </c>
      <c r="L510" s="22">
        <f t="shared" si="254"/>
        <v>47.525714285714287</v>
      </c>
      <c r="M510" s="21">
        <f t="shared" si="266"/>
        <v>210000</v>
      </c>
      <c r="N510" s="21">
        <f t="shared" si="266"/>
        <v>210000</v>
      </c>
      <c r="O510" s="21">
        <f t="shared" si="266"/>
        <v>210000</v>
      </c>
      <c r="P510" s="21">
        <f t="shared" si="266"/>
        <v>210000</v>
      </c>
      <c r="Q510" s="21">
        <f t="shared" si="266"/>
        <v>215000</v>
      </c>
      <c r="R510" s="21">
        <f t="shared" si="266"/>
        <v>210000</v>
      </c>
      <c r="S510" s="21">
        <f t="shared" si="266"/>
        <v>210000</v>
      </c>
      <c r="T510" s="21">
        <f t="shared" si="266"/>
        <v>210000</v>
      </c>
      <c r="U510" s="21">
        <f t="shared" si="266"/>
        <v>210000</v>
      </c>
      <c r="V510" s="21"/>
      <c r="W510" s="21"/>
      <c r="X510" s="21"/>
      <c r="Y510" s="12"/>
    </row>
    <row r="511" spans="1:25" hidden="1" x14ac:dyDescent="0.2">
      <c r="A511" s="28" t="s">
        <v>295</v>
      </c>
      <c r="B511" s="29">
        <v>11</v>
      </c>
      <c r="C511" s="50" t="s">
        <v>296</v>
      </c>
      <c r="D511" s="31">
        <v>3231</v>
      </c>
      <c r="E511" s="32" t="s">
        <v>52</v>
      </c>
      <c r="G511" s="1">
        <v>50000</v>
      </c>
      <c r="H511" s="1">
        <v>50000</v>
      </c>
      <c r="I511" s="1">
        <v>50000</v>
      </c>
      <c r="J511" s="1">
        <v>50000</v>
      </c>
      <c r="K511" s="1">
        <v>36692.129999999997</v>
      </c>
      <c r="L511" s="33">
        <f t="shared" si="254"/>
        <v>73.384259999999983</v>
      </c>
      <c r="M511" s="1">
        <v>50000</v>
      </c>
      <c r="N511" s="1">
        <v>50000</v>
      </c>
      <c r="O511" s="1">
        <v>50000</v>
      </c>
      <c r="P511" s="1">
        <f t="shared" si="263"/>
        <v>50000</v>
      </c>
      <c r="Q511" s="1">
        <v>55000</v>
      </c>
      <c r="R511" s="1">
        <v>50000</v>
      </c>
      <c r="S511" s="1">
        <f t="shared" si="264"/>
        <v>50000</v>
      </c>
      <c r="T511" s="1">
        <v>50000</v>
      </c>
      <c r="U511" s="1">
        <f t="shared" si="265"/>
        <v>50000</v>
      </c>
    </row>
    <row r="512" spans="1:25" hidden="1" x14ac:dyDescent="0.2">
      <c r="A512" s="28" t="s">
        <v>295</v>
      </c>
      <c r="B512" s="29">
        <v>11</v>
      </c>
      <c r="C512" s="50" t="s">
        <v>296</v>
      </c>
      <c r="D512" s="31">
        <v>3235</v>
      </c>
      <c r="E512" s="32" t="s">
        <v>56</v>
      </c>
      <c r="G512" s="1">
        <v>10000</v>
      </c>
      <c r="H512" s="1">
        <v>10000</v>
      </c>
      <c r="I512" s="1">
        <v>10000</v>
      </c>
      <c r="J512" s="1">
        <v>10000</v>
      </c>
      <c r="K512" s="1">
        <v>0</v>
      </c>
      <c r="L512" s="33">
        <f t="shared" si="254"/>
        <v>0</v>
      </c>
      <c r="M512" s="1">
        <v>10000</v>
      </c>
      <c r="N512" s="1">
        <v>10000</v>
      </c>
      <c r="O512" s="1">
        <v>10000</v>
      </c>
      <c r="P512" s="1">
        <f t="shared" si="263"/>
        <v>10000</v>
      </c>
      <c r="Q512" s="1">
        <v>10000</v>
      </c>
      <c r="R512" s="1">
        <v>10000</v>
      </c>
      <c r="S512" s="1">
        <f t="shared" si="264"/>
        <v>10000</v>
      </c>
      <c r="T512" s="1">
        <v>10000</v>
      </c>
      <c r="U512" s="1">
        <f t="shared" si="265"/>
        <v>10000</v>
      </c>
    </row>
    <row r="513" spans="1:25" s="23" customFormat="1" ht="15.75" hidden="1" x14ac:dyDescent="0.2">
      <c r="A513" s="28" t="s">
        <v>295</v>
      </c>
      <c r="B513" s="29">
        <v>11</v>
      </c>
      <c r="C513" s="50" t="s">
        <v>296</v>
      </c>
      <c r="D513" s="31">
        <v>3237</v>
      </c>
      <c r="E513" s="32" t="s">
        <v>58</v>
      </c>
      <c r="F513" s="32"/>
      <c r="G513" s="1">
        <v>120000</v>
      </c>
      <c r="H513" s="1">
        <v>120000</v>
      </c>
      <c r="I513" s="1">
        <v>120000</v>
      </c>
      <c r="J513" s="1">
        <v>120000</v>
      </c>
      <c r="K513" s="1">
        <v>63111.87</v>
      </c>
      <c r="L513" s="33">
        <f t="shared" si="254"/>
        <v>52.593224999999997</v>
      </c>
      <c r="M513" s="1">
        <v>120000</v>
      </c>
      <c r="N513" s="1">
        <v>120000</v>
      </c>
      <c r="O513" s="1">
        <v>120000</v>
      </c>
      <c r="P513" s="1">
        <f t="shared" si="263"/>
        <v>120000</v>
      </c>
      <c r="Q513" s="1">
        <v>120000</v>
      </c>
      <c r="R513" s="1">
        <v>120000</v>
      </c>
      <c r="S513" s="1">
        <f t="shared" si="264"/>
        <v>120000</v>
      </c>
      <c r="T513" s="1">
        <v>120000</v>
      </c>
      <c r="U513" s="1">
        <f t="shared" si="265"/>
        <v>120000</v>
      </c>
      <c r="V513" s="21"/>
      <c r="W513" s="21"/>
      <c r="X513" s="21"/>
      <c r="Y513" s="12"/>
    </row>
    <row r="514" spans="1:25" s="23" customFormat="1" ht="15.75" hidden="1" x14ac:dyDescent="0.2">
      <c r="A514" s="28" t="s">
        <v>295</v>
      </c>
      <c r="B514" s="29">
        <v>11</v>
      </c>
      <c r="C514" s="50" t="s">
        <v>296</v>
      </c>
      <c r="D514" s="31">
        <v>3238</v>
      </c>
      <c r="E514" s="32" t="s">
        <v>59</v>
      </c>
      <c r="F514" s="32"/>
      <c r="G514" s="1">
        <v>30000</v>
      </c>
      <c r="H514" s="1">
        <v>30000</v>
      </c>
      <c r="I514" s="1">
        <v>30000</v>
      </c>
      <c r="J514" s="1">
        <v>30000</v>
      </c>
      <c r="K514" s="1">
        <v>0</v>
      </c>
      <c r="L514" s="33">
        <f t="shared" si="254"/>
        <v>0</v>
      </c>
      <c r="M514" s="1">
        <v>30000</v>
      </c>
      <c r="N514" s="1">
        <v>30000</v>
      </c>
      <c r="O514" s="1">
        <v>30000</v>
      </c>
      <c r="P514" s="1">
        <f t="shared" si="263"/>
        <v>30000</v>
      </c>
      <c r="Q514" s="1">
        <v>30000</v>
      </c>
      <c r="R514" s="1">
        <v>30000</v>
      </c>
      <c r="S514" s="1">
        <f t="shared" si="264"/>
        <v>30000</v>
      </c>
      <c r="T514" s="1">
        <v>30000</v>
      </c>
      <c r="U514" s="1">
        <f t="shared" si="265"/>
        <v>30000</v>
      </c>
      <c r="V514" s="21"/>
      <c r="W514" s="21"/>
      <c r="X514" s="21"/>
      <c r="Y514" s="12"/>
    </row>
    <row r="515" spans="1:25" s="23" customFormat="1" ht="15.75" hidden="1" x14ac:dyDescent="0.2">
      <c r="A515" s="24" t="s">
        <v>295</v>
      </c>
      <c r="B515" s="25">
        <v>11</v>
      </c>
      <c r="C515" s="49" t="s">
        <v>296</v>
      </c>
      <c r="D515" s="27">
        <v>329</v>
      </c>
      <c r="E515" s="20"/>
      <c r="F515" s="20"/>
      <c r="G515" s="21">
        <f>SUM(G516:G517)</f>
        <v>570000</v>
      </c>
      <c r="H515" s="21">
        <f t="shared" ref="H515:U515" si="267">SUM(H516:H517)</f>
        <v>570000</v>
      </c>
      <c r="I515" s="21">
        <f t="shared" si="267"/>
        <v>570000</v>
      </c>
      <c r="J515" s="21">
        <f t="shared" si="267"/>
        <v>570000</v>
      </c>
      <c r="K515" s="21">
        <f t="shared" si="267"/>
        <v>414847.69</v>
      </c>
      <c r="L515" s="22">
        <f t="shared" si="254"/>
        <v>72.780296491228071</v>
      </c>
      <c r="M515" s="21">
        <f t="shared" si="267"/>
        <v>615000</v>
      </c>
      <c r="N515" s="21">
        <f t="shared" si="267"/>
        <v>615000</v>
      </c>
      <c r="O515" s="21">
        <f t="shared" si="267"/>
        <v>1165000</v>
      </c>
      <c r="P515" s="21">
        <f t="shared" si="267"/>
        <v>1165000</v>
      </c>
      <c r="Q515" s="21">
        <f t="shared" si="267"/>
        <v>665000</v>
      </c>
      <c r="R515" s="21">
        <f t="shared" si="267"/>
        <v>1165000</v>
      </c>
      <c r="S515" s="21">
        <f t="shared" si="267"/>
        <v>1165000</v>
      </c>
      <c r="T515" s="21">
        <f t="shared" si="267"/>
        <v>1165000</v>
      </c>
      <c r="U515" s="21">
        <f t="shared" si="267"/>
        <v>1165000</v>
      </c>
      <c r="V515" s="21"/>
      <c r="W515" s="21"/>
      <c r="X515" s="21"/>
      <c r="Y515" s="12"/>
    </row>
    <row r="516" spans="1:25" hidden="1" x14ac:dyDescent="0.2">
      <c r="A516" s="28" t="s">
        <v>295</v>
      </c>
      <c r="B516" s="29">
        <v>11</v>
      </c>
      <c r="C516" s="50" t="s">
        <v>296</v>
      </c>
      <c r="D516" s="31">
        <v>3294</v>
      </c>
      <c r="E516" s="32" t="s">
        <v>65</v>
      </c>
      <c r="G516" s="1">
        <v>550000</v>
      </c>
      <c r="H516" s="1">
        <v>550000</v>
      </c>
      <c r="I516" s="1">
        <v>550000</v>
      </c>
      <c r="J516" s="1">
        <v>550000</v>
      </c>
      <c r="K516" s="1">
        <v>414847.69</v>
      </c>
      <c r="L516" s="33">
        <f t="shared" si="254"/>
        <v>75.426852727272731</v>
      </c>
      <c r="M516" s="1">
        <v>600000</v>
      </c>
      <c r="N516" s="1">
        <v>600000</v>
      </c>
      <c r="O516" s="1">
        <v>1165000</v>
      </c>
      <c r="P516" s="1">
        <f t="shared" si="263"/>
        <v>1165000</v>
      </c>
      <c r="Q516" s="1">
        <v>650000</v>
      </c>
      <c r="R516" s="1">
        <v>1165000</v>
      </c>
      <c r="S516" s="1">
        <f t="shared" si="264"/>
        <v>1165000</v>
      </c>
      <c r="T516" s="1">
        <v>1165000</v>
      </c>
      <c r="U516" s="1">
        <f t="shared" si="265"/>
        <v>1165000</v>
      </c>
    </row>
    <row r="517" spans="1:25" hidden="1" x14ac:dyDescent="0.2">
      <c r="A517" s="28" t="s">
        <v>295</v>
      </c>
      <c r="B517" s="29">
        <v>11</v>
      </c>
      <c r="C517" s="50" t="s">
        <v>296</v>
      </c>
      <c r="D517" s="31">
        <v>3299</v>
      </c>
      <c r="E517" s="32" t="s">
        <v>67</v>
      </c>
      <c r="G517" s="1">
        <v>20000</v>
      </c>
      <c r="H517" s="1">
        <v>20000</v>
      </c>
      <c r="I517" s="1">
        <v>20000</v>
      </c>
      <c r="J517" s="1">
        <v>20000</v>
      </c>
      <c r="K517" s="1">
        <v>0</v>
      </c>
      <c r="L517" s="33">
        <f t="shared" si="254"/>
        <v>0</v>
      </c>
      <c r="M517" s="1">
        <v>15000</v>
      </c>
      <c r="N517" s="1">
        <v>15000</v>
      </c>
      <c r="O517" s="1"/>
      <c r="P517" s="1">
        <f t="shared" si="263"/>
        <v>0</v>
      </c>
      <c r="Q517" s="1">
        <v>15000</v>
      </c>
      <c r="R517" s="1"/>
      <c r="S517" s="1">
        <f t="shared" si="264"/>
        <v>0</v>
      </c>
      <c r="T517" s="1"/>
      <c r="U517" s="1">
        <f t="shared" si="265"/>
        <v>0</v>
      </c>
    </row>
    <row r="518" spans="1:25" ht="78.75" x14ac:dyDescent="0.2">
      <c r="A518" s="333" t="s">
        <v>298</v>
      </c>
      <c r="B518" s="333"/>
      <c r="C518" s="333"/>
      <c r="D518" s="333"/>
      <c r="E518" s="20" t="s">
        <v>299</v>
      </c>
      <c r="F518" s="38" t="s">
        <v>294</v>
      </c>
      <c r="G518" s="21">
        <f>G519+G521</f>
        <v>650000</v>
      </c>
      <c r="H518" s="21">
        <f t="shared" ref="H518:U518" si="268">H519+H521</f>
        <v>650000</v>
      </c>
      <c r="I518" s="21">
        <f t="shared" si="268"/>
        <v>650000</v>
      </c>
      <c r="J518" s="21">
        <f t="shared" si="268"/>
        <v>650000</v>
      </c>
      <c r="K518" s="21">
        <f t="shared" si="268"/>
        <v>0</v>
      </c>
      <c r="L518" s="22">
        <f t="shared" si="254"/>
        <v>0</v>
      </c>
      <c r="M518" s="21">
        <f t="shared" si="268"/>
        <v>650000</v>
      </c>
      <c r="N518" s="21">
        <f t="shared" si="268"/>
        <v>650000</v>
      </c>
      <c r="O518" s="21">
        <f t="shared" si="268"/>
        <v>650000</v>
      </c>
      <c r="P518" s="21">
        <f t="shared" si="268"/>
        <v>650000</v>
      </c>
      <c r="Q518" s="21">
        <f t="shared" si="268"/>
        <v>650000</v>
      </c>
      <c r="R518" s="21">
        <f t="shared" si="268"/>
        <v>650000</v>
      </c>
      <c r="S518" s="21">
        <f t="shared" si="268"/>
        <v>650000</v>
      </c>
      <c r="T518" s="21">
        <f t="shared" si="268"/>
        <v>650000</v>
      </c>
      <c r="U518" s="21">
        <f t="shared" si="268"/>
        <v>650000</v>
      </c>
    </row>
    <row r="519" spans="1:25" s="23" customFormat="1" ht="15.75" hidden="1" x14ac:dyDescent="0.2">
      <c r="A519" s="24" t="s">
        <v>300</v>
      </c>
      <c r="B519" s="25">
        <v>11</v>
      </c>
      <c r="C519" s="26" t="s">
        <v>31</v>
      </c>
      <c r="D519" s="27">
        <v>381</v>
      </c>
      <c r="E519" s="20"/>
      <c r="F519" s="20"/>
      <c r="G519" s="21">
        <f>SUM(G520)</f>
        <v>250000</v>
      </c>
      <c r="H519" s="21">
        <f t="shared" ref="H519:U519" si="269">SUM(H520)</f>
        <v>250000</v>
      </c>
      <c r="I519" s="21">
        <f t="shared" si="269"/>
        <v>250000</v>
      </c>
      <c r="J519" s="21">
        <f t="shared" si="269"/>
        <v>250000</v>
      </c>
      <c r="K519" s="21">
        <f t="shared" si="269"/>
        <v>0</v>
      </c>
      <c r="L519" s="22">
        <f t="shared" si="254"/>
        <v>0</v>
      </c>
      <c r="M519" s="21">
        <f t="shared" si="269"/>
        <v>250000</v>
      </c>
      <c r="N519" s="21">
        <f t="shared" si="269"/>
        <v>250000</v>
      </c>
      <c r="O519" s="21">
        <f t="shared" si="269"/>
        <v>250000</v>
      </c>
      <c r="P519" s="21">
        <f t="shared" si="269"/>
        <v>250000</v>
      </c>
      <c r="Q519" s="21">
        <f t="shared" si="269"/>
        <v>250000</v>
      </c>
      <c r="R519" s="21">
        <f t="shared" si="269"/>
        <v>250000</v>
      </c>
      <c r="S519" s="21">
        <f t="shared" si="269"/>
        <v>250000</v>
      </c>
      <c r="T519" s="21">
        <f t="shared" si="269"/>
        <v>250000</v>
      </c>
      <c r="U519" s="21">
        <f t="shared" si="269"/>
        <v>250000</v>
      </c>
      <c r="V519" s="21"/>
      <c r="W519" s="21"/>
      <c r="X519" s="21"/>
      <c r="Y519" s="12"/>
    </row>
    <row r="520" spans="1:25" hidden="1" x14ac:dyDescent="0.2">
      <c r="A520" s="28" t="s">
        <v>300</v>
      </c>
      <c r="B520" s="29">
        <v>11</v>
      </c>
      <c r="C520" s="30" t="s">
        <v>31</v>
      </c>
      <c r="D520" s="31">
        <v>3811</v>
      </c>
      <c r="E520" s="32" t="s">
        <v>73</v>
      </c>
      <c r="G520" s="1">
        <v>250000</v>
      </c>
      <c r="H520" s="1">
        <v>250000</v>
      </c>
      <c r="I520" s="1">
        <v>250000</v>
      </c>
      <c r="J520" s="1">
        <v>250000</v>
      </c>
      <c r="K520" s="1">
        <v>0</v>
      </c>
      <c r="L520" s="33">
        <f t="shared" si="254"/>
        <v>0</v>
      </c>
      <c r="M520" s="1">
        <v>250000</v>
      </c>
      <c r="N520" s="1">
        <v>250000</v>
      </c>
      <c r="O520" s="1">
        <v>250000</v>
      </c>
      <c r="P520" s="1">
        <f>O520</f>
        <v>250000</v>
      </c>
      <c r="Q520" s="1">
        <v>250000</v>
      </c>
      <c r="R520" s="1">
        <v>250000</v>
      </c>
      <c r="S520" s="1">
        <f>R520</f>
        <v>250000</v>
      </c>
      <c r="T520" s="1">
        <v>250000</v>
      </c>
      <c r="U520" s="1">
        <f>T520</f>
        <v>250000</v>
      </c>
    </row>
    <row r="521" spans="1:25" s="23" customFormat="1" ht="15.75" hidden="1" x14ac:dyDescent="0.2">
      <c r="A521" s="24" t="s">
        <v>300</v>
      </c>
      <c r="B521" s="25">
        <v>11</v>
      </c>
      <c r="C521" s="26" t="s">
        <v>31</v>
      </c>
      <c r="D521" s="27">
        <v>382</v>
      </c>
      <c r="E521" s="20"/>
      <c r="F521" s="20"/>
      <c r="G521" s="21">
        <f>SUM(G522)</f>
        <v>400000</v>
      </c>
      <c r="H521" s="21">
        <f t="shared" ref="H521:U521" si="270">SUM(H522)</f>
        <v>400000</v>
      </c>
      <c r="I521" s="21">
        <f t="shared" si="270"/>
        <v>400000</v>
      </c>
      <c r="J521" s="21">
        <f t="shared" si="270"/>
        <v>400000</v>
      </c>
      <c r="K521" s="21">
        <f t="shared" si="270"/>
        <v>0</v>
      </c>
      <c r="L521" s="22">
        <f t="shared" si="254"/>
        <v>0</v>
      </c>
      <c r="M521" s="21">
        <f t="shared" si="270"/>
        <v>400000</v>
      </c>
      <c r="N521" s="21">
        <f t="shared" si="270"/>
        <v>400000</v>
      </c>
      <c r="O521" s="21">
        <f t="shared" si="270"/>
        <v>400000</v>
      </c>
      <c r="P521" s="21">
        <f t="shared" si="270"/>
        <v>400000</v>
      </c>
      <c r="Q521" s="21">
        <f t="shared" si="270"/>
        <v>400000</v>
      </c>
      <c r="R521" s="21">
        <f t="shared" si="270"/>
        <v>400000</v>
      </c>
      <c r="S521" s="21">
        <f t="shared" si="270"/>
        <v>400000</v>
      </c>
      <c r="T521" s="21">
        <f t="shared" si="270"/>
        <v>400000</v>
      </c>
      <c r="U521" s="21">
        <f t="shared" si="270"/>
        <v>400000</v>
      </c>
      <c r="V521" s="21"/>
      <c r="W521" s="21"/>
      <c r="X521" s="21"/>
      <c r="Y521" s="12"/>
    </row>
    <row r="522" spans="1:25" ht="35.25" hidden="1" customHeight="1" x14ac:dyDescent="0.2">
      <c r="A522" s="28" t="s">
        <v>300</v>
      </c>
      <c r="B522" s="29">
        <v>11</v>
      </c>
      <c r="C522" s="30" t="s">
        <v>31</v>
      </c>
      <c r="D522" s="31">
        <v>3821</v>
      </c>
      <c r="E522" s="32" t="s">
        <v>102</v>
      </c>
      <c r="G522" s="1">
        <v>400000</v>
      </c>
      <c r="H522" s="1">
        <v>400000</v>
      </c>
      <c r="I522" s="1">
        <v>400000</v>
      </c>
      <c r="J522" s="1">
        <v>400000</v>
      </c>
      <c r="K522" s="1">
        <v>0</v>
      </c>
      <c r="L522" s="33">
        <f t="shared" si="254"/>
        <v>0</v>
      </c>
      <c r="M522" s="1">
        <v>400000</v>
      </c>
      <c r="N522" s="1">
        <v>400000</v>
      </c>
      <c r="O522" s="1">
        <v>400000</v>
      </c>
      <c r="P522" s="1">
        <f>O522</f>
        <v>400000</v>
      </c>
      <c r="Q522" s="1">
        <v>400000</v>
      </c>
      <c r="R522" s="1">
        <v>400000</v>
      </c>
      <c r="S522" s="1">
        <f>R522</f>
        <v>400000</v>
      </c>
      <c r="T522" s="1">
        <v>400000</v>
      </c>
      <c r="U522" s="1">
        <f>T522</f>
        <v>400000</v>
      </c>
    </row>
    <row r="523" spans="1:25" ht="78.75" x14ac:dyDescent="0.2">
      <c r="A523" s="333" t="s">
        <v>301</v>
      </c>
      <c r="B523" s="333"/>
      <c r="C523" s="333"/>
      <c r="D523" s="333"/>
      <c r="E523" s="20" t="s">
        <v>302</v>
      </c>
      <c r="F523" s="38" t="s">
        <v>294</v>
      </c>
      <c r="G523" s="21">
        <f>G524+G526</f>
        <v>6500000</v>
      </c>
      <c r="H523" s="21">
        <f t="shared" ref="H523:U523" si="271">H524+H526</f>
        <v>6500000</v>
      </c>
      <c r="I523" s="21">
        <f t="shared" si="271"/>
        <v>6500000</v>
      </c>
      <c r="J523" s="21">
        <f t="shared" si="271"/>
        <v>6500000</v>
      </c>
      <c r="K523" s="21">
        <f t="shared" si="271"/>
        <v>6000000</v>
      </c>
      <c r="L523" s="22">
        <f t="shared" si="254"/>
        <v>92.307692307692307</v>
      </c>
      <c r="M523" s="21">
        <f t="shared" si="271"/>
        <v>6500000</v>
      </c>
      <c r="N523" s="21">
        <f t="shared" si="271"/>
        <v>6500000</v>
      </c>
      <c r="O523" s="21">
        <f t="shared" si="271"/>
        <v>6500000</v>
      </c>
      <c r="P523" s="21">
        <f t="shared" si="271"/>
        <v>6500000</v>
      </c>
      <c r="Q523" s="21">
        <f t="shared" si="271"/>
        <v>6500000</v>
      </c>
      <c r="R523" s="21">
        <f t="shared" si="271"/>
        <v>6500000</v>
      </c>
      <c r="S523" s="21">
        <f t="shared" si="271"/>
        <v>6500000</v>
      </c>
      <c r="T523" s="21">
        <f t="shared" si="271"/>
        <v>6500000</v>
      </c>
      <c r="U523" s="21">
        <f t="shared" si="271"/>
        <v>6500000</v>
      </c>
    </row>
    <row r="524" spans="1:25" s="23" customFormat="1" ht="15.75" hidden="1" x14ac:dyDescent="0.2">
      <c r="A524" s="24" t="s">
        <v>303</v>
      </c>
      <c r="B524" s="25">
        <v>11</v>
      </c>
      <c r="C524" s="49" t="s">
        <v>296</v>
      </c>
      <c r="D524" s="27">
        <v>363</v>
      </c>
      <c r="E524" s="20"/>
      <c r="F524" s="20"/>
      <c r="G524" s="21">
        <f>SUM(G525)</f>
        <v>500000</v>
      </c>
      <c r="H524" s="21">
        <f t="shared" ref="H524:U524" si="272">SUM(H525)</f>
        <v>500000</v>
      </c>
      <c r="I524" s="21">
        <f t="shared" si="272"/>
        <v>500000</v>
      </c>
      <c r="J524" s="21">
        <f t="shared" si="272"/>
        <v>500000</v>
      </c>
      <c r="K524" s="21">
        <f t="shared" si="272"/>
        <v>0</v>
      </c>
      <c r="L524" s="22">
        <f t="shared" si="254"/>
        <v>0</v>
      </c>
      <c r="M524" s="21">
        <f t="shared" si="272"/>
        <v>500000</v>
      </c>
      <c r="N524" s="21">
        <f t="shared" si="272"/>
        <v>500000</v>
      </c>
      <c r="O524" s="21">
        <f t="shared" si="272"/>
        <v>500000</v>
      </c>
      <c r="P524" s="21">
        <f t="shared" si="272"/>
        <v>500000</v>
      </c>
      <c r="Q524" s="21">
        <f t="shared" si="272"/>
        <v>500000</v>
      </c>
      <c r="R524" s="21">
        <f t="shared" si="272"/>
        <v>500000</v>
      </c>
      <c r="S524" s="21">
        <f t="shared" si="272"/>
        <v>500000</v>
      </c>
      <c r="T524" s="21">
        <f t="shared" si="272"/>
        <v>500000</v>
      </c>
      <c r="U524" s="21">
        <f t="shared" si="272"/>
        <v>500000</v>
      </c>
      <c r="V524" s="21"/>
      <c r="W524" s="21"/>
      <c r="X524" s="21"/>
      <c r="Y524" s="12"/>
    </row>
    <row r="525" spans="1:25" hidden="1" x14ac:dyDescent="0.2">
      <c r="A525" s="28" t="s">
        <v>303</v>
      </c>
      <c r="B525" s="29">
        <v>11</v>
      </c>
      <c r="C525" s="50" t="s">
        <v>296</v>
      </c>
      <c r="D525" s="31">
        <v>3632</v>
      </c>
      <c r="E525" s="32" t="s">
        <v>183</v>
      </c>
      <c r="G525" s="1">
        <v>500000</v>
      </c>
      <c r="H525" s="1">
        <v>500000</v>
      </c>
      <c r="I525" s="1">
        <v>500000</v>
      </c>
      <c r="J525" s="1">
        <v>500000</v>
      </c>
      <c r="K525" s="1">
        <v>0</v>
      </c>
      <c r="L525" s="33">
        <f t="shared" si="254"/>
        <v>0</v>
      </c>
      <c r="M525" s="1">
        <v>500000</v>
      </c>
      <c r="N525" s="1">
        <v>500000</v>
      </c>
      <c r="O525" s="1">
        <v>500000</v>
      </c>
      <c r="P525" s="1">
        <f>O525</f>
        <v>500000</v>
      </c>
      <c r="Q525" s="1">
        <v>500000</v>
      </c>
      <c r="R525" s="1">
        <v>500000</v>
      </c>
      <c r="S525" s="1">
        <f>R525</f>
        <v>500000</v>
      </c>
      <c r="T525" s="1">
        <v>500000</v>
      </c>
      <c r="U525" s="1">
        <f>T525</f>
        <v>500000</v>
      </c>
    </row>
    <row r="526" spans="1:25" s="23" customFormat="1" ht="15.75" hidden="1" x14ac:dyDescent="0.2">
      <c r="A526" s="24" t="s">
        <v>303</v>
      </c>
      <c r="B526" s="25">
        <v>11</v>
      </c>
      <c r="C526" s="49" t="s">
        <v>296</v>
      </c>
      <c r="D526" s="27">
        <v>386</v>
      </c>
      <c r="E526" s="20"/>
      <c r="F526" s="20"/>
      <c r="G526" s="21">
        <f>SUM(G527)</f>
        <v>6000000</v>
      </c>
      <c r="H526" s="21">
        <f t="shared" ref="H526:U526" si="273">SUM(H527)</f>
        <v>6000000</v>
      </c>
      <c r="I526" s="21">
        <f t="shared" si="273"/>
        <v>6000000</v>
      </c>
      <c r="J526" s="21">
        <f t="shared" si="273"/>
        <v>6000000</v>
      </c>
      <c r="K526" s="21">
        <f t="shared" si="273"/>
        <v>6000000</v>
      </c>
      <c r="L526" s="22">
        <f t="shared" si="254"/>
        <v>100</v>
      </c>
      <c r="M526" s="21">
        <f t="shared" si="273"/>
        <v>6000000</v>
      </c>
      <c r="N526" s="21">
        <f t="shared" si="273"/>
        <v>6000000</v>
      </c>
      <c r="O526" s="21">
        <f t="shared" si="273"/>
        <v>6000000</v>
      </c>
      <c r="P526" s="21">
        <f t="shared" si="273"/>
        <v>6000000</v>
      </c>
      <c r="Q526" s="21">
        <f t="shared" si="273"/>
        <v>6000000</v>
      </c>
      <c r="R526" s="21">
        <f t="shared" si="273"/>
        <v>6000000</v>
      </c>
      <c r="S526" s="21">
        <f t="shared" si="273"/>
        <v>6000000</v>
      </c>
      <c r="T526" s="21">
        <f t="shared" si="273"/>
        <v>6000000</v>
      </c>
      <c r="U526" s="21">
        <f t="shared" si="273"/>
        <v>6000000</v>
      </c>
      <c r="V526" s="21"/>
      <c r="W526" s="21"/>
      <c r="X526" s="21"/>
      <c r="Y526" s="12"/>
    </row>
    <row r="527" spans="1:25" ht="45" hidden="1" x14ac:dyDescent="0.2">
      <c r="A527" s="28" t="s">
        <v>303</v>
      </c>
      <c r="B527" s="29">
        <v>11</v>
      </c>
      <c r="C527" s="50" t="s">
        <v>296</v>
      </c>
      <c r="D527" s="31">
        <v>3861</v>
      </c>
      <c r="E527" s="32" t="s">
        <v>277</v>
      </c>
      <c r="G527" s="1">
        <v>6000000</v>
      </c>
      <c r="H527" s="1">
        <v>6000000</v>
      </c>
      <c r="I527" s="1">
        <v>6000000</v>
      </c>
      <c r="J527" s="1">
        <v>6000000</v>
      </c>
      <c r="K527" s="1">
        <v>6000000</v>
      </c>
      <c r="L527" s="33">
        <f t="shared" si="254"/>
        <v>100</v>
      </c>
      <c r="M527" s="1">
        <v>6000000</v>
      </c>
      <c r="N527" s="1">
        <v>6000000</v>
      </c>
      <c r="O527" s="1">
        <v>6000000</v>
      </c>
      <c r="P527" s="1">
        <f>O527</f>
        <v>6000000</v>
      </c>
      <c r="Q527" s="1">
        <v>6000000</v>
      </c>
      <c r="R527" s="1">
        <v>6000000</v>
      </c>
      <c r="S527" s="1">
        <f>R527</f>
        <v>6000000</v>
      </c>
      <c r="T527" s="1">
        <v>6000000</v>
      </c>
      <c r="U527" s="1">
        <f>T527</f>
        <v>6000000</v>
      </c>
    </row>
    <row r="528" spans="1:25" ht="78.75" x14ac:dyDescent="0.2">
      <c r="A528" s="333" t="s">
        <v>304</v>
      </c>
      <c r="B528" s="333"/>
      <c r="C528" s="333"/>
      <c r="D528" s="333"/>
      <c r="E528" s="20" t="s">
        <v>305</v>
      </c>
      <c r="F528" s="38" t="s">
        <v>294</v>
      </c>
      <c r="G528" s="21">
        <f>G529+G531</f>
        <v>17500000</v>
      </c>
      <c r="H528" s="21">
        <f t="shared" ref="H528:U528" si="274">H529+H531</f>
        <v>17500000</v>
      </c>
      <c r="I528" s="21">
        <f t="shared" si="274"/>
        <v>17500000</v>
      </c>
      <c r="J528" s="21">
        <f t="shared" si="274"/>
        <v>17500000</v>
      </c>
      <c r="K528" s="21">
        <f t="shared" si="274"/>
        <v>17500000</v>
      </c>
      <c r="L528" s="22">
        <f t="shared" si="254"/>
        <v>100</v>
      </c>
      <c r="M528" s="21">
        <f t="shared" si="274"/>
        <v>17300000</v>
      </c>
      <c r="N528" s="21">
        <f t="shared" si="274"/>
        <v>17300000</v>
      </c>
      <c r="O528" s="21">
        <f t="shared" si="274"/>
        <v>17400000</v>
      </c>
      <c r="P528" s="21">
        <f t="shared" si="274"/>
        <v>17400000</v>
      </c>
      <c r="Q528" s="21">
        <f t="shared" si="274"/>
        <v>17300000</v>
      </c>
      <c r="R528" s="21">
        <f t="shared" si="274"/>
        <v>17400000</v>
      </c>
      <c r="S528" s="21">
        <f t="shared" si="274"/>
        <v>17400000</v>
      </c>
      <c r="T528" s="21">
        <f t="shared" si="274"/>
        <v>17400000</v>
      </c>
      <c r="U528" s="21">
        <f t="shared" si="274"/>
        <v>17400000</v>
      </c>
    </row>
    <row r="529" spans="1:25" s="23" customFormat="1" ht="15.75" hidden="1" x14ac:dyDescent="0.2">
      <c r="A529" s="24" t="s">
        <v>306</v>
      </c>
      <c r="B529" s="25">
        <v>11</v>
      </c>
      <c r="C529" s="49" t="s">
        <v>296</v>
      </c>
      <c r="D529" s="27">
        <v>351</v>
      </c>
      <c r="E529" s="20"/>
      <c r="F529" s="20"/>
      <c r="G529" s="21">
        <f>SUM(G530)</f>
        <v>6500000</v>
      </c>
      <c r="H529" s="21">
        <f t="shared" ref="H529:U529" si="275">SUM(H530)</f>
        <v>6500000</v>
      </c>
      <c r="I529" s="21">
        <f t="shared" si="275"/>
        <v>6500000</v>
      </c>
      <c r="J529" s="21">
        <f t="shared" si="275"/>
        <v>6500000</v>
      </c>
      <c r="K529" s="21">
        <f t="shared" si="275"/>
        <v>6500000</v>
      </c>
      <c r="L529" s="22">
        <f t="shared" si="254"/>
        <v>100</v>
      </c>
      <c r="M529" s="21">
        <f t="shared" si="275"/>
        <v>6300000</v>
      </c>
      <c r="N529" s="21">
        <f t="shared" si="275"/>
        <v>6300000</v>
      </c>
      <c r="O529" s="21">
        <f t="shared" si="275"/>
        <v>6400000</v>
      </c>
      <c r="P529" s="21">
        <f t="shared" si="275"/>
        <v>6400000</v>
      </c>
      <c r="Q529" s="21">
        <f t="shared" si="275"/>
        <v>6300000</v>
      </c>
      <c r="R529" s="21">
        <f t="shared" si="275"/>
        <v>6400000</v>
      </c>
      <c r="S529" s="21">
        <f t="shared" si="275"/>
        <v>6400000</v>
      </c>
      <c r="T529" s="21">
        <f t="shared" si="275"/>
        <v>6400000</v>
      </c>
      <c r="U529" s="21">
        <f t="shared" si="275"/>
        <v>6400000</v>
      </c>
      <c r="V529" s="21"/>
      <c r="W529" s="21"/>
      <c r="X529" s="21"/>
      <c r="Y529" s="12"/>
    </row>
    <row r="530" spans="1:25" ht="30" hidden="1" x14ac:dyDescent="0.2">
      <c r="A530" s="28" t="s">
        <v>306</v>
      </c>
      <c r="B530" s="29">
        <v>11</v>
      </c>
      <c r="C530" s="50" t="s">
        <v>296</v>
      </c>
      <c r="D530" s="31">
        <v>3512</v>
      </c>
      <c r="E530" s="32" t="s">
        <v>281</v>
      </c>
      <c r="G530" s="1">
        <v>6500000</v>
      </c>
      <c r="H530" s="1">
        <v>6500000</v>
      </c>
      <c r="I530" s="1">
        <v>6500000</v>
      </c>
      <c r="J530" s="1">
        <v>6500000</v>
      </c>
      <c r="K530" s="1">
        <v>6500000</v>
      </c>
      <c r="L530" s="33">
        <f t="shared" si="254"/>
        <v>100</v>
      </c>
      <c r="M530" s="1">
        <v>6300000</v>
      </c>
      <c r="N530" s="1">
        <v>6300000</v>
      </c>
      <c r="O530" s="1">
        <v>6400000</v>
      </c>
      <c r="P530" s="1">
        <f>O530</f>
        <v>6400000</v>
      </c>
      <c r="Q530" s="1">
        <v>6300000</v>
      </c>
      <c r="R530" s="1">
        <v>6400000</v>
      </c>
      <c r="S530" s="1">
        <f>R530</f>
        <v>6400000</v>
      </c>
      <c r="T530" s="1">
        <v>6400000</v>
      </c>
      <c r="U530" s="1">
        <f>T530</f>
        <v>6400000</v>
      </c>
    </row>
    <row r="531" spans="1:25" s="23" customFormat="1" ht="15.75" hidden="1" x14ac:dyDescent="0.2">
      <c r="A531" s="24" t="s">
        <v>306</v>
      </c>
      <c r="B531" s="25">
        <v>11</v>
      </c>
      <c r="C531" s="49" t="s">
        <v>296</v>
      </c>
      <c r="D531" s="27">
        <v>386</v>
      </c>
      <c r="E531" s="20"/>
      <c r="F531" s="20"/>
      <c r="G531" s="21">
        <f>SUM(G532)</f>
        <v>11000000</v>
      </c>
      <c r="H531" s="21">
        <f t="shared" ref="H531:U531" si="276">SUM(H532)</f>
        <v>11000000</v>
      </c>
      <c r="I531" s="21">
        <f t="shared" si="276"/>
        <v>11000000</v>
      </c>
      <c r="J531" s="21">
        <f t="shared" si="276"/>
        <v>11000000</v>
      </c>
      <c r="K531" s="21">
        <f t="shared" si="276"/>
        <v>11000000</v>
      </c>
      <c r="L531" s="22">
        <f t="shared" si="254"/>
        <v>100</v>
      </c>
      <c r="M531" s="21">
        <f t="shared" si="276"/>
        <v>11000000</v>
      </c>
      <c r="N531" s="21">
        <f t="shared" si="276"/>
        <v>11000000</v>
      </c>
      <c r="O531" s="21">
        <f t="shared" si="276"/>
        <v>11000000</v>
      </c>
      <c r="P531" s="21">
        <f t="shared" si="276"/>
        <v>11000000</v>
      </c>
      <c r="Q531" s="21">
        <f t="shared" si="276"/>
        <v>11000000</v>
      </c>
      <c r="R531" s="21">
        <f t="shared" si="276"/>
        <v>11000000</v>
      </c>
      <c r="S531" s="21">
        <f t="shared" si="276"/>
        <v>11000000</v>
      </c>
      <c r="T531" s="21">
        <f t="shared" si="276"/>
        <v>11000000</v>
      </c>
      <c r="U531" s="21">
        <f t="shared" si="276"/>
        <v>11000000</v>
      </c>
      <c r="V531" s="21"/>
      <c r="W531" s="21"/>
      <c r="X531" s="21"/>
      <c r="Y531" s="12"/>
    </row>
    <row r="532" spans="1:25" ht="45" hidden="1" x14ac:dyDescent="0.2">
      <c r="A532" s="28" t="s">
        <v>306</v>
      </c>
      <c r="B532" s="29">
        <v>11</v>
      </c>
      <c r="C532" s="50" t="s">
        <v>296</v>
      </c>
      <c r="D532" s="31">
        <v>3861</v>
      </c>
      <c r="E532" s="32" t="s">
        <v>277</v>
      </c>
      <c r="G532" s="1">
        <v>11000000</v>
      </c>
      <c r="H532" s="1">
        <v>11000000</v>
      </c>
      <c r="I532" s="1">
        <v>11000000</v>
      </c>
      <c r="J532" s="1">
        <v>11000000</v>
      </c>
      <c r="K532" s="1">
        <v>11000000</v>
      </c>
      <c r="L532" s="33">
        <f t="shared" si="254"/>
        <v>100</v>
      </c>
      <c r="M532" s="1">
        <v>11000000</v>
      </c>
      <c r="N532" s="1">
        <v>11000000</v>
      </c>
      <c r="O532" s="1">
        <v>11000000</v>
      </c>
      <c r="P532" s="1">
        <f>O532</f>
        <v>11000000</v>
      </c>
      <c r="Q532" s="1">
        <v>11000000</v>
      </c>
      <c r="R532" s="1">
        <v>11000000</v>
      </c>
      <c r="S532" s="1">
        <f>R532</f>
        <v>11000000</v>
      </c>
      <c r="T532" s="1">
        <v>11000000</v>
      </c>
      <c r="U532" s="1">
        <f>T532</f>
        <v>11000000</v>
      </c>
    </row>
    <row r="533" spans="1:25" s="23" customFormat="1" ht="78.75" x14ac:dyDescent="0.2">
      <c r="A533" s="333" t="s">
        <v>307</v>
      </c>
      <c r="B533" s="333"/>
      <c r="C533" s="333"/>
      <c r="D533" s="333"/>
      <c r="E533" s="20" t="s">
        <v>308</v>
      </c>
      <c r="F533" s="38" t="s">
        <v>294</v>
      </c>
      <c r="G533" s="21">
        <f>SUM(G534)</f>
        <v>0</v>
      </c>
      <c r="H533" s="21">
        <f t="shared" ref="H533:U534" si="277">SUM(H534)</f>
        <v>0</v>
      </c>
      <c r="I533" s="21">
        <f t="shared" si="277"/>
        <v>0</v>
      </c>
      <c r="J533" s="21">
        <f t="shared" si="277"/>
        <v>0</v>
      </c>
      <c r="K533" s="21">
        <f t="shared" si="277"/>
        <v>0</v>
      </c>
      <c r="L533" s="22" t="str">
        <f t="shared" si="254"/>
        <v>-</v>
      </c>
      <c r="M533" s="21">
        <f t="shared" si="277"/>
        <v>600000</v>
      </c>
      <c r="N533" s="21">
        <f t="shared" si="277"/>
        <v>600000</v>
      </c>
      <c r="O533" s="21">
        <f t="shared" si="277"/>
        <v>0</v>
      </c>
      <c r="P533" s="21">
        <f t="shared" si="277"/>
        <v>0</v>
      </c>
      <c r="Q533" s="21">
        <f t="shared" si="277"/>
        <v>0</v>
      </c>
      <c r="R533" s="21">
        <f t="shared" si="277"/>
        <v>0</v>
      </c>
      <c r="S533" s="21">
        <f t="shared" si="277"/>
        <v>0</v>
      </c>
      <c r="T533" s="21">
        <f t="shared" si="277"/>
        <v>0</v>
      </c>
      <c r="U533" s="21">
        <f t="shared" si="277"/>
        <v>0</v>
      </c>
      <c r="V533" s="21"/>
      <c r="W533" s="21"/>
      <c r="X533" s="21"/>
      <c r="Y533" s="12"/>
    </row>
    <row r="534" spans="1:25" s="23" customFormat="1" ht="15.75" hidden="1" x14ac:dyDescent="0.2">
      <c r="A534" s="24" t="s">
        <v>309</v>
      </c>
      <c r="B534" s="25">
        <v>11</v>
      </c>
      <c r="C534" s="49" t="s">
        <v>296</v>
      </c>
      <c r="D534" s="27">
        <v>412</v>
      </c>
      <c r="E534" s="20"/>
      <c r="F534" s="20"/>
      <c r="G534" s="21">
        <f>SUM(G535)</f>
        <v>0</v>
      </c>
      <c r="H534" s="21">
        <f t="shared" si="277"/>
        <v>0</v>
      </c>
      <c r="I534" s="21">
        <f t="shared" si="277"/>
        <v>0</v>
      </c>
      <c r="J534" s="21">
        <f t="shared" si="277"/>
        <v>0</v>
      </c>
      <c r="K534" s="21">
        <f t="shared" si="277"/>
        <v>0</v>
      </c>
      <c r="L534" s="22" t="str">
        <f t="shared" si="254"/>
        <v>-</v>
      </c>
      <c r="M534" s="21">
        <f t="shared" si="277"/>
        <v>600000</v>
      </c>
      <c r="N534" s="21">
        <f t="shared" si="277"/>
        <v>600000</v>
      </c>
      <c r="O534" s="21">
        <f t="shared" si="277"/>
        <v>0</v>
      </c>
      <c r="P534" s="21">
        <f t="shared" si="277"/>
        <v>0</v>
      </c>
      <c r="Q534" s="21">
        <f t="shared" si="277"/>
        <v>0</v>
      </c>
      <c r="R534" s="21">
        <f t="shared" si="277"/>
        <v>0</v>
      </c>
      <c r="S534" s="21">
        <f t="shared" si="277"/>
        <v>0</v>
      </c>
      <c r="T534" s="21">
        <f t="shared" si="277"/>
        <v>0</v>
      </c>
      <c r="U534" s="21">
        <f t="shared" si="277"/>
        <v>0</v>
      </c>
      <c r="V534" s="21"/>
      <c r="W534" s="21"/>
      <c r="X534" s="21"/>
      <c r="Y534" s="12"/>
    </row>
    <row r="535" spans="1:25" hidden="1" x14ac:dyDescent="0.2">
      <c r="A535" s="28" t="s">
        <v>309</v>
      </c>
      <c r="B535" s="29">
        <v>11</v>
      </c>
      <c r="C535" s="50" t="s">
        <v>296</v>
      </c>
      <c r="D535" s="31">
        <v>4126</v>
      </c>
      <c r="E535" s="32" t="s">
        <v>84</v>
      </c>
      <c r="L535" s="33" t="str">
        <f t="shared" si="254"/>
        <v>-</v>
      </c>
      <c r="M535" s="1">
        <v>600000</v>
      </c>
      <c r="N535" s="1">
        <v>600000</v>
      </c>
      <c r="O535" s="1"/>
      <c r="P535" s="1">
        <f>O535</f>
        <v>0</v>
      </c>
      <c r="Q535" s="1">
        <v>0</v>
      </c>
      <c r="R535" s="1"/>
      <c r="S535" s="1">
        <v>0</v>
      </c>
      <c r="T535" s="1"/>
      <c r="U535" s="1">
        <f>T535</f>
        <v>0</v>
      </c>
    </row>
    <row r="536" spans="1:25" ht="78.75" x14ac:dyDescent="0.2">
      <c r="A536" s="333" t="s">
        <v>310</v>
      </c>
      <c r="B536" s="333"/>
      <c r="C536" s="333"/>
      <c r="D536" s="333"/>
      <c r="E536" s="20" t="s">
        <v>311</v>
      </c>
      <c r="F536" s="38" t="s">
        <v>294</v>
      </c>
      <c r="G536" s="21">
        <f>SUM(G537)</f>
        <v>450000</v>
      </c>
      <c r="H536" s="21">
        <f t="shared" ref="H536:U537" si="278">SUM(H537)</f>
        <v>450000</v>
      </c>
      <c r="I536" s="21">
        <f t="shared" si="278"/>
        <v>450000</v>
      </c>
      <c r="J536" s="21">
        <f t="shared" si="278"/>
        <v>450000</v>
      </c>
      <c r="K536" s="21">
        <f t="shared" si="278"/>
        <v>302203.40999999997</v>
      </c>
      <c r="L536" s="22">
        <f t="shared" si="254"/>
        <v>67.15631333333333</v>
      </c>
      <c r="M536" s="21">
        <f t="shared" si="278"/>
        <v>550000</v>
      </c>
      <c r="N536" s="21">
        <f t="shared" si="278"/>
        <v>550000</v>
      </c>
      <c r="O536" s="21">
        <f t="shared" si="278"/>
        <v>450000</v>
      </c>
      <c r="P536" s="21">
        <f t="shared" si="278"/>
        <v>450000</v>
      </c>
      <c r="Q536" s="21">
        <f t="shared" si="278"/>
        <v>550000</v>
      </c>
      <c r="R536" s="21">
        <f t="shared" si="278"/>
        <v>450000</v>
      </c>
      <c r="S536" s="21">
        <f t="shared" si="278"/>
        <v>450000</v>
      </c>
      <c r="T536" s="21">
        <f t="shared" si="278"/>
        <v>450000</v>
      </c>
      <c r="U536" s="21">
        <f t="shared" si="278"/>
        <v>450000</v>
      </c>
    </row>
    <row r="537" spans="1:25" s="23" customFormat="1" ht="15.75" hidden="1" x14ac:dyDescent="0.2">
      <c r="A537" s="24" t="s">
        <v>312</v>
      </c>
      <c r="B537" s="25">
        <v>11</v>
      </c>
      <c r="C537" s="49" t="s">
        <v>296</v>
      </c>
      <c r="D537" s="27">
        <v>329</v>
      </c>
      <c r="E537" s="20"/>
      <c r="F537" s="20"/>
      <c r="G537" s="21">
        <f>SUM(G538)</f>
        <v>450000</v>
      </c>
      <c r="H537" s="21">
        <f t="shared" si="278"/>
        <v>450000</v>
      </c>
      <c r="I537" s="21">
        <f t="shared" si="278"/>
        <v>450000</v>
      </c>
      <c r="J537" s="21">
        <f t="shared" si="278"/>
        <v>450000</v>
      </c>
      <c r="K537" s="21">
        <f t="shared" si="278"/>
        <v>302203.40999999997</v>
      </c>
      <c r="L537" s="22">
        <f t="shared" si="254"/>
        <v>67.15631333333333</v>
      </c>
      <c r="M537" s="21">
        <f t="shared" si="278"/>
        <v>550000</v>
      </c>
      <c r="N537" s="21">
        <f t="shared" si="278"/>
        <v>550000</v>
      </c>
      <c r="O537" s="21">
        <f t="shared" si="278"/>
        <v>450000</v>
      </c>
      <c r="P537" s="21">
        <f t="shared" si="278"/>
        <v>450000</v>
      </c>
      <c r="Q537" s="21">
        <f t="shared" si="278"/>
        <v>550000</v>
      </c>
      <c r="R537" s="21">
        <f t="shared" si="278"/>
        <v>450000</v>
      </c>
      <c r="S537" s="21">
        <f t="shared" si="278"/>
        <v>450000</v>
      </c>
      <c r="T537" s="21">
        <f t="shared" si="278"/>
        <v>450000</v>
      </c>
      <c r="U537" s="21">
        <f t="shared" si="278"/>
        <v>450000</v>
      </c>
      <c r="V537" s="21"/>
      <c r="W537" s="21"/>
      <c r="X537" s="21"/>
      <c r="Y537" s="12"/>
    </row>
    <row r="538" spans="1:25" ht="30" hidden="1" x14ac:dyDescent="0.2">
      <c r="A538" s="28" t="s">
        <v>312</v>
      </c>
      <c r="B538" s="29">
        <v>11</v>
      </c>
      <c r="C538" s="50" t="s">
        <v>296</v>
      </c>
      <c r="D538" s="31">
        <v>3291</v>
      </c>
      <c r="E538" s="32" t="s">
        <v>62</v>
      </c>
      <c r="G538" s="1">
        <v>450000</v>
      </c>
      <c r="H538" s="1">
        <v>450000</v>
      </c>
      <c r="I538" s="1">
        <v>450000</v>
      </c>
      <c r="J538" s="1">
        <v>450000</v>
      </c>
      <c r="K538" s="1">
        <v>302203.40999999997</v>
      </c>
      <c r="L538" s="33">
        <f t="shared" si="254"/>
        <v>67.15631333333333</v>
      </c>
      <c r="M538" s="1">
        <v>550000</v>
      </c>
      <c r="N538" s="1">
        <v>550000</v>
      </c>
      <c r="O538" s="1">
        <v>450000</v>
      </c>
      <c r="P538" s="1">
        <f>O538</f>
        <v>450000</v>
      </c>
      <c r="Q538" s="1">
        <v>550000</v>
      </c>
      <c r="R538" s="1">
        <v>450000</v>
      </c>
      <c r="S538" s="1">
        <f>R538</f>
        <v>450000</v>
      </c>
      <c r="T538" s="1">
        <v>450000</v>
      </c>
      <c r="U538" s="1">
        <f>T538</f>
        <v>450000</v>
      </c>
    </row>
    <row r="539" spans="1:25" s="23" customFormat="1" ht="78.75" x14ac:dyDescent="0.2">
      <c r="A539" s="334" t="s">
        <v>313</v>
      </c>
      <c r="B539" s="334"/>
      <c r="C539" s="334"/>
      <c r="D539" s="334"/>
      <c r="E539" s="20" t="s">
        <v>314</v>
      </c>
      <c r="F539" s="38" t="s">
        <v>294</v>
      </c>
      <c r="G539" s="21">
        <f>SUM(G540)</f>
        <v>100000</v>
      </c>
      <c r="H539" s="21">
        <f t="shared" ref="H539:U540" si="279">SUM(H540)</f>
        <v>100000</v>
      </c>
      <c r="I539" s="21">
        <f t="shared" si="279"/>
        <v>100000</v>
      </c>
      <c r="J539" s="21">
        <f t="shared" si="279"/>
        <v>100000</v>
      </c>
      <c r="K539" s="21">
        <f t="shared" si="279"/>
        <v>0</v>
      </c>
      <c r="L539" s="22">
        <f t="shared" si="254"/>
        <v>0</v>
      </c>
      <c r="M539" s="21">
        <f t="shared" si="279"/>
        <v>1500000</v>
      </c>
      <c r="N539" s="21">
        <f t="shared" si="279"/>
        <v>1500000</v>
      </c>
      <c r="O539" s="21">
        <f t="shared" si="279"/>
        <v>100000</v>
      </c>
      <c r="P539" s="21">
        <f t="shared" si="279"/>
        <v>100000</v>
      </c>
      <c r="Q539" s="21">
        <f t="shared" si="279"/>
        <v>1500000</v>
      </c>
      <c r="R539" s="21">
        <f t="shared" si="279"/>
        <v>100000</v>
      </c>
      <c r="S539" s="21">
        <f t="shared" si="279"/>
        <v>100000</v>
      </c>
      <c r="T539" s="21">
        <f t="shared" si="279"/>
        <v>100000</v>
      </c>
      <c r="U539" s="21">
        <f t="shared" si="279"/>
        <v>100000</v>
      </c>
      <c r="V539" s="21"/>
      <c r="W539" s="21"/>
      <c r="X539" s="21"/>
      <c r="Y539" s="12"/>
    </row>
    <row r="540" spans="1:25" s="23" customFormat="1" ht="15.75" hidden="1" x14ac:dyDescent="0.2">
      <c r="A540" s="24" t="s">
        <v>315</v>
      </c>
      <c r="B540" s="25">
        <v>11</v>
      </c>
      <c r="C540" s="49" t="s">
        <v>296</v>
      </c>
      <c r="D540" s="40">
        <v>323</v>
      </c>
      <c r="E540" s="20"/>
      <c r="F540" s="20"/>
      <c r="G540" s="21">
        <f>SUM(G541)</f>
        <v>100000</v>
      </c>
      <c r="H540" s="21">
        <f t="shared" si="279"/>
        <v>100000</v>
      </c>
      <c r="I540" s="21">
        <f t="shared" si="279"/>
        <v>100000</v>
      </c>
      <c r="J540" s="21">
        <f t="shared" si="279"/>
        <v>100000</v>
      </c>
      <c r="K540" s="21">
        <f t="shared" si="279"/>
        <v>0</v>
      </c>
      <c r="L540" s="22">
        <f t="shared" si="254"/>
        <v>0</v>
      </c>
      <c r="M540" s="21">
        <f t="shared" si="279"/>
        <v>1500000</v>
      </c>
      <c r="N540" s="21">
        <f t="shared" si="279"/>
        <v>1500000</v>
      </c>
      <c r="O540" s="21">
        <f t="shared" si="279"/>
        <v>100000</v>
      </c>
      <c r="P540" s="21">
        <f t="shared" si="279"/>
        <v>100000</v>
      </c>
      <c r="Q540" s="21">
        <f t="shared" si="279"/>
        <v>1500000</v>
      </c>
      <c r="R540" s="21">
        <f t="shared" si="279"/>
        <v>100000</v>
      </c>
      <c r="S540" s="21">
        <f t="shared" si="279"/>
        <v>100000</v>
      </c>
      <c r="T540" s="21">
        <f t="shared" si="279"/>
        <v>100000</v>
      </c>
      <c r="U540" s="21">
        <f t="shared" si="279"/>
        <v>100000</v>
      </c>
      <c r="V540" s="21"/>
      <c r="W540" s="21"/>
      <c r="X540" s="21"/>
      <c r="Y540" s="12"/>
    </row>
    <row r="541" spans="1:25" hidden="1" x14ac:dyDescent="0.2">
      <c r="A541" s="28" t="s">
        <v>315</v>
      </c>
      <c r="B541" s="29">
        <v>11</v>
      </c>
      <c r="C541" s="50" t="s">
        <v>296</v>
      </c>
      <c r="D541" s="53">
        <v>3239</v>
      </c>
      <c r="E541" s="32" t="s">
        <v>316</v>
      </c>
      <c r="G541" s="1">
        <v>100000</v>
      </c>
      <c r="H541" s="1">
        <v>100000</v>
      </c>
      <c r="I541" s="1">
        <v>100000</v>
      </c>
      <c r="J541" s="1">
        <v>100000</v>
      </c>
      <c r="K541" s="1">
        <v>0</v>
      </c>
      <c r="L541" s="33">
        <f t="shared" si="254"/>
        <v>0</v>
      </c>
      <c r="M541" s="1">
        <v>1500000</v>
      </c>
      <c r="N541" s="1">
        <v>1500000</v>
      </c>
      <c r="O541" s="1">
        <v>100000</v>
      </c>
      <c r="P541" s="1">
        <f>O541</f>
        <v>100000</v>
      </c>
      <c r="Q541" s="1">
        <v>1500000</v>
      </c>
      <c r="R541" s="1">
        <v>100000</v>
      </c>
      <c r="S541" s="1">
        <f>R541</f>
        <v>100000</v>
      </c>
      <c r="T541" s="1">
        <v>100000</v>
      </c>
      <c r="U541" s="1">
        <f>T541</f>
        <v>100000</v>
      </c>
    </row>
    <row r="542" spans="1:25" s="23" customFormat="1" ht="78.75" x14ac:dyDescent="0.2">
      <c r="A542" s="333" t="s">
        <v>317</v>
      </c>
      <c r="B542" s="333"/>
      <c r="C542" s="333"/>
      <c r="D542" s="333"/>
      <c r="E542" s="20" t="s">
        <v>318</v>
      </c>
      <c r="F542" s="38" t="s">
        <v>294</v>
      </c>
      <c r="G542" s="21">
        <f>SUM(G543)</f>
        <v>90000000</v>
      </c>
      <c r="H542" s="21">
        <f t="shared" ref="H542:U543" si="280">SUM(H543)</f>
        <v>90000000</v>
      </c>
      <c r="I542" s="21">
        <f t="shared" si="280"/>
        <v>205000000</v>
      </c>
      <c r="J542" s="21">
        <f t="shared" si="280"/>
        <v>205000000</v>
      </c>
      <c r="K542" s="21">
        <f t="shared" si="280"/>
        <v>205000000</v>
      </c>
      <c r="L542" s="22">
        <f t="shared" si="254"/>
        <v>100</v>
      </c>
      <c r="M542" s="21">
        <f t="shared" si="280"/>
        <v>76000000</v>
      </c>
      <c r="N542" s="21">
        <f t="shared" si="280"/>
        <v>76000000</v>
      </c>
      <c r="O542" s="21">
        <f t="shared" si="280"/>
        <v>100000000</v>
      </c>
      <c r="P542" s="21">
        <f t="shared" si="280"/>
        <v>100000000</v>
      </c>
      <c r="Q542" s="21">
        <f t="shared" si="280"/>
        <v>76000000</v>
      </c>
      <c r="R542" s="21">
        <f t="shared" si="280"/>
        <v>100000000</v>
      </c>
      <c r="S542" s="21">
        <f t="shared" si="280"/>
        <v>100000000</v>
      </c>
      <c r="T542" s="21">
        <f t="shared" si="280"/>
        <v>60000000</v>
      </c>
      <c r="U542" s="21">
        <f t="shared" si="280"/>
        <v>60000000</v>
      </c>
      <c r="V542" s="21"/>
      <c r="W542" s="21"/>
      <c r="X542" s="21"/>
      <c r="Y542" s="12"/>
    </row>
    <row r="543" spans="1:25" s="23" customFormat="1" ht="15.75" hidden="1" x14ac:dyDescent="0.2">
      <c r="A543" s="24" t="s">
        <v>319</v>
      </c>
      <c r="B543" s="25">
        <v>11</v>
      </c>
      <c r="C543" s="49" t="s">
        <v>296</v>
      </c>
      <c r="D543" s="27">
        <v>351</v>
      </c>
      <c r="E543" s="20"/>
      <c r="F543" s="20"/>
      <c r="G543" s="21">
        <f>SUM(G544)</f>
        <v>90000000</v>
      </c>
      <c r="H543" s="21">
        <f t="shared" si="280"/>
        <v>90000000</v>
      </c>
      <c r="I543" s="21">
        <f t="shared" si="280"/>
        <v>205000000</v>
      </c>
      <c r="J543" s="21">
        <f t="shared" si="280"/>
        <v>205000000</v>
      </c>
      <c r="K543" s="21">
        <f t="shared" si="280"/>
        <v>205000000</v>
      </c>
      <c r="L543" s="22">
        <f t="shared" si="254"/>
        <v>100</v>
      </c>
      <c r="M543" s="21">
        <f t="shared" si="280"/>
        <v>76000000</v>
      </c>
      <c r="N543" s="21">
        <f t="shared" si="280"/>
        <v>76000000</v>
      </c>
      <c r="O543" s="21">
        <f t="shared" si="280"/>
        <v>100000000</v>
      </c>
      <c r="P543" s="21">
        <f t="shared" si="280"/>
        <v>100000000</v>
      </c>
      <c r="Q543" s="21">
        <f t="shared" si="280"/>
        <v>76000000</v>
      </c>
      <c r="R543" s="21">
        <f t="shared" si="280"/>
        <v>100000000</v>
      </c>
      <c r="S543" s="21">
        <f t="shared" si="280"/>
        <v>100000000</v>
      </c>
      <c r="T543" s="21">
        <f t="shared" si="280"/>
        <v>60000000</v>
      </c>
      <c r="U543" s="21">
        <f t="shared" si="280"/>
        <v>60000000</v>
      </c>
      <c r="V543" s="21"/>
      <c r="W543" s="21"/>
      <c r="X543" s="21"/>
      <c r="Y543" s="12"/>
    </row>
    <row r="544" spans="1:25" ht="30" hidden="1" x14ac:dyDescent="0.2">
      <c r="A544" s="28" t="s">
        <v>319</v>
      </c>
      <c r="B544" s="29">
        <v>11</v>
      </c>
      <c r="C544" s="50" t="s">
        <v>296</v>
      </c>
      <c r="D544" s="53">
        <v>3512</v>
      </c>
      <c r="E544" s="32" t="s">
        <v>281</v>
      </c>
      <c r="G544" s="1">
        <v>90000000</v>
      </c>
      <c r="H544" s="1">
        <v>90000000</v>
      </c>
      <c r="I544" s="1">
        <v>205000000</v>
      </c>
      <c r="J544" s="1">
        <v>205000000</v>
      </c>
      <c r="K544" s="1">
        <v>205000000</v>
      </c>
      <c r="L544" s="33">
        <f t="shared" si="254"/>
        <v>100</v>
      </c>
      <c r="M544" s="1">
        <v>76000000</v>
      </c>
      <c r="N544" s="1">
        <v>76000000</v>
      </c>
      <c r="O544" s="1">
        <v>100000000</v>
      </c>
      <c r="P544" s="1">
        <f>O544</f>
        <v>100000000</v>
      </c>
      <c r="Q544" s="1">
        <v>76000000</v>
      </c>
      <c r="R544" s="1">
        <v>100000000</v>
      </c>
      <c r="S544" s="1">
        <f>R544</f>
        <v>100000000</v>
      </c>
      <c r="T544" s="1">
        <v>60000000</v>
      </c>
      <c r="U544" s="1">
        <f>T544</f>
        <v>60000000</v>
      </c>
    </row>
    <row r="545" spans="1:25" s="23" customFormat="1" ht="78.75" x14ac:dyDescent="0.2">
      <c r="A545" s="337" t="s">
        <v>176</v>
      </c>
      <c r="B545" s="337"/>
      <c r="C545" s="337"/>
      <c r="D545" s="337"/>
      <c r="E545" s="38" t="s">
        <v>320</v>
      </c>
      <c r="F545" s="38" t="s">
        <v>294</v>
      </c>
      <c r="G545" s="21">
        <f>SUM(G546)</f>
        <v>0</v>
      </c>
      <c r="H545" s="21">
        <f t="shared" ref="H545:U546" si="281">SUM(H546)</f>
        <v>0</v>
      </c>
      <c r="I545" s="21">
        <f t="shared" si="281"/>
        <v>0</v>
      </c>
      <c r="J545" s="21">
        <f t="shared" si="281"/>
        <v>0</v>
      </c>
      <c r="K545" s="21">
        <f t="shared" si="281"/>
        <v>0</v>
      </c>
      <c r="L545" s="22" t="str">
        <f t="shared" si="254"/>
        <v>-</v>
      </c>
      <c r="M545" s="21">
        <f t="shared" si="281"/>
        <v>0</v>
      </c>
      <c r="N545" s="21">
        <f t="shared" si="281"/>
        <v>0</v>
      </c>
      <c r="O545" s="21">
        <f t="shared" si="281"/>
        <v>1000000</v>
      </c>
      <c r="P545" s="21">
        <f t="shared" si="281"/>
        <v>1000000</v>
      </c>
      <c r="Q545" s="21">
        <f t="shared" si="281"/>
        <v>0</v>
      </c>
      <c r="R545" s="21">
        <f t="shared" si="281"/>
        <v>2000000</v>
      </c>
      <c r="S545" s="21">
        <f t="shared" si="281"/>
        <v>2000000</v>
      </c>
      <c r="T545" s="21">
        <f t="shared" si="281"/>
        <v>2000000</v>
      </c>
      <c r="U545" s="21">
        <f t="shared" si="281"/>
        <v>2000000</v>
      </c>
      <c r="V545" s="21"/>
      <c r="W545" s="21"/>
      <c r="X545" s="21"/>
      <c r="Y545" s="12"/>
    </row>
    <row r="546" spans="1:25" s="23" customFormat="1" ht="15.75" hidden="1" x14ac:dyDescent="0.2">
      <c r="A546" s="24"/>
      <c r="B546" s="25">
        <v>11</v>
      </c>
      <c r="C546" s="49" t="s">
        <v>296</v>
      </c>
      <c r="D546" s="40">
        <v>351</v>
      </c>
      <c r="E546" s="20"/>
      <c r="F546" s="20"/>
      <c r="G546" s="21">
        <f>SUM(G547)</f>
        <v>0</v>
      </c>
      <c r="H546" s="21">
        <f t="shared" si="281"/>
        <v>0</v>
      </c>
      <c r="I546" s="21">
        <f t="shared" si="281"/>
        <v>0</v>
      </c>
      <c r="J546" s="21">
        <f t="shared" si="281"/>
        <v>0</v>
      </c>
      <c r="K546" s="21">
        <f t="shared" si="281"/>
        <v>0</v>
      </c>
      <c r="L546" s="22" t="str">
        <f t="shared" si="254"/>
        <v>-</v>
      </c>
      <c r="M546" s="21">
        <f t="shared" si="281"/>
        <v>0</v>
      </c>
      <c r="N546" s="21">
        <f t="shared" si="281"/>
        <v>0</v>
      </c>
      <c r="O546" s="21">
        <f t="shared" si="281"/>
        <v>1000000</v>
      </c>
      <c r="P546" s="21">
        <f t="shared" si="281"/>
        <v>1000000</v>
      </c>
      <c r="Q546" s="21">
        <f t="shared" si="281"/>
        <v>0</v>
      </c>
      <c r="R546" s="21">
        <f t="shared" si="281"/>
        <v>2000000</v>
      </c>
      <c r="S546" s="21">
        <f t="shared" si="281"/>
        <v>2000000</v>
      </c>
      <c r="T546" s="21">
        <f t="shared" si="281"/>
        <v>2000000</v>
      </c>
      <c r="U546" s="21">
        <f t="shared" si="281"/>
        <v>2000000</v>
      </c>
      <c r="V546" s="21"/>
      <c r="W546" s="21"/>
      <c r="X546" s="21"/>
      <c r="Y546" s="12"/>
    </row>
    <row r="547" spans="1:25" hidden="1" x14ac:dyDescent="0.2">
      <c r="A547" s="41"/>
      <c r="B547" s="42">
        <v>11</v>
      </c>
      <c r="C547" s="59" t="s">
        <v>296</v>
      </c>
      <c r="D547" s="64">
        <v>3512</v>
      </c>
      <c r="E547" s="36"/>
      <c r="F547" s="36"/>
      <c r="G547" s="2"/>
      <c r="H547" s="2"/>
      <c r="I547" s="2"/>
      <c r="J547" s="2"/>
      <c r="K547" s="2"/>
      <c r="L547" s="61" t="str">
        <f t="shared" si="254"/>
        <v>-</v>
      </c>
      <c r="M547" s="2"/>
      <c r="N547" s="2"/>
      <c r="O547" s="1">
        <v>1000000</v>
      </c>
      <c r="P547" s="1">
        <f>O547</f>
        <v>1000000</v>
      </c>
      <c r="Q547" s="1"/>
      <c r="R547" s="1">
        <v>2000000</v>
      </c>
      <c r="S547" s="1">
        <f>R547</f>
        <v>2000000</v>
      </c>
      <c r="T547" s="1">
        <v>2000000</v>
      </c>
      <c r="U547" s="1">
        <f>T547</f>
        <v>2000000</v>
      </c>
    </row>
    <row r="548" spans="1:25" s="23" customFormat="1" ht="78.75" hidden="1" x14ac:dyDescent="0.2">
      <c r="A548" s="337" t="s">
        <v>93</v>
      </c>
      <c r="B548" s="337"/>
      <c r="C548" s="337"/>
      <c r="D548" s="337"/>
      <c r="E548" s="38" t="s">
        <v>321</v>
      </c>
      <c r="F548" s="38" t="s">
        <v>294</v>
      </c>
      <c r="G548" s="21">
        <f>SUM(G549)</f>
        <v>0</v>
      </c>
      <c r="H548" s="21">
        <f t="shared" ref="H548:U549" si="282">SUM(H549)</f>
        <v>0</v>
      </c>
      <c r="I548" s="21">
        <f t="shared" si="282"/>
        <v>0</v>
      </c>
      <c r="J548" s="21">
        <f t="shared" si="282"/>
        <v>0</v>
      </c>
      <c r="K548" s="21">
        <f t="shared" si="282"/>
        <v>0</v>
      </c>
      <c r="L548" s="22" t="str">
        <f t="shared" si="254"/>
        <v>-</v>
      </c>
      <c r="M548" s="21">
        <f t="shared" si="282"/>
        <v>0</v>
      </c>
      <c r="N548" s="21">
        <f t="shared" si="282"/>
        <v>0</v>
      </c>
      <c r="O548" s="21">
        <f t="shared" si="282"/>
        <v>0</v>
      </c>
      <c r="P548" s="21">
        <f t="shared" si="282"/>
        <v>0</v>
      </c>
      <c r="Q548" s="21">
        <f t="shared" si="282"/>
        <v>0</v>
      </c>
      <c r="R548" s="21">
        <f t="shared" si="282"/>
        <v>0</v>
      </c>
      <c r="S548" s="21">
        <f t="shared" si="282"/>
        <v>0</v>
      </c>
      <c r="T548" s="21">
        <f t="shared" si="282"/>
        <v>0</v>
      </c>
      <c r="U548" s="21">
        <f t="shared" si="282"/>
        <v>0</v>
      </c>
      <c r="V548" s="21"/>
      <c r="W548" s="21"/>
      <c r="X548" s="21"/>
      <c r="Y548" s="12"/>
    </row>
    <row r="549" spans="1:25" s="23" customFormat="1" ht="15.75" hidden="1" x14ac:dyDescent="0.2">
      <c r="A549" s="24"/>
      <c r="B549" s="25">
        <v>11</v>
      </c>
      <c r="C549" s="49" t="s">
        <v>296</v>
      </c>
      <c r="D549" s="40">
        <v>386</v>
      </c>
      <c r="E549" s="20"/>
      <c r="F549" s="20"/>
      <c r="G549" s="21">
        <f>SUM(G550)</f>
        <v>0</v>
      </c>
      <c r="H549" s="21">
        <f t="shared" si="282"/>
        <v>0</v>
      </c>
      <c r="I549" s="21">
        <f t="shared" si="282"/>
        <v>0</v>
      </c>
      <c r="J549" s="21">
        <f t="shared" si="282"/>
        <v>0</v>
      </c>
      <c r="K549" s="21">
        <f t="shared" si="282"/>
        <v>0</v>
      </c>
      <c r="L549" s="22" t="str">
        <f t="shared" si="254"/>
        <v>-</v>
      </c>
      <c r="M549" s="21">
        <f t="shared" si="282"/>
        <v>0</v>
      </c>
      <c r="N549" s="21">
        <f t="shared" si="282"/>
        <v>0</v>
      </c>
      <c r="O549" s="21">
        <f t="shared" si="282"/>
        <v>0</v>
      </c>
      <c r="P549" s="21">
        <f t="shared" si="282"/>
        <v>0</v>
      </c>
      <c r="Q549" s="21">
        <f t="shared" si="282"/>
        <v>0</v>
      </c>
      <c r="R549" s="21">
        <f t="shared" si="282"/>
        <v>0</v>
      </c>
      <c r="S549" s="21">
        <f t="shared" si="282"/>
        <v>0</v>
      </c>
      <c r="T549" s="21">
        <f t="shared" si="282"/>
        <v>0</v>
      </c>
      <c r="U549" s="21">
        <f t="shared" si="282"/>
        <v>0</v>
      </c>
      <c r="V549" s="21"/>
      <c r="W549" s="21"/>
      <c r="X549" s="21"/>
      <c r="Y549" s="12"/>
    </row>
    <row r="550" spans="1:25" hidden="1" x14ac:dyDescent="0.2">
      <c r="A550" s="41"/>
      <c r="B550" s="42">
        <v>11</v>
      </c>
      <c r="C550" s="59" t="s">
        <v>296</v>
      </c>
      <c r="D550" s="64">
        <v>3861</v>
      </c>
      <c r="E550" s="36"/>
      <c r="F550" s="36"/>
      <c r="G550" s="2"/>
      <c r="H550" s="2"/>
      <c r="I550" s="2"/>
      <c r="J550" s="2"/>
      <c r="K550" s="2"/>
      <c r="L550" s="61" t="str">
        <f t="shared" si="254"/>
        <v>-</v>
      </c>
      <c r="M550" s="2"/>
      <c r="N550" s="2"/>
      <c r="O550" s="1">
        <v>0</v>
      </c>
      <c r="P550" s="1">
        <f>O550</f>
        <v>0</v>
      </c>
      <c r="Q550" s="1"/>
      <c r="R550" s="1"/>
      <c r="S550" s="1">
        <f>R550</f>
        <v>0</v>
      </c>
      <c r="T550" s="1"/>
      <c r="U550" s="1">
        <f>T550</f>
        <v>0</v>
      </c>
    </row>
    <row r="551" spans="1:25" ht="94.5" x14ac:dyDescent="0.2">
      <c r="A551" s="333" t="s">
        <v>322</v>
      </c>
      <c r="B551" s="333"/>
      <c r="C551" s="333"/>
      <c r="D551" s="333"/>
      <c r="E551" s="20" t="s">
        <v>323</v>
      </c>
      <c r="F551" s="20" t="s">
        <v>324</v>
      </c>
      <c r="G551" s="21">
        <f>G552+G554+G556</f>
        <v>2200000</v>
      </c>
      <c r="H551" s="21">
        <f t="shared" ref="H551:U551" si="283">H552+H554+H556</f>
        <v>2200000</v>
      </c>
      <c r="I551" s="21">
        <f t="shared" si="283"/>
        <v>2200000</v>
      </c>
      <c r="J551" s="21">
        <f t="shared" si="283"/>
        <v>2200000</v>
      </c>
      <c r="K551" s="21">
        <f t="shared" si="283"/>
        <v>1463591.6600000001</v>
      </c>
      <c r="L551" s="22">
        <f t="shared" si="254"/>
        <v>66.526893636363639</v>
      </c>
      <c r="M551" s="21">
        <f t="shared" si="283"/>
        <v>2000000</v>
      </c>
      <c r="N551" s="21">
        <f t="shared" si="283"/>
        <v>2000000</v>
      </c>
      <c r="O551" s="21">
        <f t="shared" si="283"/>
        <v>2000000</v>
      </c>
      <c r="P551" s="21">
        <f t="shared" si="283"/>
        <v>2000000</v>
      </c>
      <c r="Q551" s="21">
        <f t="shared" si="283"/>
        <v>2000000</v>
      </c>
      <c r="R551" s="21">
        <f t="shared" si="283"/>
        <v>2000000</v>
      </c>
      <c r="S551" s="21">
        <f t="shared" si="283"/>
        <v>2000000</v>
      </c>
      <c r="T551" s="21">
        <f t="shared" si="283"/>
        <v>2000000</v>
      </c>
      <c r="U551" s="21">
        <f t="shared" si="283"/>
        <v>2000000</v>
      </c>
    </row>
    <row r="552" spans="1:25" s="23" customFormat="1" ht="15.75" hidden="1" x14ac:dyDescent="0.2">
      <c r="A552" s="24" t="s">
        <v>322</v>
      </c>
      <c r="B552" s="25">
        <v>11</v>
      </c>
      <c r="C552" s="26" t="s">
        <v>325</v>
      </c>
      <c r="D552" s="27">
        <v>323</v>
      </c>
      <c r="E552" s="20"/>
      <c r="F552" s="20"/>
      <c r="G552" s="21">
        <f>SUM(G553)</f>
        <v>100000</v>
      </c>
      <c r="H552" s="21">
        <f t="shared" ref="H552:U552" si="284">SUM(H553)</f>
        <v>100000</v>
      </c>
      <c r="I552" s="21">
        <f t="shared" si="284"/>
        <v>100000</v>
      </c>
      <c r="J552" s="21">
        <f t="shared" si="284"/>
        <v>100000</v>
      </c>
      <c r="K552" s="21">
        <f t="shared" si="284"/>
        <v>11162.5</v>
      </c>
      <c r="L552" s="22">
        <f t="shared" si="254"/>
        <v>11.1625</v>
      </c>
      <c r="M552" s="21">
        <f t="shared" si="284"/>
        <v>100000</v>
      </c>
      <c r="N552" s="21">
        <f t="shared" si="284"/>
        <v>100000</v>
      </c>
      <c r="O552" s="21">
        <f t="shared" si="284"/>
        <v>100000</v>
      </c>
      <c r="P552" s="21">
        <f t="shared" si="284"/>
        <v>100000</v>
      </c>
      <c r="Q552" s="21">
        <f t="shared" si="284"/>
        <v>100000</v>
      </c>
      <c r="R552" s="21">
        <f t="shared" si="284"/>
        <v>100000</v>
      </c>
      <c r="S552" s="21">
        <f t="shared" si="284"/>
        <v>100000</v>
      </c>
      <c r="T552" s="21">
        <f t="shared" si="284"/>
        <v>100000</v>
      </c>
      <c r="U552" s="21">
        <f t="shared" si="284"/>
        <v>100000</v>
      </c>
      <c r="V552" s="21"/>
      <c r="W552" s="21"/>
      <c r="X552" s="21"/>
      <c r="Y552" s="12"/>
    </row>
    <row r="553" spans="1:25" s="23" customFormat="1" ht="15.75" hidden="1" x14ac:dyDescent="0.2">
      <c r="A553" s="28" t="s">
        <v>322</v>
      </c>
      <c r="B553" s="29">
        <v>11</v>
      </c>
      <c r="C553" s="30" t="s">
        <v>325</v>
      </c>
      <c r="D553" s="31">
        <v>3237</v>
      </c>
      <c r="E553" s="32" t="s">
        <v>58</v>
      </c>
      <c r="F553" s="32"/>
      <c r="G553" s="1">
        <v>100000</v>
      </c>
      <c r="H553" s="1">
        <v>100000</v>
      </c>
      <c r="I553" s="1">
        <v>100000</v>
      </c>
      <c r="J553" s="1">
        <v>100000</v>
      </c>
      <c r="K553" s="1">
        <v>11162.5</v>
      </c>
      <c r="L553" s="33">
        <f t="shared" si="254"/>
        <v>11.1625</v>
      </c>
      <c r="M553" s="1">
        <v>100000</v>
      </c>
      <c r="N553" s="1">
        <v>100000</v>
      </c>
      <c r="O553" s="1">
        <v>100000</v>
      </c>
      <c r="P553" s="1">
        <f>O553</f>
        <v>100000</v>
      </c>
      <c r="Q553" s="1">
        <v>100000</v>
      </c>
      <c r="R553" s="1">
        <v>100000</v>
      </c>
      <c r="S553" s="1">
        <f>R553</f>
        <v>100000</v>
      </c>
      <c r="T553" s="1">
        <v>100000</v>
      </c>
      <c r="U553" s="1">
        <f>T553</f>
        <v>100000</v>
      </c>
      <c r="V553" s="21"/>
      <c r="W553" s="21"/>
      <c r="X553" s="21"/>
      <c r="Y553" s="12"/>
    </row>
    <row r="554" spans="1:25" s="23" customFormat="1" ht="15.75" hidden="1" x14ac:dyDescent="0.2">
      <c r="A554" s="24" t="s">
        <v>322</v>
      </c>
      <c r="B554" s="25">
        <v>11</v>
      </c>
      <c r="C554" s="26" t="s">
        <v>325</v>
      </c>
      <c r="D554" s="27">
        <v>329</v>
      </c>
      <c r="E554" s="20"/>
      <c r="F554" s="20"/>
      <c r="G554" s="21">
        <f>SUM(G555)</f>
        <v>1800000</v>
      </c>
      <c r="H554" s="21">
        <f t="shared" ref="H554:U554" si="285">SUM(H555)</f>
        <v>1800000</v>
      </c>
      <c r="I554" s="21">
        <f t="shared" si="285"/>
        <v>1800000</v>
      </c>
      <c r="J554" s="21">
        <f t="shared" si="285"/>
        <v>1800000</v>
      </c>
      <c r="K554" s="21">
        <f t="shared" si="285"/>
        <v>1240392.04</v>
      </c>
      <c r="L554" s="22">
        <f t="shared" si="254"/>
        <v>68.910668888888893</v>
      </c>
      <c r="M554" s="21">
        <f t="shared" si="285"/>
        <v>1800000</v>
      </c>
      <c r="N554" s="21">
        <f t="shared" si="285"/>
        <v>1800000</v>
      </c>
      <c r="O554" s="21">
        <f t="shared" si="285"/>
        <v>1800000</v>
      </c>
      <c r="P554" s="21">
        <f t="shared" si="285"/>
        <v>1800000</v>
      </c>
      <c r="Q554" s="21">
        <f t="shared" si="285"/>
        <v>1800000</v>
      </c>
      <c r="R554" s="21">
        <f t="shared" si="285"/>
        <v>1800000</v>
      </c>
      <c r="S554" s="21">
        <f t="shared" si="285"/>
        <v>1800000</v>
      </c>
      <c r="T554" s="21">
        <f t="shared" si="285"/>
        <v>1800000</v>
      </c>
      <c r="U554" s="21">
        <f t="shared" si="285"/>
        <v>1800000</v>
      </c>
      <c r="V554" s="21"/>
      <c r="W554" s="21"/>
      <c r="X554" s="21"/>
      <c r="Y554" s="12"/>
    </row>
    <row r="555" spans="1:25" hidden="1" x14ac:dyDescent="0.2">
      <c r="A555" s="28" t="s">
        <v>322</v>
      </c>
      <c r="B555" s="29">
        <v>11</v>
      </c>
      <c r="C555" s="30" t="s">
        <v>325</v>
      </c>
      <c r="D555" s="31">
        <v>3294</v>
      </c>
      <c r="E555" s="32" t="s">
        <v>65</v>
      </c>
      <c r="G555" s="1">
        <v>1800000</v>
      </c>
      <c r="H555" s="1">
        <v>1800000</v>
      </c>
      <c r="I555" s="1">
        <v>1800000</v>
      </c>
      <c r="J555" s="1">
        <v>1800000</v>
      </c>
      <c r="K555" s="1">
        <v>1240392.04</v>
      </c>
      <c r="L555" s="33">
        <f t="shared" si="254"/>
        <v>68.910668888888893</v>
      </c>
      <c r="M555" s="1">
        <v>1800000</v>
      </c>
      <c r="N555" s="1">
        <v>1800000</v>
      </c>
      <c r="O555" s="1">
        <v>1800000</v>
      </c>
      <c r="P555" s="1">
        <f>O555</f>
        <v>1800000</v>
      </c>
      <c r="Q555" s="1">
        <v>1800000</v>
      </c>
      <c r="R555" s="1">
        <v>1800000</v>
      </c>
      <c r="S555" s="1">
        <f>R555</f>
        <v>1800000</v>
      </c>
      <c r="T555" s="1">
        <v>1800000</v>
      </c>
      <c r="U555" s="1">
        <f>T555</f>
        <v>1800000</v>
      </c>
    </row>
    <row r="556" spans="1:25" s="23" customFormat="1" ht="15.75" hidden="1" x14ac:dyDescent="0.2">
      <c r="A556" s="24" t="s">
        <v>322</v>
      </c>
      <c r="B556" s="25">
        <v>11</v>
      </c>
      <c r="C556" s="26" t="s">
        <v>325</v>
      </c>
      <c r="D556" s="27">
        <v>381</v>
      </c>
      <c r="E556" s="20"/>
      <c r="F556" s="20"/>
      <c r="G556" s="21">
        <f>SUM(G557)</f>
        <v>300000</v>
      </c>
      <c r="H556" s="21">
        <f t="shared" ref="H556:U556" si="286">SUM(H557)</f>
        <v>300000</v>
      </c>
      <c r="I556" s="21">
        <f t="shared" si="286"/>
        <v>300000</v>
      </c>
      <c r="J556" s="21">
        <f t="shared" si="286"/>
        <v>300000</v>
      </c>
      <c r="K556" s="21">
        <f t="shared" si="286"/>
        <v>212037.12</v>
      </c>
      <c r="L556" s="22">
        <f t="shared" si="254"/>
        <v>70.679039999999986</v>
      </c>
      <c r="M556" s="21">
        <f t="shared" si="286"/>
        <v>100000</v>
      </c>
      <c r="N556" s="21">
        <f t="shared" si="286"/>
        <v>100000</v>
      </c>
      <c r="O556" s="21">
        <f t="shared" si="286"/>
        <v>100000</v>
      </c>
      <c r="P556" s="21">
        <f t="shared" si="286"/>
        <v>100000</v>
      </c>
      <c r="Q556" s="21">
        <f t="shared" si="286"/>
        <v>100000</v>
      </c>
      <c r="R556" s="21">
        <f t="shared" si="286"/>
        <v>100000</v>
      </c>
      <c r="S556" s="21">
        <f t="shared" si="286"/>
        <v>100000</v>
      </c>
      <c r="T556" s="21">
        <f t="shared" si="286"/>
        <v>100000</v>
      </c>
      <c r="U556" s="21">
        <f t="shared" si="286"/>
        <v>100000</v>
      </c>
      <c r="V556" s="21"/>
      <c r="W556" s="21"/>
      <c r="X556" s="21"/>
      <c r="Y556" s="12"/>
    </row>
    <row r="557" spans="1:25" hidden="1" x14ac:dyDescent="0.2">
      <c r="A557" s="28" t="s">
        <v>322</v>
      </c>
      <c r="B557" s="29">
        <v>11</v>
      </c>
      <c r="C557" s="30" t="s">
        <v>325</v>
      </c>
      <c r="D557" s="31">
        <v>3811</v>
      </c>
      <c r="E557" s="32" t="s">
        <v>73</v>
      </c>
      <c r="G557" s="1">
        <v>300000</v>
      </c>
      <c r="H557" s="1">
        <v>300000</v>
      </c>
      <c r="I557" s="1">
        <v>300000</v>
      </c>
      <c r="J557" s="1">
        <v>300000</v>
      </c>
      <c r="K557" s="1">
        <v>212037.12</v>
      </c>
      <c r="L557" s="33">
        <f t="shared" si="254"/>
        <v>70.679039999999986</v>
      </c>
      <c r="M557" s="1">
        <v>100000</v>
      </c>
      <c r="N557" s="1">
        <v>100000</v>
      </c>
      <c r="O557" s="1">
        <v>100000</v>
      </c>
      <c r="P557" s="1">
        <f>O557</f>
        <v>100000</v>
      </c>
      <c r="Q557" s="1">
        <v>100000</v>
      </c>
      <c r="R557" s="1">
        <v>100000</v>
      </c>
      <c r="S557" s="1">
        <f>R557</f>
        <v>100000</v>
      </c>
      <c r="T557" s="1">
        <v>100000</v>
      </c>
      <c r="U557" s="1">
        <f>T557</f>
        <v>100000</v>
      </c>
    </row>
    <row r="558" spans="1:25" s="23" customFormat="1" ht="94.5" x14ac:dyDescent="0.2">
      <c r="A558" s="333" t="s">
        <v>326</v>
      </c>
      <c r="B558" s="333"/>
      <c r="C558" s="333"/>
      <c r="D558" s="333"/>
      <c r="E558" s="20" t="s">
        <v>327</v>
      </c>
      <c r="F558" s="20" t="s">
        <v>324</v>
      </c>
      <c r="G558" s="21">
        <f>G559+G561</f>
        <v>900000</v>
      </c>
      <c r="H558" s="21">
        <f t="shared" ref="H558:U558" si="287">H559+H561</f>
        <v>900000</v>
      </c>
      <c r="I558" s="21">
        <f t="shared" si="287"/>
        <v>900000</v>
      </c>
      <c r="J558" s="21">
        <f t="shared" si="287"/>
        <v>900000</v>
      </c>
      <c r="K558" s="21">
        <f t="shared" si="287"/>
        <v>450000</v>
      </c>
      <c r="L558" s="22">
        <f t="shared" ref="L558:L639" si="288">IF(I558=0, "-", K558/I558*100)</f>
        <v>50</v>
      </c>
      <c r="M558" s="21">
        <f t="shared" si="287"/>
        <v>1100000</v>
      </c>
      <c r="N558" s="21">
        <f t="shared" si="287"/>
        <v>1100000</v>
      </c>
      <c r="O558" s="21">
        <f t="shared" si="287"/>
        <v>800000</v>
      </c>
      <c r="P558" s="21">
        <f t="shared" si="287"/>
        <v>800000</v>
      </c>
      <c r="Q558" s="21">
        <f t="shared" si="287"/>
        <v>1100000</v>
      </c>
      <c r="R558" s="21">
        <f t="shared" si="287"/>
        <v>1100000</v>
      </c>
      <c r="S558" s="21">
        <f t="shared" si="287"/>
        <v>1100000</v>
      </c>
      <c r="T558" s="21">
        <f t="shared" si="287"/>
        <v>1100000</v>
      </c>
      <c r="U558" s="21">
        <f t="shared" si="287"/>
        <v>1100000</v>
      </c>
      <c r="V558" s="21"/>
      <c r="W558" s="21"/>
      <c r="X558" s="21"/>
      <c r="Y558" s="12"/>
    </row>
    <row r="559" spans="1:25" s="23" customFormat="1" ht="15.75" hidden="1" x14ac:dyDescent="0.2">
      <c r="A559" s="24" t="s">
        <v>326</v>
      </c>
      <c r="B559" s="25">
        <v>11</v>
      </c>
      <c r="C559" s="26" t="s">
        <v>325</v>
      </c>
      <c r="D559" s="27">
        <v>323</v>
      </c>
      <c r="E559" s="20"/>
      <c r="F559" s="20"/>
      <c r="G559" s="21">
        <f>SUM(G560)</f>
        <v>450000</v>
      </c>
      <c r="H559" s="21">
        <f t="shared" ref="H559:U559" si="289">SUM(H560)</f>
        <v>450000</v>
      </c>
      <c r="I559" s="21">
        <f t="shared" si="289"/>
        <v>450000</v>
      </c>
      <c r="J559" s="21">
        <f t="shared" si="289"/>
        <v>450000</v>
      </c>
      <c r="K559" s="21">
        <f t="shared" si="289"/>
        <v>0</v>
      </c>
      <c r="L559" s="22">
        <f t="shared" si="288"/>
        <v>0</v>
      </c>
      <c r="M559" s="21">
        <f t="shared" si="289"/>
        <v>0</v>
      </c>
      <c r="N559" s="21">
        <f t="shared" si="289"/>
        <v>0</v>
      </c>
      <c r="O559" s="21">
        <f t="shared" si="289"/>
        <v>600000</v>
      </c>
      <c r="P559" s="21">
        <f t="shared" si="289"/>
        <v>600000</v>
      </c>
      <c r="Q559" s="21">
        <f t="shared" si="289"/>
        <v>0</v>
      </c>
      <c r="R559" s="21">
        <f t="shared" si="289"/>
        <v>500000</v>
      </c>
      <c r="S559" s="21">
        <f t="shared" si="289"/>
        <v>500000</v>
      </c>
      <c r="T559" s="21">
        <f t="shared" si="289"/>
        <v>500000</v>
      </c>
      <c r="U559" s="21">
        <f t="shared" si="289"/>
        <v>500000</v>
      </c>
      <c r="V559" s="21"/>
      <c r="W559" s="21"/>
      <c r="X559" s="21"/>
      <c r="Y559" s="12"/>
    </row>
    <row r="560" spans="1:25" hidden="1" x14ac:dyDescent="0.2">
      <c r="A560" s="28" t="s">
        <v>326</v>
      </c>
      <c r="B560" s="29">
        <v>11</v>
      </c>
      <c r="C560" s="30" t="s">
        <v>325</v>
      </c>
      <c r="D560" s="31">
        <v>3239</v>
      </c>
      <c r="E560" s="32" t="s">
        <v>316</v>
      </c>
      <c r="G560" s="1">
        <v>450000</v>
      </c>
      <c r="H560" s="1">
        <v>450000</v>
      </c>
      <c r="I560" s="1">
        <v>450000</v>
      </c>
      <c r="J560" s="1">
        <v>450000</v>
      </c>
      <c r="K560" s="1">
        <v>0</v>
      </c>
      <c r="L560" s="33">
        <f t="shared" si="288"/>
        <v>0</v>
      </c>
      <c r="M560" s="1">
        <v>0</v>
      </c>
      <c r="N560" s="1">
        <v>0</v>
      </c>
      <c r="O560" s="1">
        <v>600000</v>
      </c>
      <c r="P560" s="1">
        <f>O560</f>
        <v>600000</v>
      </c>
      <c r="Q560" s="1">
        <v>0</v>
      </c>
      <c r="R560" s="1">
        <v>500000</v>
      </c>
      <c r="S560" s="1">
        <f>R560</f>
        <v>500000</v>
      </c>
      <c r="T560" s="1">
        <v>500000</v>
      </c>
      <c r="U560" s="1">
        <f>T560</f>
        <v>500000</v>
      </c>
    </row>
    <row r="561" spans="1:25" s="23" customFormat="1" ht="15.75" hidden="1" x14ac:dyDescent="0.2">
      <c r="A561" s="24" t="s">
        <v>326</v>
      </c>
      <c r="B561" s="25">
        <v>11</v>
      </c>
      <c r="C561" s="26" t="s">
        <v>325</v>
      </c>
      <c r="D561" s="27">
        <v>412</v>
      </c>
      <c r="E561" s="20"/>
      <c r="F561" s="20"/>
      <c r="G561" s="21">
        <f>SUM(G562)</f>
        <v>450000</v>
      </c>
      <c r="H561" s="21">
        <f t="shared" ref="H561:U561" si="290">SUM(H562)</f>
        <v>450000</v>
      </c>
      <c r="I561" s="21">
        <f t="shared" si="290"/>
        <v>450000</v>
      </c>
      <c r="J561" s="21">
        <f t="shared" si="290"/>
        <v>450000</v>
      </c>
      <c r="K561" s="21">
        <f t="shared" si="290"/>
        <v>450000</v>
      </c>
      <c r="L561" s="22">
        <f t="shared" si="288"/>
        <v>100</v>
      </c>
      <c r="M561" s="21">
        <f t="shared" si="290"/>
        <v>1100000</v>
      </c>
      <c r="N561" s="21">
        <f t="shared" si="290"/>
        <v>1100000</v>
      </c>
      <c r="O561" s="21">
        <f t="shared" si="290"/>
        <v>200000</v>
      </c>
      <c r="P561" s="21">
        <f t="shared" si="290"/>
        <v>200000</v>
      </c>
      <c r="Q561" s="21">
        <f t="shared" si="290"/>
        <v>1100000</v>
      </c>
      <c r="R561" s="21">
        <f t="shared" si="290"/>
        <v>600000</v>
      </c>
      <c r="S561" s="21">
        <f t="shared" si="290"/>
        <v>600000</v>
      </c>
      <c r="T561" s="21">
        <f t="shared" si="290"/>
        <v>600000</v>
      </c>
      <c r="U561" s="21">
        <f t="shared" si="290"/>
        <v>600000</v>
      </c>
      <c r="V561" s="21"/>
      <c r="W561" s="21"/>
      <c r="X561" s="21"/>
      <c r="Y561" s="12"/>
    </row>
    <row r="562" spans="1:25" hidden="1" x14ac:dyDescent="0.2">
      <c r="A562" s="28" t="s">
        <v>326</v>
      </c>
      <c r="B562" s="29">
        <v>11</v>
      </c>
      <c r="C562" s="30" t="s">
        <v>325</v>
      </c>
      <c r="D562" s="31">
        <v>4126</v>
      </c>
      <c r="E562" s="32" t="s">
        <v>84</v>
      </c>
      <c r="G562" s="1">
        <v>450000</v>
      </c>
      <c r="H562" s="1">
        <v>450000</v>
      </c>
      <c r="I562" s="1">
        <v>450000</v>
      </c>
      <c r="J562" s="1">
        <v>450000</v>
      </c>
      <c r="K562" s="1">
        <v>450000</v>
      </c>
      <c r="L562" s="33">
        <f t="shared" si="288"/>
        <v>100</v>
      </c>
      <c r="M562" s="1">
        <v>1100000</v>
      </c>
      <c r="N562" s="1">
        <v>1100000</v>
      </c>
      <c r="O562" s="1">
        <v>200000</v>
      </c>
      <c r="P562" s="1">
        <f>O562</f>
        <v>200000</v>
      </c>
      <c r="Q562" s="1">
        <v>1100000</v>
      </c>
      <c r="R562" s="1">
        <v>600000</v>
      </c>
      <c r="S562" s="1">
        <f>R562</f>
        <v>600000</v>
      </c>
      <c r="T562" s="1">
        <v>600000</v>
      </c>
      <c r="U562" s="1">
        <f>T562</f>
        <v>600000</v>
      </c>
    </row>
    <row r="563" spans="1:25" s="12" customFormat="1" ht="94.5" x14ac:dyDescent="0.2">
      <c r="A563" s="333" t="s">
        <v>328</v>
      </c>
      <c r="B563" s="334"/>
      <c r="C563" s="334"/>
      <c r="D563" s="334"/>
      <c r="E563" s="20" t="s">
        <v>329</v>
      </c>
      <c r="F563" s="20" t="s">
        <v>324</v>
      </c>
      <c r="G563" s="21">
        <f>SUM(G564)</f>
        <v>370000</v>
      </c>
      <c r="H563" s="21">
        <f t="shared" ref="H563:U564" si="291">SUM(H564)</f>
        <v>0</v>
      </c>
      <c r="I563" s="21">
        <f t="shared" si="291"/>
        <v>370000</v>
      </c>
      <c r="J563" s="21">
        <f t="shared" si="291"/>
        <v>0</v>
      </c>
      <c r="K563" s="21">
        <f t="shared" si="291"/>
        <v>185732.65</v>
      </c>
      <c r="L563" s="22">
        <f t="shared" si="288"/>
        <v>50.198013513513516</v>
      </c>
      <c r="M563" s="21">
        <f t="shared" si="291"/>
        <v>0</v>
      </c>
      <c r="N563" s="21">
        <f t="shared" si="291"/>
        <v>0</v>
      </c>
      <c r="O563" s="21">
        <f t="shared" si="291"/>
        <v>0</v>
      </c>
      <c r="P563" s="21">
        <f t="shared" si="291"/>
        <v>0</v>
      </c>
      <c r="Q563" s="21">
        <f t="shared" si="291"/>
        <v>0</v>
      </c>
      <c r="R563" s="21">
        <f t="shared" si="291"/>
        <v>0</v>
      </c>
      <c r="S563" s="21">
        <f t="shared" si="291"/>
        <v>0</v>
      </c>
      <c r="T563" s="21">
        <f t="shared" si="291"/>
        <v>0</v>
      </c>
      <c r="U563" s="21">
        <f t="shared" si="291"/>
        <v>0</v>
      </c>
      <c r="V563" s="21"/>
      <c r="W563" s="21"/>
      <c r="X563" s="21"/>
    </row>
    <row r="564" spans="1:25" s="12" customFormat="1" ht="15.75" hidden="1" x14ac:dyDescent="0.2">
      <c r="A564" s="24" t="s">
        <v>330</v>
      </c>
      <c r="B564" s="25">
        <v>51</v>
      </c>
      <c r="C564" s="26" t="s">
        <v>325</v>
      </c>
      <c r="D564" s="40">
        <v>381</v>
      </c>
      <c r="E564" s="20"/>
      <c r="F564" s="20"/>
      <c r="G564" s="21">
        <f>SUM(G565)</f>
        <v>370000</v>
      </c>
      <c r="H564" s="21">
        <f t="shared" si="291"/>
        <v>0</v>
      </c>
      <c r="I564" s="21">
        <f t="shared" si="291"/>
        <v>370000</v>
      </c>
      <c r="J564" s="21">
        <f t="shared" si="291"/>
        <v>0</v>
      </c>
      <c r="K564" s="21">
        <f t="shared" si="291"/>
        <v>185732.65</v>
      </c>
      <c r="L564" s="22">
        <f t="shared" si="288"/>
        <v>50.198013513513516</v>
      </c>
      <c r="M564" s="21">
        <f t="shared" si="291"/>
        <v>0</v>
      </c>
      <c r="N564" s="21">
        <f t="shared" si="291"/>
        <v>0</v>
      </c>
      <c r="O564" s="21">
        <f t="shared" si="291"/>
        <v>0</v>
      </c>
      <c r="P564" s="21">
        <f t="shared" si="291"/>
        <v>0</v>
      </c>
      <c r="Q564" s="21">
        <f t="shared" si="291"/>
        <v>0</v>
      </c>
      <c r="R564" s="21">
        <f t="shared" si="291"/>
        <v>0</v>
      </c>
      <c r="S564" s="21">
        <f t="shared" si="291"/>
        <v>0</v>
      </c>
      <c r="T564" s="21">
        <f t="shared" si="291"/>
        <v>0</v>
      </c>
      <c r="U564" s="21">
        <f t="shared" si="291"/>
        <v>0</v>
      </c>
      <c r="V564" s="21"/>
      <c r="W564" s="21"/>
      <c r="X564" s="21"/>
    </row>
    <row r="565" spans="1:25" s="65" customFormat="1" hidden="1" x14ac:dyDescent="0.2">
      <c r="A565" s="28" t="s">
        <v>330</v>
      </c>
      <c r="B565" s="29">
        <v>51</v>
      </c>
      <c r="C565" s="30" t="s">
        <v>325</v>
      </c>
      <c r="D565" s="53">
        <v>3811</v>
      </c>
      <c r="E565" s="32" t="s">
        <v>73</v>
      </c>
      <c r="F565" s="32"/>
      <c r="G565" s="1">
        <v>370000</v>
      </c>
      <c r="H565" s="55"/>
      <c r="I565" s="1">
        <v>370000</v>
      </c>
      <c r="J565" s="55"/>
      <c r="K565" s="1">
        <v>185732.65</v>
      </c>
      <c r="L565" s="33">
        <f t="shared" si="288"/>
        <v>50.198013513513516</v>
      </c>
      <c r="M565" s="1">
        <v>0</v>
      </c>
      <c r="N565" s="55"/>
      <c r="O565" s="1"/>
      <c r="P565" s="55"/>
      <c r="Q565" s="1">
        <v>0</v>
      </c>
      <c r="R565" s="1"/>
      <c r="S565" s="55"/>
      <c r="T565" s="1"/>
      <c r="U565" s="55"/>
      <c r="V565" s="1"/>
      <c r="W565" s="1"/>
      <c r="X565" s="1"/>
    </row>
    <row r="566" spans="1:25" s="65" customFormat="1" ht="94.5" x14ac:dyDescent="0.2">
      <c r="A566" s="333" t="s">
        <v>331</v>
      </c>
      <c r="B566" s="334"/>
      <c r="C566" s="334"/>
      <c r="D566" s="334"/>
      <c r="E566" s="20" t="s">
        <v>332</v>
      </c>
      <c r="F566" s="20" t="s">
        <v>324</v>
      </c>
      <c r="G566" s="21">
        <f>SUM(G567)</f>
        <v>0</v>
      </c>
      <c r="H566" s="21">
        <f t="shared" ref="H566:U567" si="292">SUM(H567)</f>
        <v>0</v>
      </c>
      <c r="I566" s="21">
        <f t="shared" si="292"/>
        <v>0</v>
      </c>
      <c r="J566" s="21">
        <f t="shared" si="292"/>
        <v>0</v>
      </c>
      <c r="K566" s="21">
        <f t="shared" si="292"/>
        <v>205853.6</v>
      </c>
      <c r="L566" s="22" t="str">
        <f t="shared" si="288"/>
        <v>-</v>
      </c>
      <c r="M566" s="21">
        <f t="shared" si="292"/>
        <v>0</v>
      </c>
      <c r="N566" s="21">
        <f t="shared" si="292"/>
        <v>0</v>
      </c>
      <c r="O566" s="21">
        <f t="shared" si="292"/>
        <v>0</v>
      </c>
      <c r="P566" s="21">
        <f t="shared" si="292"/>
        <v>0</v>
      </c>
      <c r="Q566" s="21">
        <f t="shared" si="292"/>
        <v>0</v>
      </c>
      <c r="R566" s="21">
        <f t="shared" si="292"/>
        <v>0</v>
      </c>
      <c r="S566" s="21">
        <f t="shared" si="292"/>
        <v>0</v>
      </c>
      <c r="T566" s="21">
        <f t="shared" si="292"/>
        <v>0</v>
      </c>
      <c r="U566" s="21">
        <f t="shared" si="292"/>
        <v>0</v>
      </c>
      <c r="V566" s="1"/>
      <c r="W566" s="1"/>
      <c r="X566" s="1"/>
    </row>
    <row r="567" spans="1:25" s="12" customFormat="1" ht="15.75" hidden="1" x14ac:dyDescent="0.2">
      <c r="A567" s="24" t="s">
        <v>333</v>
      </c>
      <c r="B567" s="25">
        <v>51</v>
      </c>
      <c r="C567" s="26" t="s">
        <v>325</v>
      </c>
      <c r="D567" s="40">
        <v>381</v>
      </c>
      <c r="E567" s="20"/>
      <c r="F567" s="20"/>
      <c r="G567" s="21">
        <f>SUM(G568)</f>
        <v>0</v>
      </c>
      <c r="H567" s="21">
        <f t="shared" si="292"/>
        <v>0</v>
      </c>
      <c r="I567" s="21">
        <f t="shared" si="292"/>
        <v>0</v>
      </c>
      <c r="J567" s="21">
        <f t="shared" si="292"/>
        <v>0</v>
      </c>
      <c r="K567" s="21">
        <f t="shared" si="292"/>
        <v>205853.6</v>
      </c>
      <c r="L567" s="22" t="str">
        <f t="shared" si="288"/>
        <v>-</v>
      </c>
      <c r="M567" s="21">
        <f t="shared" si="292"/>
        <v>0</v>
      </c>
      <c r="N567" s="21">
        <f t="shared" si="292"/>
        <v>0</v>
      </c>
      <c r="O567" s="21">
        <f t="shared" si="292"/>
        <v>0</v>
      </c>
      <c r="P567" s="21">
        <f t="shared" si="292"/>
        <v>0</v>
      </c>
      <c r="Q567" s="21">
        <f t="shared" si="292"/>
        <v>0</v>
      </c>
      <c r="R567" s="21">
        <f t="shared" si="292"/>
        <v>0</v>
      </c>
      <c r="S567" s="21">
        <f t="shared" si="292"/>
        <v>0</v>
      </c>
      <c r="T567" s="21">
        <f t="shared" si="292"/>
        <v>0</v>
      </c>
      <c r="U567" s="21">
        <f t="shared" si="292"/>
        <v>0</v>
      </c>
      <c r="V567" s="21"/>
      <c r="W567" s="21"/>
      <c r="X567" s="21"/>
    </row>
    <row r="568" spans="1:25" s="65" customFormat="1" hidden="1" x14ac:dyDescent="0.2">
      <c r="A568" s="28" t="s">
        <v>333</v>
      </c>
      <c r="B568" s="29">
        <v>51</v>
      </c>
      <c r="C568" s="30" t="s">
        <v>325</v>
      </c>
      <c r="D568" s="53">
        <v>3811</v>
      </c>
      <c r="E568" s="32" t="s">
        <v>73</v>
      </c>
      <c r="F568" s="32"/>
      <c r="G568" s="1">
        <v>0</v>
      </c>
      <c r="H568" s="55"/>
      <c r="I568" s="1">
        <v>0</v>
      </c>
      <c r="J568" s="55"/>
      <c r="K568" s="1">
        <v>205853.6</v>
      </c>
      <c r="L568" s="33" t="str">
        <f t="shared" si="288"/>
        <v>-</v>
      </c>
      <c r="M568" s="1">
        <v>0</v>
      </c>
      <c r="N568" s="55"/>
      <c r="O568" s="1"/>
      <c r="P568" s="55"/>
      <c r="Q568" s="1">
        <v>0</v>
      </c>
      <c r="R568" s="1"/>
      <c r="S568" s="55"/>
      <c r="T568" s="1"/>
      <c r="U568" s="55"/>
      <c r="V568" s="1"/>
      <c r="W568" s="1"/>
      <c r="X568" s="1"/>
    </row>
    <row r="569" spans="1:25" s="12" customFormat="1" ht="94.5" x14ac:dyDescent="0.2">
      <c r="A569" s="331" t="s">
        <v>334</v>
      </c>
      <c r="B569" s="337"/>
      <c r="C569" s="337"/>
      <c r="D569" s="337"/>
      <c r="E569" s="38" t="s">
        <v>335</v>
      </c>
      <c r="F569" s="20" t="s">
        <v>324</v>
      </c>
      <c r="G569" s="21">
        <f>SUM(G570)</f>
        <v>0</v>
      </c>
      <c r="H569" s="21">
        <f t="shared" ref="H569:U570" si="293">SUM(H570)</f>
        <v>0</v>
      </c>
      <c r="I569" s="21">
        <f t="shared" si="293"/>
        <v>0</v>
      </c>
      <c r="J569" s="21">
        <f t="shared" si="293"/>
        <v>0</v>
      </c>
      <c r="K569" s="21">
        <f t="shared" si="293"/>
        <v>0</v>
      </c>
      <c r="L569" s="22" t="str">
        <f t="shared" si="288"/>
        <v>-</v>
      </c>
      <c r="M569" s="21">
        <f t="shared" si="293"/>
        <v>0</v>
      </c>
      <c r="N569" s="21">
        <f t="shared" si="293"/>
        <v>0</v>
      </c>
      <c r="O569" s="21">
        <f t="shared" si="293"/>
        <v>600000</v>
      </c>
      <c r="P569" s="21">
        <f t="shared" si="293"/>
        <v>600000</v>
      </c>
      <c r="Q569" s="21">
        <f t="shared" si="293"/>
        <v>0</v>
      </c>
      <c r="R569" s="21">
        <f t="shared" si="293"/>
        <v>0</v>
      </c>
      <c r="S569" s="21">
        <f t="shared" si="293"/>
        <v>0</v>
      </c>
      <c r="T569" s="21">
        <f t="shared" si="293"/>
        <v>0</v>
      </c>
      <c r="U569" s="21">
        <f t="shared" si="293"/>
        <v>0</v>
      </c>
      <c r="V569" s="21"/>
      <c r="W569" s="21"/>
      <c r="X569" s="21"/>
    </row>
    <row r="570" spans="1:25" s="12" customFormat="1" ht="15.75" hidden="1" x14ac:dyDescent="0.2">
      <c r="A570" s="24" t="s">
        <v>336</v>
      </c>
      <c r="B570" s="25">
        <v>11</v>
      </c>
      <c r="C570" s="26" t="s">
        <v>325</v>
      </c>
      <c r="D570" s="40">
        <v>412</v>
      </c>
      <c r="E570" s="20"/>
      <c r="F570" s="20"/>
      <c r="G570" s="21">
        <f>SUM(G571)</f>
        <v>0</v>
      </c>
      <c r="H570" s="21">
        <f t="shared" si="293"/>
        <v>0</v>
      </c>
      <c r="I570" s="21">
        <f t="shared" si="293"/>
        <v>0</v>
      </c>
      <c r="J570" s="21">
        <f t="shared" si="293"/>
        <v>0</v>
      </c>
      <c r="K570" s="21">
        <f t="shared" si="293"/>
        <v>0</v>
      </c>
      <c r="L570" s="22" t="str">
        <f t="shared" si="288"/>
        <v>-</v>
      </c>
      <c r="M570" s="21">
        <f t="shared" si="293"/>
        <v>0</v>
      </c>
      <c r="N570" s="21">
        <f t="shared" si="293"/>
        <v>0</v>
      </c>
      <c r="O570" s="21">
        <f t="shared" si="293"/>
        <v>600000</v>
      </c>
      <c r="P570" s="21">
        <f t="shared" si="293"/>
        <v>600000</v>
      </c>
      <c r="Q570" s="21">
        <f t="shared" si="293"/>
        <v>0</v>
      </c>
      <c r="R570" s="21">
        <f t="shared" si="293"/>
        <v>0</v>
      </c>
      <c r="S570" s="21">
        <f t="shared" si="293"/>
        <v>0</v>
      </c>
      <c r="T570" s="21">
        <f t="shared" si="293"/>
        <v>0</v>
      </c>
      <c r="U570" s="21">
        <f t="shared" si="293"/>
        <v>0</v>
      </c>
      <c r="V570" s="21"/>
      <c r="W570" s="21"/>
      <c r="X570" s="21"/>
    </row>
    <row r="571" spans="1:25" s="65" customFormat="1" hidden="1" x14ac:dyDescent="0.2">
      <c r="A571" s="41" t="s">
        <v>336</v>
      </c>
      <c r="B571" s="42">
        <v>11</v>
      </c>
      <c r="C571" s="43" t="s">
        <v>325</v>
      </c>
      <c r="D571" s="64">
        <v>4126</v>
      </c>
      <c r="E571" s="36" t="s">
        <v>84</v>
      </c>
      <c r="F571" s="32"/>
      <c r="G571" s="1"/>
      <c r="H571" s="1"/>
      <c r="I571" s="1"/>
      <c r="J571" s="1"/>
      <c r="K571" s="1"/>
      <c r="L571" s="33" t="str">
        <f t="shared" si="288"/>
        <v>-</v>
      </c>
      <c r="M571" s="1"/>
      <c r="N571" s="1"/>
      <c r="O571" s="1">
        <v>600000</v>
      </c>
      <c r="P571" s="1">
        <f>O571</f>
        <v>600000</v>
      </c>
      <c r="Q571" s="1"/>
      <c r="R571" s="1">
        <v>0</v>
      </c>
      <c r="S571" s="1">
        <f>R571</f>
        <v>0</v>
      </c>
      <c r="T571" s="1">
        <v>0</v>
      </c>
      <c r="U571" s="1">
        <f>T571</f>
        <v>0</v>
      </c>
      <c r="V571" s="1"/>
      <c r="W571" s="1"/>
      <c r="X571" s="1"/>
    </row>
    <row r="572" spans="1:25" s="23" customFormat="1" ht="15.75" x14ac:dyDescent="0.2">
      <c r="A572" s="338" t="s">
        <v>337</v>
      </c>
      <c r="B572" s="338"/>
      <c r="C572" s="338"/>
      <c r="D572" s="338"/>
      <c r="E572" s="338"/>
      <c r="F572" s="338"/>
      <c r="G572" s="18">
        <f>G573+G583</f>
        <v>1350000</v>
      </c>
      <c r="H572" s="18">
        <f t="shared" ref="H572:U572" si="294">H573+H583</f>
        <v>600000</v>
      </c>
      <c r="I572" s="18">
        <f t="shared" si="294"/>
        <v>2857000</v>
      </c>
      <c r="J572" s="18">
        <f t="shared" si="294"/>
        <v>762000</v>
      </c>
      <c r="K572" s="18">
        <f t="shared" si="294"/>
        <v>1905049.14</v>
      </c>
      <c r="L572" s="19">
        <f t="shared" si="288"/>
        <v>66.680053902695136</v>
      </c>
      <c r="M572" s="18">
        <f t="shared" si="294"/>
        <v>630000</v>
      </c>
      <c r="N572" s="18">
        <f t="shared" si="294"/>
        <v>630000</v>
      </c>
      <c r="O572" s="18">
        <f t="shared" si="294"/>
        <v>630000</v>
      </c>
      <c r="P572" s="18">
        <f t="shared" si="294"/>
        <v>630000</v>
      </c>
      <c r="Q572" s="18">
        <f t="shared" si="294"/>
        <v>710000</v>
      </c>
      <c r="R572" s="18">
        <f t="shared" si="294"/>
        <v>710000</v>
      </c>
      <c r="S572" s="18">
        <f t="shared" si="294"/>
        <v>710000</v>
      </c>
      <c r="T572" s="18">
        <f t="shared" si="294"/>
        <v>780000</v>
      </c>
      <c r="U572" s="18">
        <f t="shared" si="294"/>
        <v>780000</v>
      </c>
      <c r="V572" s="21"/>
      <c r="W572" s="21"/>
      <c r="X572" s="21"/>
      <c r="Y572" s="12"/>
    </row>
    <row r="573" spans="1:25" ht="94.5" x14ac:dyDescent="0.2">
      <c r="A573" s="333" t="s">
        <v>338</v>
      </c>
      <c r="B573" s="333"/>
      <c r="C573" s="333"/>
      <c r="D573" s="333"/>
      <c r="E573" s="20" t="s">
        <v>339</v>
      </c>
      <c r="F573" s="38" t="s">
        <v>340</v>
      </c>
      <c r="G573" s="21">
        <f>G574+G576+G581</f>
        <v>550000</v>
      </c>
      <c r="H573" s="21">
        <f t="shared" ref="H573:U573" si="295">H574+H576+H581</f>
        <v>550000</v>
      </c>
      <c r="I573" s="21">
        <f t="shared" si="295"/>
        <v>550000</v>
      </c>
      <c r="J573" s="21">
        <f t="shared" si="295"/>
        <v>550000</v>
      </c>
      <c r="K573" s="21">
        <f t="shared" si="295"/>
        <v>110998.71</v>
      </c>
      <c r="L573" s="22">
        <f t="shared" si="288"/>
        <v>20.181583636363637</v>
      </c>
      <c r="M573" s="21">
        <f t="shared" si="295"/>
        <v>630000</v>
      </c>
      <c r="N573" s="21">
        <f t="shared" si="295"/>
        <v>630000</v>
      </c>
      <c r="O573" s="21">
        <f t="shared" si="295"/>
        <v>630000</v>
      </c>
      <c r="P573" s="21">
        <f t="shared" si="295"/>
        <v>630000</v>
      </c>
      <c r="Q573" s="21">
        <f t="shared" si="295"/>
        <v>710000</v>
      </c>
      <c r="R573" s="21">
        <f t="shared" si="295"/>
        <v>710000</v>
      </c>
      <c r="S573" s="21">
        <f t="shared" si="295"/>
        <v>710000</v>
      </c>
      <c r="T573" s="21">
        <f t="shared" si="295"/>
        <v>780000</v>
      </c>
      <c r="U573" s="21">
        <f t="shared" si="295"/>
        <v>780000</v>
      </c>
    </row>
    <row r="574" spans="1:25" s="23" customFormat="1" ht="15.75" hidden="1" x14ac:dyDescent="0.2">
      <c r="A574" s="24" t="s">
        <v>341</v>
      </c>
      <c r="B574" s="25">
        <v>11</v>
      </c>
      <c r="C574" s="26" t="s">
        <v>258</v>
      </c>
      <c r="D574" s="27">
        <v>323</v>
      </c>
      <c r="E574" s="20"/>
      <c r="F574" s="20"/>
      <c r="G574" s="21">
        <f>SUM(G575)</f>
        <v>40000</v>
      </c>
      <c r="H574" s="21">
        <f t="shared" ref="H574:U574" si="296">SUM(H575)</f>
        <v>40000</v>
      </c>
      <c r="I574" s="21">
        <f t="shared" si="296"/>
        <v>40000</v>
      </c>
      <c r="J574" s="21">
        <f t="shared" si="296"/>
        <v>40000</v>
      </c>
      <c r="K574" s="21">
        <f t="shared" si="296"/>
        <v>18768.75</v>
      </c>
      <c r="L574" s="22">
        <f t="shared" si="288"/>
        <v>46.921875</v>
      </c>
      <c r="M574" s="21">
        <f t="shared" si="296"/>
        <v>50000</v>
      </c>
      <c r="N574" s="21">
        <f t="shared" si="296"/>
        <v>50000</v>
      </c>
      <c r="O574" s="21">
        <f t="shared" si="296"/>
        <v>50000</v>
      </c>
      <c r="P574" s="21">
        <f t="shared" si="296"/>
        <v>50000</v>
      </c>
      <c r="Q574" s="21">
        <f t="shared" si="296"/>
        <v>50000</v>
      </c>
      <c r="R574" s="21">
        <f t="shared" si="296"/>
        <v>50000</v>
      </c>
      <c r="S574" s="21">
        <f t="shared" si="296"/>
        <v>50000</v>
      </c>
      <c r="T574" s="21">
        <f t="shared" si="296"/>
        <v>50000</v>
      </c>
      <c r="U574" s="21">
        <f t="shared" si="296"/>
        <v>50000</v>
      </c>
      <c r="V574" s="21"/>
      <c r="W574" s="21"/>
      <c r="X574" s="21"/>
      <c r="Y574" s="12"/>
    </row>
    <row r="575" spans="1:25" hidden="1" x14ac:dyDescent="0.2">
      <c r="A575" s="28" t="s">
        <v>341</v>
      </c>
      <c r="B575" s="29">
        <v>11</v>
      </c>
      <c r="C575" s="30" t="s">
        <v>258</v>
      </c>
      <c r="D575" s="31">
        <v>3232</v>
      </c>
      <c r="E575" s="32" t="s">
        <v>53</v>
      </c>
      <c r="G575" s="1">
        <v>40000</v>
      </c>
      <c r="H575" s="1">
        <v>40000</v>
      </c>
      <c r="I575" s="1">
        <v>40000</v>
      </c>
      <c r="J575" s="1">
        <v>40000</v>
      </c>
      <c r="K575" s="1">
        <v>18768.75</v>
      </c>
      <c r="L575" s="33">
        <f t="shared" si="288"/>
        <v>46.921875</v>
      </c>
      <c r="M575" s="1">
        <v>50000</v>
      </c>
      <c r="N575" s="1">
        <v>50000</v>
      </c>
      <c r="O575" s="1">
        <v>50000</v>
      </c>
      <c r="P575" s="1">
        <f>O575</f>
        <v>50000</v>
      </c>
      <c r="Q575" s="1">
        <v>50000</v>
      </c>
      <c r="R575" s="1">
        <v>50000</v>
      </c>
      <c r="S575" s="1">
        <f>R575</f>
        <v>50000</v>
      </c>
      <c r="T575" s="1">
        <v>50000</v>
      </c>
      <c r="U575" s="1">
        <f>T575</f>
        <v>50000</v>
      </c>
    </row>
    <row r="576" spans="1:25" s="23" customFormat="1" ht="15.75" hidden="1" x14ac:dyDescent="0.2">
      <c r="A576" s="24" t="s">
        <v>341</v>
      </c>
      <c r="B576" s="25">
        <v>11</v>
      </c>
      <c r="C576" s="26" t="s">
        <v>258</v>
      </c>
      <c r="D576" s="27">
        <v>422</v>
      </c>
      <c r="E576" s="20"/>
      <c r="F576" s="20"/>
      <c r="G576" s="21">
        <f>SUM(G577:G580)</f>
        <v>410000</v>
      </c>
      <c r="H576" s="21">
        <f t="shared" ref="H576:U576" si="297">SUM(H577:H580)</f>
        <v>410000</v>
      </c>
      <c r="I576" s="21">
        <f t="shared" si="297"/>
        <v>260000</v>
      </c>
      <c r="J576" s="21">
        <f t="shared" si="297"/>
        <v>260000</v>
      </c>
      <c r="K576" s="21">
        <f t="shared" si="297"/>
        <v>6313.3</v>
      </c>
      <c r="L576" s="22">
        <f t="shared" si="288"/>
        <v>2.4281923076923078</v>
      </c>
      <c r="M576" s="21">
        <f t="shared" si="297"/>
        <v>430000</v>
      </c>
      <c r="N576" s="21">
        <f t="shared" si="297"/>
        <v>430000</v>
      </c>
      <c r="O576" s="21">
        <f t="shared" si="297"/>
        <v>430000</v>
      </c>
      <c r="P576" s="21">
        <f t="shared" si="297"/>
        <v>430000</v>
      </c>
      <c r="Q576" s="21">
        <f t="shared" si="297"/>
        <v>510000</v>
      </c>
      <c r="R576" s="21">
        <f t="shared" si="297"/>
        <v>510000</v>
      </c>
      <c r="S576" s="21">
        <f t="shared" si="297"/>
        <v>510000</v>
      </c>
      <c r="T576" s="21">
        <f t="shared" si="297"/>
        <v>530000</v>
      </c>
      <c r="U576" s="21">
        <f t="shared" si="297"/>
        <v>530000</v>
      </c>
      <c r="V576" s="21"/>
      <c r="W576" s="21"/>
      <c r="X576" s="21"/>
      <c r="Y576" s="12"/>
    </row>
    <row r="577" spans="1:25" hidden="1" x14ac:dyDescent="0.2">
      <c r="A577" s="28" t="s">
        <v>341</v>
      </c>
      <c r="B577" s="29">
        <v>11</v>
      </c>
      <c r="C577" s="30" t="s">
        <v>258</v>
      </c>
      <c r="D577" s="31">
        <v>4221</v>
      </c>
      <c r="E577" s="32" t="s">
        <v>74</v>
      </c>
      <c r="G577" s="1">
        <v>60000</v>
      </c>
      <c r="H577" s="1">
        <v>60000</v>
      </c>
      <c r="I577" s="1">
        <v>60000</v>
      </c>
      <c r="J577" s="1">
        <v>60000</v>
      </c>
      <c r="K577" s="1">
        <v>1313.3</v>
      </c>
      <c r="L577" s="33">
        <f t="shared" si="288"/>
        <v>2.1888333333333332</v>
      </c>
      <c r="M577" s="1">
        <v>60000</v>
      </c>
      <c r="N577" s="1">
        <v>60000</v>
      </c>
      <c r="O577" s="1">
        <v>50000</v>
      </c>
      <c r="P577" s="1">
        <f>O577</f>
        <v>50000</v>
      </c>
      <c r="Q577" s="1">
        <v>60000</v>
      </c>
      <c r="R577" s="1">
        <v>50000</v>
      </c>
      <c r="S577" s="1">
        <f>R577</f>
        <v>50000</v>
      </c>
      <c r="T577" s="1">
        <v>50000</v>
      </c>
      <c r="U577" s="1">
        <f>T577</f>
        <v>50000</v>
      </c>
    </row>
    <row r="578" spans="1:25" s="23" customFormat="1" ht="15.75" hidden="1" x14ac:dyDescent="0.2">
      <c r="A578" s="28" t="s">
        <v>341</v>
      </c>
      <c r="B578" s="29">
        <v>11</v>
      </c>
      <c r="C578" s="30" t="s">
        <v>258</v>
      </c>
      <c r="D578" s="31">
        <v>4222</v>
      </c>
      <c r="E578" s="32" t="s">
        <v>75</v>
      </c>
      <c r="F578" s="32"/>
      <c r="G578" s="1">
        <v>50000</v>
      </c>
      <c r="H578" s="1">
        <v>50000</v>
      </c>
      <c r="I578" s="1">
        <v>50000</v>
      </c>
      <c r="J578" s="1">
        <v>50000</v>
      </c>
      <c r="K578" s="1">
        <v>0</v>
      </c>
      <c r="L578" s="33">
        <f t="shared" si="288"/>
        <v>0</v>
      </c>
      <c r="M578" s="1">
        <v>70000</v>
      </c>
      <c r="N578" s="1">
        <v>70000</v>
      </c>
      <c r="O578" s="1">
        <v>70000</v>
      </c>
      <c r="P578" s="1">
        <f>O578</f>
        <v>70000</v>
      </c>
      <c r="Q578" s="1">
        <v>70000</v>
      </c>
      <c r="R578" s="1">
        <v>70000</v>
      </c>
      <c r="S578" s="1">
        <f>R578</f>
        <v>70000</v>
      </c>
      <c r="T578" s="1">
        <v>70000</v>
      </c>
      <c r="U578" s="1">
        <f>T578</f>
        <v>70000</v>
      </c>
      <c r="V578" s="21"/>
      <c r="W578" s="21"/>
      <c r="X578" s="21"/>
      <c r="Y578" s="12"/>
    </row>
    <row r="579" spans="1:25" s="23" customFormat="1" ht="15.75" hidden="1" x14ac:dyDescent="0.2">
      <c r="A579" s="28" t="s">
        <v>341</v>
      </c>
      <c r="B579" s="29">
        <v>11</v>
      </c>
      <c r="C579" s="30" t="s">
        <v>258</v>
      </c>
      <c r="D579" s="31">
        <v>4223</v>
      </c>
      <c r="E579" s="32"/>
      <c r="F579" s="32"/>
      <c r="G579" s="1"/>
      <c r="H579" s="1"/>
      <c r="I579" s="1"/>
      <c r="J579" s="1"/>
      <c r="K579" s="1"/>
      <c r="L579" s="33"/>
      <c r="M579" s="1"/>
      <c r="N579" s="1"/>
      <c r="O579" s="1">
        <v>10000</v>
      </c>
      <c r="P579" s="1">
        <f>O579</f>
        <v>10000</v>
      </c>
      <c r="Q579" s="1"/>
      <c r="R579" s="1">
        <v>10000</v>
      </c>
      <c r="S579" s="1">
        <f>R579</f>
        <v>10000</v>
      </c>
      <c r="T579" s="1">
        <v>10000</v>
      </c>
      <c r="U579" s="1">
        <f>T579</f>
        <v>10000</v>
      </c>
      <c r="V579" s="21"/>
      <c r="W579" s="21"/>
      <c r="X579" s="21"/>
      <c r="Y579" s="12"/>
    </row>
    <row r="580" spans="1:25" hidden="1" x14ac:dyDescent="0.2">
      <c r="A580" s="28" t="s">
        <v>341</v>
      </c>
      <c r="B580" s="29">
        <v>11</v>
      </c>
      <c r="C580" s="30" t="s">
        <v>258</v>
      </c>
      <c r="D580" s="31">
        <v>4227</v>
      </c>
      <c r="E580" s="32" t="s">
        <v>77</v>
      </c>
      <c r="G580" s="1">
        <v>300000</v>
      </c>
      <c r="H580" s="1">
        <v>300000</v>
      </c>
      <c r="I580" s="1">
        <v>150000</v>
      </c>
      <c r="J580" s="1">
        <v>150000</v>
      </c>
      <c r="K580" s="1">
        <v>5000</v>
      </c>
      <c r="L580" s="33">
        <f t="shared" si="288"/>
        <v>3.3333333333333335</v>
      </c>
      <c r="M580" s="1">
        <v>300000</v>
      </c>
      <c r="N580" s="1">
        <v>300000</v>
      </c>
      <c r="O580" s="1">
        <v>300000</v>
      </c>
      <c r="P580" s="1">
        <f>O580</f>
        <v>300000</v>
      </c>
      <c r="Q580" s="1">
        <v>380000</v>
      </c>
      <c r="R580" s="1">
        <v>380000</v>
      </c>
      <c r="S580" s="1">
        <f>R580</f>
        <v>380000</v>
      </c>
      <c r="T580" s="1">
        <v>400000</v>
      </c>
      <c r="U580" s="1">
        <f>T580</f>
        <v>400000</v>
      </c>
    </row>
    <row r="581" spans="1:25" s="23" customFormat="1" ht="15.75" hidden="1" x14ac:dyDescent="0.2">
      <c r="A581" s="24" t="s">
        <v>341</v>
      </c>
      <c r="B581" s="25">
        <v>11</v>
      </c>
      <c r="C581" s="26" t="s">
        <v>258</v>
      </c>
      <c r="D581" s="27">
        <v>426</v>
      </c>
      <c r="E581" s="20"/>
      <c r="F581" s="20"/>
      <c r="G581" s="21">
        <f>SUM(G582)</f>
        <v>100000</v>
      </c>
      <c r="H581" s="21">
        <f t="shared" ref="H581:U581" si="298">SUM(H582)</f>
        <v>100000</v>
      </c>
      <c r="I581" s="21">
        <f t="shared" si="298"/>
        <v>250000</v>
      </c>
      <c r="J581" s="21">
        <f t="shared" si="298"/>
        <v>250000</v>
      </c>
      <c r="K581" s="21">
        <f t="shared" si="298"/>
        <v>85916.66</v>
      </c>
      <c r="L581" s="22">
        <f t="shared" si="288"/>
        <v>34.366664</v>
      </c>
      <c r="M581" s="21">
        <f t="shared" si="298"/>
        <v>150000</v>
      </c>
      <c r="N581" s="21">
        <f t="shared" si="298"/>
        <v>150000</v>
      </c>
      <c r="O581" s="21">
        <f t="shared" si="298"/>
        <v>150000</v>
      </c>
      <c r="P581" s="21">
        <f t="shared" si="298"/>
        <v>150000</v>
      </c>
      <c r="Q581" s="21">
        <f t="shared" si="298"/>
        <v>150000</v>
      </c>
      <c r="R581" s="21">
        <f t="shared" si="298"/>
        <v>150000</v>
      </c>
      <c r="S581" s="21">
        <f t="shared" si="298"/>
        <v>150000</v>
      </c>
      <c r="T581" s="21">
        <f t="shared" si="298"/>
        <v>200000</v>
      </c>
      <c r="U581" s="21">
        <f t="shared" si="298"/>
        <v>200000</v>
      </c>
      <c r="V581" s="21"/>
      <c r="W581" s="21"/>
      <c r="X581" s="21"/>
      <c r="Y581" s="12"/>
    </row>
    <row r="582" spans="1:25" hidden="1" x14ac:dyDescent="0.2">
      <c r="A582" s="28" t="s">
        <v>341</v>
      </c>
      <c r="B582" s="29">
        <v>11</v>
      </c>
      <c r="C582" s="30" t="s">
        <v>258</v>
      </c>
      <c r="D582" s="31">
        <v>4262</v>
      </c>
      <c r="E582" s="32" t="s">
        <v>218</v>
      </c>
      <c r="G582" s="1">
        <v>100000</v>
      </c>
      <c r="H582" s="1">
        <v>100000</v>
      </c>
      <c r="I582" s="1">
        <v>250000</v>
      </c>
      <c r="J582" s="1">
        <v>250000</v>
      </c>
      <c r="K582" s="1">
        <v>85916.66</v>
      </c>
      <c r="L582" s="33">
        <f t="shared" si="288"/>
        <v>34.366664</v>
      </c>
      <c r="M582" s="1">
        <v>150000</v>
      </c>
      <c r="N582" s="1">
        <v>150000</v>
      </c>
      <c r="O582" s="1">
        <v>150000</v>
      </c>
      <c r="P582" s="1">
        <f>O582</f>
        <v>150000</v>
      </c>
      <c r="Q582" s="1">
        <v>150000</v>
      </c>
      <c r="R582" s="1">
        <v>150000</v>
      </c>
      <c r="S582" s="1">
        <f>R582</f>
        <v>150000</v>
      </c>
      <c r="T582" s="1">
        <v>200000</v>
      </c>
      <c r="U582" s="1">
        <f>T582</f>
        <v>200000</v>
      </c>
    </row>
    <row r="583" spans="1:25" ht="94.5" x14ac:dyDescent="0.2">
      <c r="A583" s="333" t="s">
        <v>342</v>
      </c>
      <c r="B583" s="333"/>
      <c r="C583" s="333"/>
      <c r="D583" s="333"/>
      <c r="E583" s="20" t="s">
        <v>343</v>
      </c>
      <c r="F583" s="38" t="s">
        <v>340</v>
      </c>
      <c r="G583" s="21">
        <f>G584+G586+G588+G590</f>
        <v>800000</v>
      </c>
      <c r="H583" s="21">
        <f t="shared" ref="H583:U583" si="299">H584+H586+H588+H590</f>
        <v>50000</v>
      </c>
      <c r="I583" s="21">
        <f t="shared" si="299"/>
        <v>2307000</v>
      </c>
      <c r="J583" s="21">
        <f t="shared" si="299"/>
        <v>212000</v>
      </c>
      <c r="K583" s="21">
        <f t="shared" si="299"/>
        <v>1794050.43</v>
      </c>
      <c r="L583" s="22">
        <f t="shared" si="288"/>
        <v>77.765514954486349</v>
      </c>
      <c r="M583" s="21">
        <f t="shared" si="299"/>
        <v>0</v>
      </c>
      <c r="N583" s="21">
        <f t="shared" si="299"/>
        <v>0</v>
      </c>
      <c r="O583" s="21">
        <f t="shared" si="299"/>
        <v>0</v>
      </c>
      <c r="P583" s="21">
        <f t="shared" si="299"/>
        <v>0</v>
      </c>
      <c r="Q583" s="21">
        <f t="shared" si="299"/>
        <v>0</v>
      </c>
      <c r="R583" s="21">
        <f t="shared" si="299"/>
        <v>0</v>
      </c>
      <c r="S583" s="21">
        <f t="shared" si="299"/>
        <v>0</v>
      </c>
      <c r="T583" s="21">
        <f t="shared" si="299"/>
        <v>0</v>
      </c>
      <c r="U583" s="21">
        <f t="shared" si="299"/>
        <v>0</v>
      </c>
    </row>
    <row r="584" spans="1:25" s="23" customFormat="1" ht="15.75" hidden="1" x14ac:dyDescent="0.2">
      <c r="A584" s="25" t="s">
        <v>344</v>
      </c>
      <c r="B584" s="25">
        <v>12</v>
      </c>
      <c r="C584" s="26" t="s">
        <v>258</v>
      </c>
      <c r="D584" s="27">
        <v>323</v>
      </c>
      <c r="E584" s="20"/>
      <c r="F584" s="20"/>
      <c r="G584" s="21">
        <f>SUM(G585)</f>
        <v>50000</v>
      </c>
      <c r="H584" s="21">
        <f t="shared" ref="H584:U584" si="300">SUM(H585)</f>
        <v>50000</v>
      </c>
      <c r="I584" s="21">
        <f t="shared" si="300"/>
        <v>92000</v>
      </c>
      <c r="J584" s="21">
        <f t="shared" si="300"/>
        <v>92000</v>
      </c>
      <c r="K584" s="21">
        <f t="shared" si="300"/>
        <v>66005.399999999994</v>
      </c>
      <c r="L584" s="22">
        <f t="shared" si="288"/>
        <v>71.74499999999999</v>
      </c>
      <c r="M584" s="21">
        <f t="shared" si="300"/>
        <v>0</v>
      </c>
      <c r="N584" s="21">
        <f t="shared" si="300"/>
        <v>0</v>
      </c>
      <c r="O584" s="21">
        <f t="shared" si="300"/>
        <v>0</v>
      </c>
      <c r="P584" s="21">
        <f t="shared" si="300"/>
        <v>0</v>
      </c>
      <c r="Q584" s="21">
        <f t="shared" si="300"/>
        <v>0</v>
      </c>
      <c r="R584" s="21">
        <f t="shared" si="300"/>
        <v>0</v>
      </c>
      <c r="S584" s="21">
        <f t="shared" si="300"/>
        <v>0</v>
      </c>
      <c r="T584" s="21">
        <f t="shared" si="300"/>
        <v>0</v>
      </c>
      <c r="U584" s="21">
        <f t="shared" si="300"/>
        <v>0</v>
      </c>
      <c r="V584" s="21"/>
      <c r="W584" s="21"/>
      <c r="X584" s="21"/>
      <c r="Y584" s="12"/>
    </row>
    <row r="585" spans="1:25" s="23" customFormat="1" ht="15.75" hidden="1" x14ac:dyDescent="0.2">
      <c r="A585" s="29" t="s">
        <v>344</v>
      </c>
      <c r="B585" s="29">
        <v>12</v>
      </c>
      <c r="C585" s="30" t="s">
        <v>258</v>
      </c>
      <c r="D585" s="31">
        <v>3237</v>
      </c>
      <c r="E585" s="32" t="s">
        <v>58</v>
      </c>
      <c r="F585" s="32"/>
      <c r="G585" s="1">
        <v>50000</v>
      </c>
      <c r="H585" s="1">
        <v>50000</v>
      </c>
      <c r="I585" s="1">
        <v>92000</v>
      </c>
      <c r="J585" s="1">
        <v>92000</v>
      </c>
      <c r="K585" s="1">
        <v>66005.399999999994</v>
      </c>
      <c r="L585" s="33">
        <f t="shared" si="288"/>
        <v>71.74499999999999</v>
      </c>
      <c r="M585" s="1">
        <v>0</v>
      </c>
      <c r="N585" s="1">
        <v>0</v>
      </c>
      <c r="O585" s="1"/>
      <c r="P585" s="1">
        <f>O585</f>
        <v>0</v>
      </c>
      <c r="Q585" s="1">
        <v>0</v>
      </c>
      <c r="R585" s="1"/>
      <c r="S585" s="1">
        <f>R585</f>
        <v>0</v>
      </c>
      <c r="T585" s="1"/>
      <c r="U585" s="1">
        <f>T585</f>
        <v>0</v>
      </c>
      <c r="V585" s="21"/>
      <c r="W585" s="21"/>
      <c r="X585" s="21"/>
      <c r="Y585" s="12"/>
    </row>
    <row r="586" spans="1:25" s="23" customFormat="1" ht="15.75" hidden="1" x14ac:dyDescent="0.2">
      <c r="A586" s="25" t="s">
        <v>344</v>
      </c>
      <c r="B586" s="25">
        <v>12</v>
      </c>
      <c r="C586" s="26" t="s">
        <v>258</v>
      </c>
      <c r="D586" s="27">
        <v>422</v>
      </c>
      <c r="E586" s="20"/>
      <c r="F586" s="20"/>
      <c r="G586" s="21">
        <f>SUM(G587)</f>
        <v>0</v>
      </c>
      <c r="H586" s="21">
        <f t="shared" ref="H586:U586" si="301">SUM(H587)</f>
        <v>0</v>
      </c>
      <c r="I586" s="21">
        <f t="shared" si="301"/>
        <v>120000</v>
      </c>
      <c r="J586" s="21">
        <f t="shared" si="301"/>
        <v>120000</v>
      </c>
      <c r="K586" s="21">
        <f t="shared" si="301"/>
        <v>118538.07</v>
      </c>
      <c r="L586" s="22">
        <f t="shared" si="288"/>
        <v>98.781725000000009</v>
      </c>
      <c r="M586" s="21">
        <f t="shared" si="301"/>
        <v>0</v>
      </c>
      <c r="N586" s="21">
        <f t="shared" si="301"/>
        <v>0</v>
      </c>
      <c r="O586" s="21">
        <f t="shared" si="301"/>
        <v>0</v>
      </c>
      <c r="P586" s="21">
        <f t="shared" si="301"/>
        <v>0</v>
      </c>
      <c r="Q586" s="21">
        <f t="shared" si="301"/>
        <v>0</v>
      </c>
      <c r="R586" s="21">
        <f t="shared" si="301"/>
        <v>0</v>
      </c>
      <c r="S586" s="21">
        <f t="shared" si="301"/>
        <v>0</v>
      </c>
      <c r="T586" s="21">
        <f t="shared" si="301"/>
        <v>0</v>
      </c>
      <c r="U586" s="21">
        <f t="shared" si="301"/>
        <v>0</v>
      </c>
      <c r="V586" s="21"/>
      <c r="W586" s="21"/>
      <c r="X586" s="21"/>
      <c r="Y586" s="12"/>
    </row>
    <row r="587" spans="1:25" s="23" customFormat="1" ht="15.75" hidden="1" x14ac:dyDescent="0.2">
      <c r="A587" s="29" t="s">
        <v>344</v>
      </c>
      <c r="B587" s="29">
        <v>12</v>
      </c>
      <c r="C587" s="30" t="s">
        <v>258</v>
      </c>
      <c r="D587" s="31">
        <v>4227</v>
      </c>
      <c r="E587" s="32" t="s">
        <v>77</v>
      </c>
      <c r="F587" s="32"/>
      <c r="G587" s="1">
        <v>0</v>
      </c>
      <c r="H587" s="1">
        <v>0</v>
      </c>
      <c r="I587" s="1">
        <v>120000</v>
      </c>
      <c r="J587" s="1">
        <v>120000</v>
      </c>
      <c r="K587" s="1">
        <v>118538.07</v>
      </c>
      <c r="L587" s="33">
        <f t="shared" si="288"/>
        <v>98.781725000000009</v>
      </c>
      <c r="M587" s="1">
        <v>0</v>
      </c>
      <c r="N587" s="1">
        <v>0</v>
      </c>
      <c r="O587" s="1"/>
      <c r="P587" s="1">
        <f>O587</f>
        <v>0</v>
      </c>
      <c r="Q587" s="1">
        <v>0</v>
      </c>
      <c r="R587" s="1"/>
      <c r="S587" s="1">
        <f>R587</f>
        <v>0</v>
      </c>
      <c r="T587" s="1"/>
      <c r="U587" s="1">
        <f>T587</f>
        <v>0</v>
      </c>
      <c r="V587" s="21"/>
      <c r="W587" s="21"/>
      <c r="X587" s="21"/>
      <c r="Y587" s="12"/>
    </row>
    <row r="588" spans="1:25" s="23" customFormat="1" ht="15.75" hidden="1" x14ac:dyDescent="0.2">
      <c r="A588" s="24" t="s">
        <v>344</v>
      </c>
      <c r="B588" s="25">
        <v>51</v>
      </c>
      <c r="C588" s="26" t="s">
        <v>258</v>
      </c>
      <c r="D588" s="27">
        <v>323</v>
      </c>
      <c r="E588" s="20"/>
      <c r="F588" s="20"/>
      <c r="G588" s="21">
        <f>SUM(G589)</f>
        <v>750000</v>
      </c>
      <c r="H588" s="21">
        <f t="shared" ref="H588:U588" si="302">SUM(H589)</f>
        <v>0</v>
      </c>
      <c r="I588" s="21">
        <f t="shared" si="302"/>
        <v>1735000</v>
      </c>
      <c r="J588" s="21">
        <f t="shared" si="302"/>
        <v>0</v>
      </c>
      <c r="K588" s="21">
        <f t="shared" si="302"/>
        <v>1254103.6499999999</v>
      </c>
      <c r="L588" s="22">
        <f t="shared" si="288"/>
        <v>72.282631123919302</v>
      </c>
      <c r="M588" s="21">
        <f t="shared" si="302"/>
        <v>0</v>
      </c>
      <c r="N588" s="21">
        <f t="shared" si="302"/>
        <v>0</v>
      </c>
      <c r="O588" s="21">
        <f t="shared" si="302"/>
        <v>0</v>
      </c>
      <c r="P588" s="21">
        <f t="shared" si="302"/>
        <v>0</v>
      </c>
      <c r="Q588" s="21">
        <f t="shared" si="302"/>
        <v>0</v>
      </c>
      <c r="R588" s="21">
        <f t="shared" si="302"/>
        <v>0</v>
      </c>
      <c r="S588" s="21">
        <f t="shared" si="302"/>
        <v>0</v>
      </c>
      <c r="T588" s="21">
        <f t="shared" si="302"/>
        <v>0</v>
      </c>
      <c r="U588" s="21">
        <f t="shared" si="302"/>
        <v>0</v>
      </c>
      <c r="V588" s="21"/>
      <c r="W588" s="21"/>
      <c r="X588" s="21"/>
      <c r="Y588" s="12"/>
    </row>
    <row r="589" spans="1:25" hidden="1" x14ac:dyDescent="0.2">
      <c r="A589" s="28" t="s">
        <v>344</v>
      </c>
      <c r="B589" s="29">
        <v>51</v>
      </c>
      <c r="C589" s="30" t="s">
        <v>258</v>
      </c>
      <c r="D589" s="31">
        <v>3237</v>
      </c>
      <c r="E589" s="32" t="s">
        <v>58</v>
      </c>
      <c r="G589" s="1">
        <v>750000</v>
      </c>
      <c r="H589" s="55"/>
      <c r="I589" s="1">
        <v>1735000</v>
      </c>
      <c r="J589" s="55"/>
      <c r="K589" s="1">
        <v>1254103.6499999999</v>
      </c>
      <c r="L589" s="33">
        <f t="shared" si="288"/>
        <v>72.282631123919302</v>
      </c>
      <c r="M589" s="1">
        <v>0</v>
      </c>
      <c r="N589" s="55"/>
      <c r="O589" s="1"/>
      <c r="P589" s="55"/>
      <c r="Q589" s="1">
        <v>0</v>
      </c>
      <c r="R589" s="1"/>
      <c r="S589" s="55"/>
      <c r="T589" s="1"/>
      <c r="U589" s="55"/>
    </row>
    <row r="590" spans="1:25" s="23" customFormat="1" ht="15.75" hidden="1" x14ac:dyDescent="0.2">
      <c r="A590" s="24" t="s">
        <v>344</v>
      </c>
      <c r="B590" s="25">
        <v>51</v>
      </c>
      <c r="C590" s="26" t="s">
        <v>258</v>
      </c>
      <c r="D590" s="27">
        <v>422</v>
      </c>
      <c r="E590" s="20"/>
      <c r="F590" s="20"/>
      <c r="G590" s="21">
        <f>SUM(G591)</f>
        <v>0</v>
      </c>
      <c r="H590" s="21">
        <f t="shared" ref="H590:U590" si="303">SUM(H591)</f>
        <v>0</v>
      </c>
      <c r="I590" s="21">
        <f t="shared" si="303"/>
        <v>360000</v>
      </c>
      <c r="J590" s="21">
        <f t="shared" si="303"/>
        <v>0</v>
      </c>
      <c r="K590" s="21">
        <f t="shared" si="303"/>
        <v>355403.31</v>
      </c>
      <c r="L590" s="22">
        <f t="shared" si="288"/>
        <v>98.723141666666663</v>
      </c>
      <c r="M590" s="21">
        <f t="shared" si="303"/>
        <v>0</v>
      </c>
      <c r="N590" s="21">
        <f t="shared" si="303"/>
        <v>0</v>
      </c>
      <c r="O590" s="21">
        <f t="shared" si="303"/>
        <v>0</v>
      </c>
      <c r="P590" s="21">
        <f t="shared" si="303"/>
        <v>0</v>
      </c>
      <c r="Q590" s="21">
        <f t="shared" si="303"/>
        <v>0</v>
      </c>
      <c r="R590" s="21">
        <f t="shared" si="303"/>
        <v>0</v>
      </c>
      <c r="S590" s="21">
        <f t="shared" si="303"/>
        <v>0</v>
      </c>
      <c r="T590" s="21">
        <f t="shared" si="303"/>
        <v>0</v>
      </c>
      <c r="U590" s="21">
        <f t="shared" si="303"/>
        <v>0</v>
      </c>
      <c r="V590" s="21"/>
      <c r="W590" s="21"/>
      <c r="X590" s="21"/>
      <c r="Y590" s="12"/>
    </row>
    <row r="591" spans="1:25" hidden="1" x14ac:dyDescent="0.2">
      <c r="A591" s="28" t="s">
        <v>344</v>
      </c>
      <c r="B591" s="29">
        <v>51</v>
      </c>
      <c r="C591" s="30" t="s">
        <v>258</v>
      </c>
      <c r="D591" s="31">
        <v>4227</v>
      </c>
      <c r="E591" s="32" t="s">
        <v>77</v>
      </c>
      <c r="G591" s="1">
        <v>0</v>
      </c>
      <c r="H591" s="55"/>
      <c r="I591" s="1">
        <v>360000</v>
      </c>
      <c r="J591" s="55"/>
      <c r="K591" s="1">
        <v>355403.31</v>
      </c>
      <c r="L591" s="33">
        <f t="shared" si="288"/>
        <v>98.723141666666663</v>
      </c>
      <c r="M591" s="1">
        <v>0</v>
      </c>
      <c r="N591" s="55"/>
      <c r="O591" s="1"/>
      <c r="P591" s="55"/>
      <c r="Q591" s="1">
        <v>0</v>
      </c>
      <c r="R591" s="1"/>
      <c r="S591" s="55"/>
      <c r="T591" s="1"/>
      <c r="U591" s="55"/>
    </row>
    <row r="592" spans="1:25" s="66" customFormat="1" ht="15.75" x14ac:dyDescent="0.2">
      <c r="A592" s="348" t="s">
        <v>345</v>
      </c>
      <c r="B592" s="348"/>
      <c r="C592" s="348"/>
      <c r="D592" s="348"/>
      <c r="E592" s="348"/>
      <c r="F592" s="348"/>
      <c r="G592" s="45">
        <f>SUM(G593)</f>
        <v>3572165476</v>
      </c>
      <c r="H592" s="45">
        <f>SUM(H593)</f>
        <v>3302165613</v>
      </c>
      <c r="I592" s="45">
        <f>SUM(I593)</f>
        <v>3582423222</v>
      </c>
      <c r="J592" s="45">
        <f>SUM(J593)</f>
        <v>3313768359</v>
      </c>
      <c r="K592" s="45">
        <f>SUM(K593)</f>
        <v>2817203667.3600001</v>
      </c>
      <c r="L592" s="46">
        <f t="shared" si="288"/>
        <v>78.63961047537002</v>
      </c>
      <c r="M592" s="45">
        <f t="shared" ref="M592:U592" si="304">SUM(M593)</f>
        <v>3933537372</v>
      </c>
      <c r="N592" s="45">
        <f t="shared" si="304"/>
        <v>3332369541</v>
      </c>
      <c r="O592" s="45">
        <f t="shared" si="304"/>
        <v>3693596995.3699999</v>
      </c>
      <c r="P592" s="45">
        <f t="shared" si="304"/>
        <v>3343680325.52</v>
      </c>
      <c r="Q592" s="45">
        <f t="shared" si="304"/>
        <v>8037843129</v>
      </c>
      <c r="R592" s="45">
        <f t="shared" si="304"/>
        <v>4325385460.6700001</v>
      </c>
      <c r="S592" s="45">
        <f t="shared" si="304"/>
        <v>3295624435.6700001</v>
      </c>
      <c r="T592" s="45">
        <f t="shared" si="304"/>
        <v>4816407478</v>
      </c>
      <c r="U592" s="45">
        <f t="shared" si="304"/>
        <v>3578381690</v>
      </c>
      <c r="V592" s="84"/>
      <c r="W592" s="84"/>
      <c r="X592" s="84"/>
      <c r="Y592" s="15"/>
    </row>
    <row r="593" spans="1:25" ht="15.75" x14ac:dyDescent="0.2">
      <c r="A593" s="338" t="s">
        <v>346</v>
      </c>
      <c r="B593" s="338"/>
      <c r="C593" s="338"/>
      <c r="D593" s="338"/>
      <c r="E593" s="338"/>
      <c r="F593" s="338"/>
      <c r="G593" s="18">
        <f>G604+G613+G622+G631+G640+G649+G662+G671+G678+G687+G696+G703+G710+G717+G726+G733+G744+G753+G760+G784+G787+G802+G809+G816+G823+G828+G853+G856+G862+G865+G868+G873+G876+G879+G767+G774+G779+G840</f>
        <v>3572165476</v>
      </c>
      <c r="H593" s="18">
        <f>H604+H613+H622+H631+H640+H649+H662+H671+H678+H687+H696+H703+H710+H717+H726+H733+H744+H753+H760+H784+H787+H802+H809+H816+H823+H828+H853+H856+H862+H865+H868+H873+H876+H879+H767+H774+H779+H840</f>
        <v>3302165613</v>
      </c>
      <c r="I593" s="18">
        <f>I604+I613+I622+I631+I640+I649+I662+I671+I678+I687+I696+I703+I710+I717+I726+I733+I744+I753+I760+I784+I787+I802+I809+I816+I823+I828+I853+I856+I862+I865+I868+I873+I876+I879+I767+I774+I779+I840+I835+I594+I859</f>
        <v>3582423222</v>
      </c>
      <c r="J593" s="18">
        <f t="shared" ref="J593:U593" si="305">J604+J613+J622+J631+J640+J649+J662+J671+J678+J687+J696+J703+J710+J717+J726+J733+J744+J753+J760+J784+J787+J802+J809+J816+J823+J828+J853+J856+J862+J865+J868+J873+J876+J879+J767+J774+J779+J840+J835+J594+J859</f>
        <v>3313768359</v>
      </c>
      <c r="K593" s="18">
        <f t="shared" si="305"/>
        <v>2817203667.3600001</v>
      </c>
      <c r="L593" s="48">
        <f t="shared" si="288"/>
        <v>78.63961047537002</v>
      </c>
      <c r="M593" s="18">
        <f t="shared" si="305"/>
        <v>3933537372</v>
      </c>
      <c r="N593" s="18">
        <f t="shared" si="305"/>
        <v>3332369541</v>
      </c>
      <c r="O593" s="18">
        <f t="shared" si="305"/>
        <v>3693596995.3699999</v>
      </c>
      <c r="P593" s="18">
        <f t="shared" si="305"/>
        <v>3343680325.52</v>
      </c>
      <c r="Q593" s="18">
        <f t="shared" si="305"/>
        <v>8037843129</v>
      </c>
      <c r="R593" s="18">
        <f t="shared" si="305"/>
        <v>4325385460.6700001</v>
      </c>
      <c r="S593" s="18">
        <f t="shared" si="305"/>
        <v>3295624435.6700001</v>
      </c>
      <c r="T593" s="18">
        <f t="shared" si="305"/>
        <v>4816407478</v>
      </c>
      <c r="U593" s="18">
        <f t="shared" si="305"/>
        <v>3578381690</v>
      </c>
    </row>
    <row r="594" spans="1:25" ht="110.25" x14ac:dyDescent="0.2">
      <c r="A594" s="347" t="s">
        <v>347</v>
      </c>
      <c r="B594" s="347"/>
      <c r="C594" s="347"/>
      <c r="D594" s="347"/>
      <c r="E594" s="38" t="s">
        <v>348</v>
      </c>
      <c r="F594" s="38" t="s">
        <v>349</v>
      </c>
      <c r="G594" s="21"/>
      <c r="H594" s="21"/>
      <c r="I594" s="21">
        <f>SUM(I595:I603)</f>
        <v>0</v>
      </c>
      <c r="J594" s="21">
        <f t="shared" ref="J594:U594" si="306">SUM(J595:J603)</f>
        <v>0</v>
      </c>
      <c r="K594" s="21">
        <f t="shared" si="306"/>
        <v>0</v>
      </c>
      <c r="L594" s="22" t="str">
        <f t="shared" si="288"/>
        <v>-</v>
      </c>
      <c r="M594" s="21">
        <f t="shared" si="306"/>
        <v>0</v>
      </c>
      <c r="N594" s="21">
        <f t="shared" si="306"/>
        <v>0</v>
      </c>
      <c r="O594" s="21">
        <f t="shared" si="306"/>
        <v>473198969.37</v>
      </c>
      <c r="P594" s="21">
        <f t="shared" si="306"/>
        <v>160803329.51999998</v>
      </c>
      <c r="Q594" s="21">
        <f t="shared" si="306"/>
        <v>3360663717</v>
      </c>
      <c r="R594" s="21">
        <f t="shared" si="306"/>
        <v>1500320946.6700001</v>
      </c>
      <c r="S594" s="21">
        <f t="shared" si="306"/>
        <v>497987091.66999996</v>
      </c>
      <c r="T594" s="21">
        <f t="shared" si="306"/>
        <v>1973758600</v>
      </c>
      <c r="U594" s="21">
        <f t="shared" si="306"/>
        <v>765040240</v>
      </c>
    </row>
    <row r="595" spans="1:25" ht="15.75" x14ac:dyDescent="0.2">
      <c r="A595" s="8"/>
      <c r="B595" s="8"/>
      <c r="C595" s="8"/>
      <c r="D595" s="20"/>
      <c r="E595" s="8"/>
      <c r="F595" s="8"/>
      <c r="G595" s="21"/>
      <c r="H595" s="21"/>
      <c r="I595" s="21"/>
      <c r="J595" s="21"/>
      <c r="K595" s="21"/>
      <c r="L595" s="22" t="str">
        <f t="shared" si="288"/>
        <v>-</v>
      </c>
      <c r="M595" s="21"/>
      <c r="N595" s="21"/>
      <c r="O595" s="1">
        <v>473198969.37</v>
      </c>
      <c r="P595" s="1">
        <v>160803329.51999998</v>
      </c>
      <c r="Q595" s="1">
        <v>3360663717</v>
      </c>
      <c r="R595" s="1">
        <v>1500320946.6700001</v>
      </c>
      <c r="S595" s="1">
        <v>497987091.66999996</v>
      </c>
      <c r="T595" s="1">
        <v>1973758600</v>
      </c>
      <c r="U595" s="1">
        <v>765040240</v>
      </c>
    </row>
    <row r="596" spans="1:25" ht="15.75" hidden="1" x14ac:dyDescent="0.2">
      <c r="A596" s="8"/>
      <c r="B596" s="8"/>
      <c r="C596" s="8"/>
      <c r="D596" s="20"/>
      <c r="E596" s="8"/>
      <c r="F596" s="8"/>
      <c r="G596" s="21"/>
      <c r="H596" s="21"/>
      <c r="I596" s="21"/>
      <c r="J596" s="21"/>
      <c r="K596" s="21"/>
      <c r="L596" s="22" t="str">
        <f t="shared" si="288"/>
        <v>-</v>
      </c>
      <c r="M596" s="21"/>
      <c r="N596" s="21"/>
      <c r="O596" s="21"/>
      <c r="P596" s="21"/>
      <c r="Q596" s="21"/>
      <c r="R596" s="21"/>
      <c r="S596" s="21"/>
      <c r="T596" s="21"/>
      <c r="U596" s="21"/>
    </row>
    <row r="597" spans="1:25" ht="15.75" hidden="1" x14ac:dyDescent="0.2">
      <c r="A597" s="8"/>
      <c r="B597" s="8"/>
      <c r="C597" s="8"/>
      <c r="D597" s="20"/>
      <c r="E597" s="8"/>
      <c r="F597" s="8"/>
      <c r="G597" s="21"/>
      <c r="H597" s="21"/>
      <c r="I597" s="21"/>
      <c r="J597" s="21"/>
      <c r="K597" s="21"/>
      <c r="L597" s="22" t="str">
        <f t="shared" si="288"/>
        <v>-</v>
      </c>
      <c r="M597" s="21"/>
      <c r="N597" s="21"/>
      <c r="O597" s="21"/>
      <c r="P597" s="21"/>
      <c r="Q597" s="21"/>
      <c r="R597" s="21"/>
      <c r="S597" s="21"/>
      <c r="T597" s="21"/>
      <c r="U597" s="21"/>
    </row>
    <row r="598" spans="1:25" ht="15.75" hidden="1" x14ac:dyDescent="0.2">
      <c r="A598" s="8"/>
      <c r="B598" s="8"/>
      <c r="C598" s="8"/>
      <c r="D598" s="20"/>
      <c r="E598" s="8"/>
      <c r="F598" s="8"/>
      <c r="G598" s="21"/>
      <c r="H598" s="21"/>
      <c r="I598" s="21"/>
      <c r="J598" s="21"/>
      <c r="K598" s="21"/>
      <c r="L598" s="22" t="str">
        <f t="shared" si="288"/>
        <v>-</v>
      </c>
      <c r="M598" s="21"/>
      <c r="N598" s="21"/>
      <c r="O598" s="21"/>
      <c r="P598" s="21"/>
      <c r="Q598" s="21"/>
      <c r="R598" s="21"/>
      <c r="S598" s="21"/>
      <c r="T598" s="21"/>
      <c r="U598" s="21"/>
    </row>
    <row r="599" spans="1:25" ht="15.75" hidden="1" x14ac:dyDescent="0.2">
      <c r="A599" s="8"/>
      <c r="B599" s="8"/>
      <c r="C599" s="8"/>
      <c r="D599" s="20"/>
      <c r="E599" s="8"/>
      <c r="F599" s="8"/>
      <c r="G599" s="21"/>
      <c r="H599" s="21"/>
      <c r="I599" s="21"/>
      <c r="J599" s="21"/>
      <c r="K599" s="21"/>
      <c r="L599" s="22" t="str">
        <f t="shared" si="288"/>
        <v>-</v>
      </c>
      <c r="M599" s="21"/>
      <c r="N599" s="21"/>
      <c r="O599" s="21"/>
      <c r="P599" s="21"/>
      <c r="Q599" s="21"/>
      <c r="R599" s="21"/>
      <c r="S599" s="21"/>
      <c r="T599" s="21"/>
      <c r="U599" s="21"/>
    </row>
    <row r="600" spans="1:25" ht="15.75" hidden="1" x14ac:dyDescent="0.2">
      <c r="A600" s="8"/>
      <c r="B600" s="8"/>
      <c r="C600" s="8"/>
      <c r="D600" s="20"/>
      <c r="E600" s="8"/>
      <c r="F600" s="8"/>
      <c r="G600" s="21"/>
      <c r="H600" s="21"/>
      <c r="I600" s="21"/>
      <c r="J600" s="21"/>
      <c r="K600" s="21"/>
      <c r="L600" s="22" t="str">
        <f t="shared" si="288"/>
        <v>-</v>
      </c>
      <c r="M600" s="21"/>
      <c r="N600" s="21"/>
      <c r="O600" s="21"/>
      <c r="P600" s="21"/>
      <c r="Q600" s="21"/>
      <c r="R600" s="21"/>
      <c r="S600" s="21"/>
      <c r="T600" s="21"/>
      <c r="U600" s="21"/>
    </row>
    <row r="601" spans="1:25" ht="15.75" hidden="1" x14ac:dyDescent="0.2">
      <c r="A601" s="8"/>
      <c r="B601" s="8"/>
      <c r="C601" s="8"/>
      <c r="D601" s="20"/>
      <c r="E601" s="8"/>
      <c r="F601" s="8"/>
      <c r="G601" s="21"/>
      <c r="H601" s="21"/>
      <c r="I601" s="21"/>
      <c r="J601" s="21"/>
      <c r="K601" s="21"/>
      <c r="L601" s="22" t="str">
        <f t="shared" si="288"/>
        <v>-</v>
      </c>
      <c r="M601" s="21"/>
      <c r="N601" s="21"/>
      <c r="O601" s="21"/>
      <c r="P601" s="21"/>
      <c r="Q601" s="21"/>
      <c r="R601" s="21"/>
      <c r="S601" s="21"/>
      <c r="T601" s="21"/>
      <c r="U601" s="21"/>
    </row>
    <row r="602" spans="1:25" ht="15.75" hidden="1" x14ac:dyDescent="0.2">
      <c r="A602" s="8"/>
      <c r="B602" s="8"/>
      <c r="C602" s="8"/>
      <c r="D602" s="20"/>
      <c r="E602" s="8"/>
      <c r="F602" s="8"/>
      <c r="G602" s="21"/>
      <c r="H602" s="21"/>
      <c r="I602" s="21"/>
      <c r="J602" s="21"/>
      <c r="K602" s="21"/>
      <c r="L602" s="22" t="str">
        <f t="shared" si="288"/>
        <v>-</v>
      </c>
      <c r="M602" s="21"/>
      <c r="N602" s="21"/>
      <c r="O602" s="21"/>
      <c r="P602" s="21"/>
      <c r="Q602" s="21"/>
      <c r="R602" s="21"/>
      <c r="S602" s="21"/>
      <c r="T602" s="21"/>
      <c r="U602" s="21"/>
    </row>
    <row r="603" spans="1:25" ht="15.75" hidden="1" x14ac:dyDescent="0.2">
      <c r="A603" s="8"/>
      <c r="B603" s="8"/>
      <c r="C603" s="8"/>
      <c r="D603" s="20"/>
      <c r="E603" s="8"/>
      <c r="F603" s="8"/>
      <c r="G603" s="21"/>
      <c r="H603" s="21"/>
      <c r="I603" s="21"/>
      <c r="J603" s="21"/>
      <c r="K603" s="21"/>
      <c r="L603" s="22" t="str">
        <f t="shared" si="288"/>
        <v>-</v>
      </c>
      <c r="M603" s="21"/>
      <c r="N603" s="21"/>
      <c r="O603" s="21"/>
      <c r="P603" s="21"/>
      <c r="Q603" s="21"/>
      <c r="R603" s="21"/>
      <c r="S603" s="21"/>
      <c r="T603" s="21"/>
      <c r="U603" s="21"/>
    </row>
    <row r="604" spans="1:25" ht="110.25" x14ac:dyDescent="0.2">
      <c r="A604" s="333" t="s">
        <v>350</v>
      </c>
      <c r="B604" s="333"/>
      <c r="C604" s="333"/>
      <c r="D604" s="333"/>
      <c r="E604" s="20" t="s">
        <v>351</v>
      </c>
      <c r="F604" s="20" t="s">
        <v>352</v>
      </c>
      <c r="G604" s="21">
        <f>G605+G607+G609</f>
        <v>8200000</v>
      </c>
      <c r="H604" s="21">
        <f>H605+H607+H609</f>
        <v>1315000</v>
      </c>
      <c r="I604" s="21">
        <f>I605+I607+I609+I611</f>
        <v>8200000</v>
      </c>
      <c r="J604" s="21">
        <f t="shared" ref="J604:U604" si="307">J605+J607+J609+J611</f>
        <v>1315000</v>
      </c>
      <c r="K604" s="21">
        <f t="shared" si="307"/>
        <v>7380887.6099999994</v>
      </c>
      <c r="L604" s="22">
        <f t="shared" si="288"/>
        <v>90.010824512195114</v>
      </c>
      <c r="M604" s="21">
        <f t="shared" si="307"/>
        <v>7750000</v>
      </c>
      <c r="N604" s="21">
        <f t="shared" si="307"/>
        <v>3160000</v>
      </c>
      <c r="O604" s="21">
        <f t="shared" si="307"/>
        <v>0</v>
      </c>
      <c r="P604" s="21">
        <f t="shared" si="307"/>
        <v>0</v>
      </c>
      <c r="Q604" s="21">
        <f t="shared" si="307"/>
        <v>0</v>
      </c>
      <c r="R604" s="21">
        <f t="shared" si="307"/>
        <v>0</v>
      </c>
      <c r="S604" s="21">
        <f t="shared" si="307"/>
        <v>0</v>
      </c>
      <c r="T604" s="21">
        <f t="shared" si="307"/>
        <v>0</v>
      </c>
      <c r="U604" s="21">
        <f t="shared" si="307"/>
        <v>0</v>
      </c>
    </row>
    <row r="605" spans="1:25" s="23" customFormat="1" ht="15.75" hidden="1" x14ac:dyDescent="0.2">
      <c r="A605" s="24" t="s">
        <v>353</v>
      </c>
      <c r="B605" s="25">
        <v>11</v>
      </c>
      <c r="C605" s="26" t="s">
        <v>101</v>
      </c>
      <c r="D605" s="27">
        <v>381</v>
      </c>
      <c r="E605" s="20"/>
      <c r="F605" s="20"/>
      <c r="G605" s="21">
        <f>SUM(G606)</f>
        <v>100000</v>
      </c>
      <c r="H605" s="21">
        <f t="shared" ref="H605:U605" si="308">SUM(H606)</f>
        <v>100000</v>
      </c>
      <c r="I605" s="21">
        <f t="shared" si="308"/>
        <v>100000</v>
      </c>
      <c r="J605" s="21">
        <f t="shared" si="308"/>
        <v>100000</v>
      </c>
      <c r="K605" s="21">
        <f t="shared" si="308"/>
        <v>100000</v>
      </c>
      <c r="L605" s="22">
        <f t="shared" si="288"/>
        <v>100</v>
      </c>
      <c r="M605" s="21">
        <f t="shared" si="308"/>
        <v>2350000</v>
      </c>
      <c r="N605" s="21">
        <f t="shared" si="308"/>
        <v>2350000</v>
      </c>
      <c r="O605" s="21">
        <f t="shared" si="308"/>
        <v>0</v>
      </c>
      <c r="P605" s="21">
        <f t="shared" si="308"/>
        <v>0</v>
      </c>
      <c r="Q605" s="21">
        <f t="shared" si="308"/>
        <v>0</v>
      </c>
      <c r="R605" s="21">
        <f t="shared" si="308"/>
        <v>0</v>
      </c>
      <c r="S605" s="21">
        <f t="shared" si="308"/>
        <v>0</v>
      </c>
      <c r="T605" s="21">
        <f t="shared" si="308"/>
        <v>0</v>
      </c>
      <c r="U605" s="21">
        <f t="shared" si="308"/>
        <v>0</v>
      </c>
      <c r="V605" s="21"/>
      <c r="W605" s="21"/>
      <c r="X605" s="21"/>
      <c r="Y605" s="12"/>
    </row>
    <row r="606" spans="1:25" hidden="1" x14ac:dyDescent="0.2">
      <c r="A606" s="28" t="s">
        <v>353</v>
      </c>
      <c r="B606" s="29">
        <v>11</v>
      </c>
      <c r="C606" s="30" t="s">
        <v>101</v>
      </c>
      <c r="D606" s="31">
        <v>3811</v>
      </c>
      <c r="E606" s="32" t="s">
        <v>73</v>
      </c>
      <c r="G606" s="1">
        <v>100000</v>
      </c>
      <c r="H606" s="1">
        <v>100000</v>
      </c>
      <c r="I606" s="1">
        <v>100000</v>
      </c>
      <c r="J606" s="1">
        <v>100000</v>
      </c>
      <c r="K606" s="1">
        <v>100000</v>
      </c>
      <c r="L606" s="33">
        <f t="shared" si="288"/>
        <v>100</v>
      </c>
      <c r="M606" s="1">
        <v>2350000</v>
      </c>
      <c r="N606" s="1">
        <v>2350000</v>
      </c>
      <c r="O606" s="1">
        <v>0</v>
      </c>
      <c r="P606" s="1">
        <f>O606</f>
        <v>0</v>
      </c>
      <c r="Q606" s="1">
        <v>0</v>
      </c>
      <c r="R606" s="1">
        <v>0</v>
      </c>
      <c r="S606" s="1">
        <f>R606</f>
        <v>0</v>
      </c>
      <c r="T606" s="1">
        <v>0</v>
      </c>
      <c r="U606" s="1">
        <f>T606</f>
        <v>0</v>
      </c>
    </row>
    <row r="607" spans="1:25" s="23" customFormat="1" ht="15.75" hidden="1" x14ac:dyDescent="0.2">
      <c r="A607" s="24" t="s">
        <v>353</v>
      </c>
      <c r="B607" s="25">
        <v>12</v>
      </c>
      <c r="C607" s="26" t="s">
        <v>101</v>
      </c>
      <c r="D607" s="27">
        <v>382</v>
      </c>
      <c r="E607" s="20"/>
      <c r="F607" s="20"/>
      <c r="G607" s="21">
        <f>SUM(G608)</f>
        <v>1215000</v>
      </c>
      <c r="H607" s="21">
        <f t="shared" ref="H607:U607" si="309">SUM(H608)</f>
        <v>1215000</v>
      </c>
      <c r="I607" s="21">
        <f t="shared" si="309"/>
        <v>1215000</v>
      </c>
      <c r="J607" s="21">
        <f t="shared" si="309"/>
        <v>1215000</v>
      </c>
      <c r="K607" s="21">
        <f t="shared" si="309"/>
        <v>1148063.02</v>
      </c>
      <c r="L607" s="22">
        <f t="shared" si="288"/>
        <v>94.49078353909465</v>
      </c>
      <c r="M607" s="21">
        <f t="shared" si="309"/>
        <v>810000</v>
      </c>
      <c r="N607" s="21">
        <f t="shared" si="309"/>
        <v>810000</v>
      </c>
      <c r="O607" s="21">
        <f t="shared" si="309"/>
        <v>0</v>
      </c>
      <c r="P607" s="21">
        <f t="shared" si="309"/>
        <v>0</v>
      </c>
      <c r="Q607" s="21">
        <f t="shared" si="309"/>
        <v>0</v>
      </c>
      <c r="R607" s="21">
        <f t="shared" si="309"/>
        <v>0</v>
      </c>
      <c r="S607" s="21">
        <f t="shared" si="309"/>
        <v>0</v>
      </c>
      <c r="T607" s="21">
        <f t="shared" si="309"/>
        <v>0</v>
      </c>
      <c r="U607" s="21">
        <f t="shared" si="309"/>
        <v>0</v>
      </c>
      <c r="V607" s="21"/>
      <c r="W607" s="21"/>
      <c r="X607" s="21"/>
      <c r="Y607" s="12"/>
    </row>
    <row r="608" spans="1:25" ht="30" hidden="1" customHeight="1" x14ac:dyDescent="0.2">
      <c r="A608" s="28" t="s">
        <v>353</v>
      </c>
      <c r="B608" s="29">
        <v>12</v>
      </c>
      <c r="C608" s="30" t="s">
        <v>101</v>
      </c>
      <c r="D608" s="31">
        <v>3821</v>
      </c>
      <c r="E608" s="32" t="s">
        <v>102</v>
      </c>
      <c r="G608" s="1">
        <v>1215000</v>
      </c>
      <c r="H608" s="1">
        <v>1215000</v>
      </c>
      <c r="I608" s="1">
        <v>1215000</v>
      </c>
      <c r="J608" s="1">
        <v>1215000</v>
      </c>
      <c r="K608" s="1">
        <v>1148063.02</v>
      </c>
      <c r="L608" s="33">
        <f t="shared" si="288"/>
        <v>94.49078353909465</v>
      </c>
      <c r="M608" s="1">
        <v>810000</v>
      </c>
      <c r="N608" s="1">
        <v>810000</v>
      </c>
      <c r="O608" s="1">
        <v>0</v>
      </c>
      <c r="P608" s="1">
        <f>O608</f>
        <v>0</v>
      </c>
      <c r="Q608" s="1">
        <v>0</v>
      </c>
      <c r="R608" s="1"/>
      <c r="S608" s="1">
        <f>R608</f>
        <v>0</v>
      </c>
      <c r="T608" s="1">
        <v>0</v>
      </c>
      <c r="U608" s="1">
        <f>T608</f>
        <v>0</v>
      </c>
    </row>
    <row r="609" spans="1:25" s="23" customFormat="1" ht="15.75" hidden="1" x14ac:dyDescent="0.2">
      <c r="A609" s="24" t="s">
        <v>353</v>
      </c>
      <c r="B609" s="25">
        <v>51</v>
      </c>
      <c r="C609" s="26" t="s">
        <v>101</v>
      </c>
      <c r="D609" s="27">
        <v>382</v>
      </c>
      <c r="E609" s="20"/>
      <c r="F609" s="20"/>
      <c r="G609" s="21">
        <f>SUM(G610)</f>
        <v>6885000</v>
      </c>
      <c r="H609" s="21">
        <f t="shared" ref="H609:U609" si="310">SUM(H610)</f>
        <v>0</v>
      </c>
      <c r="I609" s="21">
        <f t="shared" si="310"/>
        <v>6885000</v>
      </c>
      <c r="J609" s="21">
        <f t="shared" si="310"/>
        <v>0</v>
      </c>
      <c r="K609" s="21">
        <f t="shared" si="310"/>
        <v>6132824.5899999999</v>
      </c>
      <c r="L609" s="22">
        <f t="shared" si="288"/>
        <v>89.075157443718226</v>
      </c>
      <c r="M609" s="21">
        <f t="shared" si="310"/>
        <v>4590000</v>
      </c>
      <c r="N609" s="21">
        <f t="shared" si="310"/>
        <v>0</v>
      </c>
      <c r="O609" s="21">
        <f t="shared" si="310"/>
        <v>0</v>
      </c>
      <c r="P609" s="21">
        <f t="shared" si="310"/>
        <v>0</v>
      </c>
      <c r="Q609" s="21">
        <f t="shared" si="310"/>
        <v>0</v>
      </c>
      <c r="R609" s="21">
        <f t="shared" si="310"/>
        <v>0</v>
      </c>
      <c r="S609" s="21">
        <f t="shared" si="310"/>
        <v>0</v>
      </c>
      <c r="T609" s="21">
        <f t="shared" si="310"/>
        <v>0</v>
      </c>
      <c r="U609" s="21">
        <f t="shared" si="310"/>
        <v>0</v>
      </c>
      <c r="V609" s="21"/>
      <c r="W609" s="21"/>
      <c r="X609" s="21"/>
      <c r="Y609" s="12"/>
    </row>
    <row r="610" spans="1:25" ht="33.75" hidden="1" customHeight="1" x14ac:dyDescent="0.2">
      <c r="A610" s="28" t="s">
        <v>353</v>
      </c>
      <c r="B610" s="29">
        <v>51</v>
      </c>
      <c r="C610" s="30" t="s">
        <v>101</v>
      </c>
      <c r="D610" s="31">
        <v>3821</v>
      </c>
      <c r="E610" s="32" t="s">
        <v>102</v>
      </c>
      <c r="G610" s="1">
        <v>6885000</v>
      </c>
      <c r="H610" s="55"/>
      <c r="I610" s="1">
        <v>6885000</v>
      </c>
      <c r="J610" s="55"/>
      <c r="K610" s="1">
        <v>6132824.5899999999</v>
      </c>
      <c r="L610" s="33">
        <f t="shared" si="288"/>
        <v>89.075157443718226</v>
      </c>
      <c r="M610" s="1">
        <v>4590000</v>
      </c>
      <c r="N610" s="55"/>
      <c r="O610" s="1">
        <v>0</v>
      </c>
      <c r="P610" s="55"/>
      <c r="Q610" s="1">
        <v>0</v>
      </c>
      <c r="R610" s="1"/>
      <c r="S610" s="55"/>
      <c r="T610" s="1">
        <v>0</v>
      </c>
      <c r="U610" s="55"/>
    </row>
    <row r="611" spans="1:25" s="23" customFormat="1" ht="15.75" hidden="1" x14ac:dyDescent="0.2">
      <c r="A611" s="24" t="s">
        <v>353</v>
      </c>
      <c r="B611" s="25">
        <v>563</v>
      </c>
      <c r="C611" s="26" t="s">
        <v>101</v>
      </c>
      <c r="D611" s="27">
        <v>382</v>
      </c>
      <c r="E611" s="20"/>
      <c r="F611" s="20"/>
      <c r="G611" s="21"/>
      <c r="H611" s="21"/>
      <c r="I611" s="21">
        <f>I612</f>
        <v>0</v>
      </c>
      <c r="J611" s="21">
        <f t="shared" ref="J611:U611" si="311">J612</f>
        <v>0</v>
      </c>
      <c r="K611" s="21">
        <f t="shared" si="311"/>
        <v>0</v>
      </c>
      <c r="L611" s="22" t="str">
        <f t="shared" si="288"/>
        <v>-</v>
      </c>
      <c r="M611" s="21">
        <f t="shared" si="311"/>
        <v>0</v>
      </c>
      <c r="N611" s="21">
        <f t="shared" si="311"/>
        <v>0</v>
      </c>
      <c r="O611" s="21">
        <f t="shared" si="311"/>
        <v>0</v>
      </c>
      <c r="P611" s="21">
        <f t="shared" si="311"/>
        <v>0</v>
      </c>
      <c r="Q611" s="21">
        <f t="shared" si="311"/>
        <v>0</v>
      </c>
      <c r="R611" s="21">
        <f t="shared" si="311"/>
        <v>0</v>
      </c>
      <c r="S611" s="21">
        <f t="shared" si="311"/>
        <v>0</v>
      </c>
      <c r="T611" s="21">
        <f t="shared" si="311"/>
        <v>0</v>
      </c>
      <c r="U611" s="21">
        <f t="shared" si="311"/>
        <v>0</v>
      </c>
      <c r="V611" s="21"/>
      <c r="W611" s="21"/>
      <c r="X611" s="21"/>
      <c r="Y611" s="12"/>
    </row>
    <row r="612" spans="1:25" hidden="1" x14ac:dyDescent="0.2">
      <c r="A612" s="28" t="s">
        <v>353</v>
      </c>
      <c r="B612" s="29">
        <v>563</v>
      </c>
      <c r="C612" s="30" t="s">
        <v>101</v>
      </c>
      <c r="D612" s="31">
        <v>3821</v>
      </c>
      <c r="E612" s="32" t="s">
        <v>102</v>
      </c>
      <c r="J612" s="55"/>
      <c r="L612" s="33" t="str">
        <f t="shared" si="288"/>
        <v>-</v>
      </c>
      <c r="M612" s="1"/>
      <c r="N612" s="1"/>
      <c r="O612" s="1"/>
      <c r="P612" s="55"/>
      <c r="Q612" s="1"/>
      <c r="R612" s="1"/>
      <c r="S612" s="55"/>
      <c r="T612" s="1"/>
      <c r="U612" s="55"/>
    </row>
    <row r="613" spans="1:25" ht="110.25" x14ac:dyDescent="0.2">
      <c r="A613" s="333" t="s">
        <v>354</v>
      </c>
      <c r="B613" s="333"/>
      <c r="C613" s="333"/>
      <c r="D613" s="333"/>
      <c r="E613" s="20" t="s">
        <v>355</v>
      </c>
      <c r="F613" s="20" t="s">
        <v>352</v>
      </c>
      <c r="G613" s="21">
        <f>G614+G616+G618</f>
        <v>4430109</v>
      </c>
      <c r="H613" s="21">
        <f>H614+H616+H618</f>
        <v>770109</v>
      </c>
      <c r="I613" s="21">
        <f>I614+I616+I618+I620</f>
        <v>4430109</v>
      </c>
      <c r="J613" s="21">
        <f t="shared" ref="J613:U613" si="312">J614+J616+J618+J620</f>
        <v>770109</v>
      </c>
      <c r="K613" s="21">
        <f t="shared" si="312"/>
        <v>120000.07</v>
      </c>
      <c r="L613" s="22">
        <f t="shared" si="288"/>
        <v>2.7087385434534457</v>
      </c>
      <c r="M613" s="21">
        <f t="shared" si="312"/>
        <v>50000</v>
      </c>
      <c r="N613" s="21">
        <f t="shared" si="312"/>
        <v>50000</v>
      </c>
      <c r="O613" s="21">
        <f t="shared" si="312"/>
        <v>0</v>
      </c>
      <c r="P613" s="21">
        <f t="shared" si="312"/>
        <v>0</v>
      </c>
      <c r="Q613" s="21">
        <f t="shared" si="312"/>
        <v>0</v>
      </c>
      <c r="R613" s="21">
        <f t="shared" si="312"/>
        <v>0</v>
      </c>
      <c r="S613" s="21">
        <f t="shared" si="312"/>
        <v>0</v>
      </c>
      <c r="T613" s="21">
        <f t="shared" si="312"/>
        <v>0</v>
      </c>
      <c r="U613" s="21">
        <f t="shared" si="312"/>
        <v>0</v>
      </c>
    </row>
    <row r="614" spans="1:25" s="23" customFormat="1" ht="15.75" hidden="1" x14ac:dyDescent="0.2">
      <c r="A614" s="24" t="s">
        <v>356</v>
      </c>
      <c r="B614" s="25">
        <v>11</v>
      </c>
      <c r="C614" s="26" t="s">
        <v>101</v>
      </c>
      <c r="D614" s="27">
        <v>381</v>
      </c>
      <c r="E614" s="20"/>
      <c r="F614" s="20"/>
      <c r="G614" s="21">
        <f>SUM(G615)</f>
        <v>120000</v>
      </c>
      <c r="H614" s="21">
        <f t="shared" ref="H614:U614" si="313">SUM(H615)</f>
        <v>120000</v>
      </c>
      <c r="I614" s="21">
        <f t="shared" si="313"/>
        <v>120000</v>
      </c>
      <c r="J614" s="21">
        <f t="shared" si="313"/>
        <v>120000</v>
      </c>
      <c r="K614" s="21">
        <f t="shared" si="313"/>
        <v>120000</v>
      </c>
      <c r="L614" s="22">
        <f t="shared" si="288"/>
        <v>100</v>
      </c>
      <c r="M614" s="21">
        <f t="shared" si="313"/>
        <v>50000</v>
      </c>
      <c r="N614" s="21">
        <f t="shared" si="313"/>
        <v>50000</v>
      </c>
      <c r="O614" s="21">
        <f t="shared" si="313"/>
        <v>0</v>
      </c>
      <c r="P614" s="21">
        <f t="shared" si="313"/>
        <v>0</v>
      </c>
      <c r="Q614" s="21">
        <f t="shared" si="313"/>
        <v>0</v>
      </c>
      <c r="R614" s="21">
        <f t="shared" si="313"/>
        <v>0</v>
      </c>
      <c r="S614" s="21">
        <f t="shared" si="313"/>
        <v>0</v>
      </c>
      <c r="T614" s="21">
        <f t="shared" si="313"/>
        <v>0</v>
      </c>
      <c r="U614" s="21">
        <f t="shared" si="313"/>
        <v>0</v>
      </c>
      <c r="V614" s="21"/>
      <c r="W614" s="21"/>
      <c r="X614" s="21"/>
      <c r="Y614" s="12"/>
    </row>
    <row r="615" spans="1:25" hidden="1" x14ac:dyDescent="0.2">
      <c r="A615" s="28" t="s">
        <v>356</v>
      </c>
      <c r="B615" s="29">
        <v>11</v>
      </c>
      <c r="C615" s="30" t="s">
        <v>101</v>
      </c>
      <c r="D615" s="31">
        <v>3811</v>
      </c>
      <c r="E615" s="32" t="s">
        <v>73</v>
      </c>
      <c r="G615" s="1">
        <v>120000</v>
      </c>
      <c r="H615" s="1">
        <v>120000</v>
      </c>
      <c r="I615" s="1">
        <v>120000</v>
      </c>
      <c r="J615" s="1">
        <v>120000</v>
      </c>
      <c r="K615" s="1">
        <v>120000</v>
      </c>
      <c r="L615" s="33">
        <f t="shared" si="288"/>
        <v>100</v>
      </c>
      <c r="M615" s="1">
        <v>50000</v>
      </c>
      <c r="N615" s="1">
        <v>50000</v>
      </c>
      <c r="O615" s="1">
        <v>0</v>
      </c>
      <c r="P615" s="1">
        <f>O615</f>
        <v>0</v>
      </c>
      <c r="Q615" s="1">
        <v>0</v>
      </c>
      <c r="R615" s="1">
        <v>0</v>
      </c>
      <c r="S615" s="1">
        <f>R615</f>
        <v>0</v>
      </c>
      <c r="T615" s="1">
        <v>0</v>
      </c>
      <c r="U615" s="1">
        <f>T615</f>
        <v>0</v>
      </c>
    </row>
    <row r="616" spans="1:25" s="23" customFormat="1" ht="15.75" hidden="1" x14ac:dyDescent="0.2">
      <c r="A616" s="24" t="s">
        <v>356</v>
      </c>
      <c r="B616" s="25">
        <v>12</v>
      </c>
      <c r="C616" s="26" t="s">
        <v>101</v>
      </c>
      <c r="D616" s="27">
        <v>382</v>
      </c>
      <c r="E616" s="20"/>
      <c r="F616" s="20"/>
      <c r="G616" s="21">
        <f>SUM(G617)</f>
        <v>650109</v>
      </c>
      <c r="H616" s="21">
        <f t="shared" ref="H616:U616" si="314">SUM(H617)</f>
        <v>650109</v>
      </c>
      <c r="I616" s="21">
        <f t="shared" si="314"/>
        <v>650109</v>
      </c>
      <c r="J616" s="21">
        <f t="shared" si="314"/>
        <v>650109</v>
      </c>
      <c r="K616" s="21">
        <f t="shared" si="314"/>
        <v>7.0000000000000007E-2</v>
      </c>
      <c r="L616" s="22">
        <f t="shared" si="288"/>
        <v>1.0767425154858647E-5</v>
      </c>
      <c r="M616" s="21">
        <f t="shared" si="314"/>
        <v>0</v>
      </c>
      <c r="N616" s="21">
        <f t="shared" si="314"/>
        <v>0</v>
      </c>
      <c r="O616" s="21">
        <f t="shared" si="314"/>
        <v>0</v>
      </c>
      <c r="P616" s="21">
        <f t="shared" si="314"/>
        <v>0</v>
      </c>
      <c r="Q616" s="21">
        <f t="shared" si="314"/>
        <v>0</v>
      </c>
      <c r="R616" s="21">
        <f t="shared" si="314"/>
        <v>0</v>
      </c>
      <c r="S616" s="21">
        <f t="shared" si="314"/>
        <v>0</v>
      </c>
      <c r="T616" s="21">
        <f t="shared" si="314"/>
        <v>0</v>
      </c>
      <c r="U616" s="21">
        <f t="shared" si="314"/>
        <v>0</v>
      </c>
      <c r="V616" s="21"/>
      <c r="W616" s="21"/>
      <c r="X616" s="21"/>
      <c r="Y616" s="12"/>
    </row>
    <row r="617" spans="1:25" ht="30.75" hidden="1" customHeight="1" x14ac:dyDescent="0.2">
      <c r="A617" s="28" t="s">
        <v>356</v>
      </c>
      <c r="B617" s="29">
        <v>12</v>
      </c>
      <c r="C617" s="30" t="s">
        <v>101</v>
      </c>
      <c r="D617" s="31">
        <v>3821</v>
      </c>
      <c r="E617" s="32" t="s">
        <v>102</v>
      </c>
      <c r="G617" s="1">
        <v>650109</v>
      </c>
      <c r="H617" s="1">
        <v>650109</v>
      </c>
      <c r="I617" s="1">
        <v>650109</v>
      </c>
      <c r="J617" s="1">
        <v>650109</v>
      </c>
      <c r="K617" s="1">
        <v>7.0000000000000007E-2</v>
      </c>
      <c r="L617" s="33">
        <f t="shared" si="288"/>
        <v>1.0767425154858647E-5</v>
      </c>
      <c r="M617" s="1">
        <v>0</v>
      </c>
      <c r="N617" s="1">
        <v>0</v>
      </c>
      <c r="O617" s="1"/>
      <c r="P617" s="1">
        <f>O617</f>
        <v>0</v>
      </c>
      <c r="Q617" s="1">
        <v>0</v>
      </c>
      <c r="R617" s="1">
        <v>0</v>
      </c>
      <c r="S617" s="1">
        <f>R617</f>
        <v>0</v>
      </c>
      <c r="T617" s="1">
        <v>0</v>
      </c>
      <c r="U617" s="1">
        <f>T617</f>
        <v>0</v>
      </c>
    </row>
    <row r="618" spans="1:25" s="23" customFormat="1" ht="15.75" hidden="1" x14ac:dyDescent="0.2">
      <c r="A618" s="24" t="s">
        <v>356</v>
      </c>
      <c r="B618" s="25">
        <v>51</v>
      </c>
      <c r="C618" s="26" t="s">
        <v>101</v>
      </c>
      <c r="D618" s="27">
        <v>382</v>
      </c>
      <c r="E618" s="20"/>
      <c r="F618" s="20"/>
      <c r="G618" s="21">
        <f>SUM(G619)</f>
        <v>3660000</v>
      </c>
      <c r="H618" s="21">
        <f t="shared" ref="H618:U618" si="315">SUM(H619)</f>
        <v>0</v>
      </c>
      <c r="I618" s="21">
        <f t="shared" si="315"/>
        <v>3660000</v>
      </c>
      <c r="J618" s="21">
        <f t="shared" si="315"/>
        <v>0</v>
      </c>
      <c r="K618" s="21">
        <f t="shared" si="315"/>
        <v>0</v>
      </c>
      <c r="L618" s="22">
        <f t="shared" si="288"/>
        <v>0</v>
      </c>
      <c r="M618" s="21">
        <f t="shared" si="315"/>
        <v>0</v>
      </c>
      <c r="N618" s="21">
        <f t="shared" si="315"/>
        <v>0</v>
      </c>
      <c r="O618" s="21">
        <f t="shared" si="315"/>
        <v>0</v>
      </c>
      <c r="P618" s="21">
        <f t="shared" si="315"/>
        <v>0</v>
      </c>
      <c r="Q618" s="21">
        <f t="shared" si="315"/>
        <v>0</v>
      </c>
      <c r="R618" s="21">
        <f t="shared" si="315"/>
        <v>0</v>
      </c>
      <c r="S618" s="21">
        <f t="shared" si="315"/>
        <v>0</v>
      </c>
      <c r="T618" s="21">
        <f t="shared" si="315"/>
        <v>0</v>
      </c>
      <c r="U618" s="21">
        <f t="shared" si="315"/>
        <v>0</v>
      </c>
      <c r="V618" s="21"/>
      <c r="W618" s="21"/>
      <c r="X618" s="21"/>
      <c r="Y618" s="12"/>
    </row>
    <row r="619" spans="1:25" ht="33" hidden="1" customHeight="1" x14ac:dyDescent="0.2">
      <c r="A619" s="28" t="s">
        <v>356</v>
      </c>
      <c r="B619" s="29">
        <v>51</v>
      </c>
      <c r="C619" s="30" t="s">
        <v>101</v>
      </c>
      <c r="D619" s="31">
        <v>3821</v>
      </c>
      <c r="E619" s="32" t="s">
        <v>102</v>
      </c>
      <c r="G619" s="1">
        <v>3660000</v>
      </c>
      <c r="H619" s="55"/>
      <c r="I619" s="1">
        <v>3660000</v>
      </c>
      <c r="J619" s="55"/>
      <c r="K619" s="1">
        <v>0</v>
      </c>
      <c r="L619" s="33">
        <f t="shared" si="288"/>
        <v>0</v>
      </c>
      <c r="M619" s="1">
        <v>0</v>
      </c>
      <c r="N619" s="55"/>
      <c r="O619" s="1"/>
      <c r="P619" s="55"/>
      <c r="Q619" s="1">
        <v>0</v>
      </c>
      <c r="R619" s="1">
        <v>0</v>
      </c>
      <c r="S619" s="55"/>
      <c r="T619" s="1">
        <v>0</v>
      </c>
      <c r="U619" s="55"/>
    </row>
    <row r="620" spans="1:25" s="23" customFormat="1" ht="15.75" hidden="1" x14ac:dyDescent="0.2">
      <c r="A620" s="24" t="s">
        <v>356</v>
      </c>
      <c r="B620" s="25">
        <v>563</v>
      </c>
      <c r="C620" s="26" t="s">
        <v>101</v>
      </c>
      <c r="D620" s="27">
        <v>382</v>
      </c>
      <c r="E620" s="20"/>
      <c r="F620" s="20"/>
      <c r="G620" s="21"/>
      <c r="H620" s="21"/>
      <c r="I620" s="21">
        <f>I621</f>
        <v>0</v>
      </c>
      <c r="J620" s="21">
        <f t="shared" ref="J620:U620" si="316">J621</f>
        <v>0</v>
      </c>
      <c r="K620" s="21">
        <f t="shared" si="316"/>
        <v>0</v>
      </c>
      <c r="L620" s="22" t="str">
        <f t="shared" si="288"/>
        <v>-</v>
      </c>
      <c r="M620" s="21">
        <f t="shared" si="316"/>
        <v>0</v>
      </c>
      <c r="N620" s="21">
        <f t="shared" si="316"/>
        <v>0</v>
      </c>
      <c r="O620" s="21">
        <f t="shared" si="316"/>
        <v>0</v>
      </c>
      <c r="P620" s="21">
        <f t="shared" si="316"/>
        <v>0</v>
      </c>
      <c r="Q620" s="21">
        <f t="shared" si="316"/>
        <v>0</v>
      </c>
      <c r="R620" s="21">
        <f t="shared" si="316"/>
        <v>0</v>
      </c>
      <c r="S620" s="21">
        <f t="shared" si="316"/>
        <v>0</v>
      </c>
      <c r="T620" s="21">
        <f t="shared" si="316"/>
        <v>0</v>
      </c>
      <c r="U620" s="21">
        <f t="shared" si="316"/>
        <v>0</v>
      </c>
      <c r="V620" s="21"/>
      <c r="W620" s="21"/>
      <c r="X620" s="21"/>
      <c r="Y620" s="12"/>
    </row>
    <row r="621" spans="1:25" hidden="1" x14ac:dyDescent="0.2">
      <c r="A621" s="28" t="s">
        <v>356</v>
      </c>
      <c r="B621" s="29">
        <v>563</v>
      </c>
      <c r="C621" s="30" t="s">
        <v>101</v>
      </c>
      <c r="D621" s="31">
        <v>3821</v>
      </c>
      <c r="E621" s="32" t="s">
        <v>102</v>
      </c>
      <c r="J621" s="55"/>
      <c r="L621" s="33" t="str">
        <f t="shared" si="288"/>
        <v>-</v>
      </c>
      <c r="M621" s="1"/>
      <c r="N621" s="1"/>
      <c r="O621" s="1"/>
      <c r="P621" s="55"/>
      <c r="Q621" s="1"/>
      <c r="R621" s="1"/>
      <c r="S621" s="55"/>
      <c r="T621" s="1"/>
      <c r="U621" s="55"/>
    </row>
    <row r="622" spans="1:25" ht="110.25" x14ac:dyDescent="0.2">
      <c r="A622" s="333" t="s">
        <v>357</v>
      </c>
      <c r="B622" s="333"/>
      <c r="C622" s="333"/>
      <c r="D622" s="333"/>
      <c r="E622" s="20" t="s">
        <v>358</v>
      </c>
      <c r="F622" s="20" t="s">
        <v>352</v>
      </c>
      <c r="G622" s="21">
        <f>G623+G625+G627</f>
        <v>1550000</v>
      </c>
      <c r="H622" s="21">
        <f>H623+H625+H627</f>
        <v>275000</v>
      </c>
      <c r="I622" s="21">
        <f>I623+I625+I627+I629</f>
        <v>1550000</v>
      </c>
      <c r="J622" s="21">
        <f t="shared" ref="J622:U622" si="317">J623+J625+J627+J629</f>
        <v>275000</v>
      </c>
      <c r="K622" s="21">
        <f t="shared" si="317"/>
        <v>846191.57</v>
      </c>
      <c r="L622" s="22">
        <f t="shared" si="288"/>
        <v>54.593004516129028</v>
      </c>
      <c r="M622" s="21">
        <f t="shared" si="317"/>
        <v>0</v>
      </c>
      <c r="N622" s="21">
        <f t="shared" si="317"/>
        <v>0</v>
      </c>
      <c r="O622" s="21">
        <f t="shared" si="317"/>
        <v>0</v>
      </c>
      <c r="P622" s="21">
        <f t="shared" si="317"/>
        <v>0</v>
      </c>
      <c r="Q622" s="21">
        <f t="shared" si="317"/>
        <v>0</v>
      </c>
      <c r="R622" s="21">
        <f t="shared" si="317"/>
        <v>0</v>
      </c>
      <c r="S622" s="21">
        <f t="shared" si="317"/>
        <v>0</v>
      </c>
      <c r="T622" s="21">
        <f t="shared" si="317"/>
        <v>0</v>
      </c>
      <c r="U622" s="21">
        <f t="shared" si="317"/>
        <v>0</v>
      </c>
    </row>
    <row r="623" spans="1:25" s="23" customFormat="1" ht="15.75" hidden="1" x14ac:dyDescent="0.2">
      <c r="A623" s="24" t="s">
        <v>359</v>
      </c>
      <c r="B623" s="25">
        <v>11</v>
      </c>
      <c r="C623" s="26" t="s">
        <v>101</v>
      </c>
      <c r="D623" s="27">
        <v>381</v>
      </c>
      <c r="E623" s="20"/>
      <c r="F623" s="20"/>
      <c r="G623" s="21">
        <f>SUM(G624)</f>
        <v>50000</v>
      </c>
      <c r="H623" s="21">
        <f t="shared" ref="H623:U623" si="318">SUM(H624)</f>
        <v>50000</v>
      </c>
      <c r="I623" s="21">
        <f t="shared" si="318"/>
        <v>50000</v>
      </c>
      <c r="J623" s="21">
        <f t="shared" si="318"/>
        <v>50000</v>
      </c>
      <c r="K623" s="21">
        <f t="shared" si="318"/>
        <v>50000</v>
      </c>
      <c r="L623" s="22">
        <f t="shared" si="288"/>
        <v>100</v>
      </c>
      <c r="M623" s="21">
        <f t="shared" si="318"/>
        <v>0</v>
      </c>
      <c r="N623" s="21">
        <f t="shared" si="318"/>
        <v>0</v>
      </c>
      <c r="O623" s="21">
        <f t="shared" si="318"/>
        <v>0</v>
      </c>
      <c r="P623" s="21">
        <f t="shared" si="318"/>
        <v>0</v>
      </c>
      <c r="Q623" s="21">
        <f t="shared" si="318"/>
        <v>0</v>
      </c>
      <c r="R623" s="21">
        <f t="shared" si="318"/>
        <v>0</v>
      </c>
      <c r="S623" s="21">
        <f t="shared" si="318"/>
        <v>0</v>
      </c>
      <c r="T623" s="21">
        <f t="shared" si="318"/>
        <v>0</v>
      </c>
      <c r="U623" s="21">
        <f t="shared" si="318"/>
        <v>0</v>
      </c>
      <c r="V623" s="21"/>
      <c r="W623" s="21"/>
      <c r="X623" s="21"/>
      <c r="Y623" s="12"/>
    </row>
    <row r="624" spans="1:25" hidden="1" x14ac:dyDescent="0.2">
      <c r="A624" s="28" t="s">
        <v>359</v>
      </c>
      <c r="B624" s="29">
        <v>11</v>
      </c>
      <c r="C624" s="30" t="s">
        <v>101</v>
      </c>
      <c r="D624" s="31">
        <v>3811</v>
      </c>
      <c r="E624" s="32" t="s">
        <v>73</v>
      </c>
      <c r="G624" s="1">
        <v>50000</v>
      </c>
      <c r="H624" s="1">
        <v>50000</v>
      </c>
      <c r="I624" s="1">
        <v>50000</v>
      </c>
      <c r="J624" s="1">
        <v>50000</v>
      </c>
      <c r="K624" s="1">
        <v>50000</v>
      </c>
      <c r="L624" s="33">
        <f t="shared" si="288"/>
        <v>100</v>
      </c>
      <c r="M624" s="1">
        <v>0</v>
      </c>
      <c r="N624" s="1">
        <v>0</v>
      </c>
      <c r="O624" s="1">
        <v>0</v>
      </c>
      <c r="P624" s="1">
        <f>O624</f>
        <v>0</v>
      </c>
      <c r="Q624" s="1">
        <v>0</v>
      </c>
      <c r="R624" s="1">
        <v>0</v>
      </c>
      <c r="S624" s="1">
        <f>R624</f>
        <v>0</v>
      </c>
      <c r="T624" s="1">
        <v>0</v>
      </c>
      <c r="U624" s="1">
        <f>T624</f>
        <v>0</v>
      </c>
    </row>
    <row r="625" spans="1:25" s="23" customFormat="1" ht="15.75" hidden="1" x14ac:dyDescent="0.2">
      <c r="A625" s="24" t="s">
        <v>359</v>
      </c>
      <c r="B625" s="25">
        <v>12</v>
      </c>
      <c r="C625" s="26" t="s">
        <v>101</v>
      </c>
      <c r="D625" s="27">
        <v>382</v>
      </c>
      <c r="E625" s="20"/>
      <c r="F625" s="20"/>
      <c r="G625" s="21">
        <f>SUM(G626)</f>
        <v>225000</v>
      </c>
      <c r="H625" s="21">
        <f t="shared" ref="H625:U625" si="319">SUM(H626)</f>
        <v>225000</v>
      </c>
      <c r="I625" s="21">
        <f t="shared" si="319"/>
        <v>225000</v>
      </c>
      <c r="J625" s="21">
        <f t="shared" si="319"/>
        <v>225000</v>
      </c>
      <c r="K625" s="21">
        <f t="shared" si="319"/>
        <v>119428.74</v>
      </c>
      <c r="L625" s="22">
        <f t="shared" si="288"/>
        <v>53.079439999999998</v>
      </c>
      <c r="M625" s="21">
        <f t="shared" si="319"/>
        <v>0</v>
      </c>
      <c r="N625" s="21">
        <f t="shared" si="319"/>
        <v>0</v>
      </c>
      <c r="O625" s="21">
        <f t="shared" si="319"/>
        <v>0</v>
      </c>
      <c r="P625" s="21">
        <f t="shared" si="319"/>
        <v>0</v>
      </c>
      <c r="Q625" s="21">
        <f t="shared" si="319"/>
        <v>0</v>
      </c>
      <c r="R625" s="21">
        <f t="shared" si="319"/>
        <v>0</v>
      </c>
      <c r="S625" s="21">
        <f t="shared" si="319"/>
        <v>0</v>
      </c>
      <c r="T625" s="21">
        <f t="shared" si="319"/>
        <v>0</v>
      </c>
      <c r="U625" s="21">
        <f t="shared" si="319"/>
        <v>0</v>
      </c>
      <c r="V625" s="21"/>
      <c r="W625" s="21"/>
      <c r="X625" s="21"/>
      <c r="Y625" s="12"/>
    </row>
    <row r="626" spans="1:25" ht="30.75" hidden="1" customHeight="1" x14ac:dyDescent="0.2">
      <c r="A626" s="28" t="s">
        <v>359</v>
      </c>
      <c r="B626" s="29">
        <v>12</v>
      </c>
      <c r="C626" s="30" t="s">
        <v>101</v>
      </c>
      <c r="D626" s="31">
        <v>3821</v>
      </c>
      <c r="E626" s="32" t="s">
        <v>102</v>
      </c>
      <c r="G626" s="1">
        <v>225000</v>
      </c>
      <c r="H626" s="1">
        <v>225000</v>
      </c>
      <c r="I626" s="1">
        <v>225000</v>
      </c>
      <c r="J626" s="1">
        <v>225000</v>
      </c>
      <c r="K626" s="1">
        <v>119428.74</v>
      </c>
      <c r="L626" s="33">
        <f t="shared" si="288"/>
        <v>53.079439999999998</v>
      </c>
      <c r="M626" s="1">
        <v>0</v>
      </c>
      <c r="N626" s="1">
        <v>0</v>
      </c>
      <c r="O626" s="1"/>
      <c r="P626" s="1">
        <f>O626</f>
        <v>0</v>
      </c>
      <c r="Q626" s="1">
        <v>0</v>
      </c>
      <c r="R626" s="1">
        <v>0</v>
      </c>
      <c r="S626" s="1">
        <f>R626</f>
        <v>0</v>
      </c>
      <c r="T626" s="1">
        <v>0</v>
      </c>
      <c r="U626" s="1">
        <f>T626</f>
        <v>0</v>
      </c>
    </row>
    <row r="627" spans="1:25" s="23" customFormat="1" ht="15.75" hidden="1" x14ac:dyDescent="0.2">
      <c r="A627" s="24" t="s">
        <v>359</v>
      </c>
      <c r="B627" s="25">
        <v>51</v>
      </c>
      <c r="C627" s="26" t="s">
        <v>101</v>
      </c>
      <c r="D627" s="27">
        <v>382</v>
      </c>
      <c r="E627" s="20"/>
      <c r="F627" s="20"/>
      <c r="G627" s="21">
        <f>SUM(G628)</f>
        <v>1275000</v>
      </c>
      <c r="H627" s="21">
        <f t="shared" ref="H627:U627" si="320">SUM(H628)</f>
        <v>0</v>
      </c>
      <c r="I627" s="21">
        <f t="shared" si="320"/>
        <v>1275000</v>
      </c>
      <c r="J627" s="21">
        <f t="shared" si="320"/>
        <v>0</v>
      </c>
      <c r="K627" s="21">
        <f t="shared" si="320"/>
        <v>676762.83</v>
      </c>
      <c r="L627" s="22">
        <f t="shared" si="288"/>
        <v>53.079437647058825</v>
      </c>
      <c r="M627" s="21">
        <f t="shared" si="320"/>
        <v>0</v>
      </c>
      <c r="N627" s="21">
        <f t="shared" si="320"/>
        <v>0</v>
      </c>
      <c r="O627" s="21">
        <f t="shared" si="320"/>
        <v>0</v>
      </c>
      <c r="P627" s="21">
        <f t="shared" si="320"/>
        <v>0</v>
      </c>
      <c r="Q627" s="21">
        <f t="shared" si="320"/>
        <v>0</v>
      </c>
      <c r="R627" s="21">
        <f t="shared" si="320"/>
        <v>0</v>
      </c>
      <c r="S627" s="21">
        <f t="shared" si="320"/>
        <v>0</v>
      </c>
      <c r="T627" s="21">
        <f t="shared" si="320"/>
        <v>0</v>
      </c>
      <c r="U627" s="21">
        <f t="shared" si="320"/>
        <v>0</v>
      </c>
      <c r="V627" s="21"/>
      <c r="W627" s="21"/>
      <c r="X627" s="21"/>
      <c r="Y627" s="12"/>
    </row>
    <row r="628" spans="1:25" ht="34.5" hidden="1" customHeight="1" x14ac:dyDescent="0.2">
      <c r="A628" s="28" t="s">
        <v>359</v>
      </c>
      <c r="B628" s="29">
        <v>51</v>
      </c>
      <c r="C628" s="30" t="s">
        <v>101</v>
      </c>
      <c r="D628" s="31">
        <v>3821</v>
      </c>
      <c r="E628" s="32" t="s">
        <v>102</v>
      </c>
      <c r="G628" s="1">
        <v>1275000</v>
      </c>
      <c r="H628" s="55"/>
      <c r="I628" s="1">
        <v>1275000</v>
      </c>
      <c r="J628" s="55"/>
      <c r="K628" s="1">
        <v>676762.83</v>
      </c>
      <c r="L628" s="33">
        <f t="shared" si="288"/>
        <v>53.079437647058825</v>
      </c>
      <c r="M628" s="1">
        <v>0</v>
      </c>
      <c r="N628" s="55"/>
      <c r="O628" s="1"/>
      <c r="P628" s="55"/>
      <c r="Q628" s="1">
        <v>0</v>
      </c>
      <c r="R628" s="1">
        <v>0</v>
      </c>
      <c r="S628" s="55"/>
      <c r="T628" s="1">
        <v>0</v>
      </c>
      <c r="U628" s="55"/>
    </row>
    <row r="629" spans="1:25" s="23" customFormat="1" ht="15.75" hidden="1" x14ac:dyDescent="0.2">
      <c r="A629" s="24" t="s">
        <v>359</v>
      </c>
      <c r="B629" s="25">
        <v>563</v>
      </c>
      <c r="C629" s="26" t="s">
        <v>101</v>
      </c>
      <c r="D629" s="27">
        <v>382</v>
      </c>
      <c r="E629" s="20"/>
      <c r="F629" s="20"/>
      <c r="G629" s="21"/>
      <c r="H629" s="21"/>
      <c r="I629" s="21">
        <f>I630</f>
        <v>0</v>
      </c>
      <c r="J629" s="21">
        <f t="shared" ref="J629:U629" si="321">J630</f>
        <v>0</v>
      </c>
      <c r="K629" s="21">
        <f t="shared" si="321"/>
        <v>0</v>
      </c>
      <c r="L629" s="22" t="str">
        <f t="shared" si="288"/>
        <v>-</v>
      </c>
      <c r="M629" s="21">
        <f t="shared" si="321"/>
        <v>0</v>
      </c>
      <c r="N629" s="21">
        <f t="shared" si="321"/>
        <v>0</v>
      </c>
      <c r="O629" s="21">
        <f t="shared" si="321"/>
        <v>0</v>
      </c>
      <c r="P629" s="21">
        <f t="shared" si="321"/>
        <v>0</v>
      </c>
      <c r="Q629" s="21">
        <f t="shared" si="321"/>
        <v>0</v>
      </c>
      <c r="R629" s="21">
        <f t="shared" si="321"/>
        <v>0</v>
      </c>
      <c r="S629" s="21">
        <f t="shared" si="321"/>
        <v>0</v>
      </c>
      <c r="T629" s="21">
        <f t="shared" si="321"/>
        <v>0</v>
      </c>
      <c r="U629" s="21">
        <f t="shared" si="321"/>
        <v>0</v>
      </c>
      <c r="V629" s="21"/>
      <c r="W629" s="21"/>
      <c r="X629" s="21"/>
      <c r="Y629" s="12"/>
    </row>
    <row r="630" spans="1:25" hidden="1" x14ac:dyDescent="0.2">
      <c r="A630" s="28" t="s">
        <v>359</v>
      </c>
      <c r="B630" s="29">
        <v>563</v>
      </c>
      <c r="C630" s="30" t="s">
        <v>101</v>
      </c>
      <c r="D630" s="31">
        <v>3821</v>
      </c>
      <c r="E630" s="32" t="s">
        <v>102</v>
      </c>
      <c r="J630" s="55"/>
      <c r="L630" s="33" t="str">
        <f t="shared" si="288"/>
        <v>-</v>
      </c>
      <c r="M630" s="1"/>
      <c r="N630" s="1"/>
      <c r="O630" s="1"/>
      <c r="P630" s="55"/>
      <c r="Q630" s="1"/>
      <c r="R630" s="1"/>
      <c r="S630" s="55"/>
      <c r="T630" s="1"/>
      <c r="U630" s="55"/>
    </row>
    <row r="631" spans="1:25" ht="110.25" x14ac:dyDescent="0.2">
      <c r="A631" s="333" t="s">
        <v>360</v>
      </c>
      <c r="B631" s="333"/>
      <c r="C631" s="333"/>
      <c r="D631" s="333"/>
      <c r="E631" s="20" t="s">
        <v>361</v>
      </c>
      <c r="F631" s="20" t="s">
        <v>352</v>
      </c>
      <c r="G631" s="21">
        <f>G632+G634+G636</f>
        <v>5850000</v>
      </c>
      <c r="H631" s="21">
        <f>H632+H634+H636</f>
        <v>877500</v>
      </c>
      <c r="I631" s="21">
        <f>I632+I634+I636+I638</f>
        <v>5950000</v>
      </c>
      <c r="J631" s="21">
        <f t="shared" ref="J631:U631" si="322">J632+J634+J636+J638</f>
        <v>977500</v>
      </c>
      <c r="K631" s="21">
        <f t="shared" si="322"/>
        <v>100000</v>
      </c>
      <c r="L631" s="22">
        <f t="shared" si="288"/>
        <v>1.680672268907563</v>
      </c>
      <c r="M631" s="21">
        <f t="shared" si="322"/>
        <v>3900000</v>
      </c>
      <c r="N631" s="21">
        <f t="shared" si="322"/>
        <v>585000</v>
      </c>
      <c r="O631" s="21">
        <f t="shared" si="322"/>
        <v>0</v>
      </c>
      <c r="P631" s="21">
        <f t="shared" si="322"/>
        <v>0</v>
      </c>
      <c r="Q631" s="21">
        <f t="shared" si="322"/>
        <v>0</v>
      </c>
      <c r="R631" s="21">
        <f t="shared" si="322"/>
        <v>0</v>
      </c>
      <c r="S631" s="21">
        <f t="shared" si="322"/>
        <v>0</v>
      </c>
      <c r="T631" s="21">
        <f t="shared" si="322"/>
        <v>0</v>
      </c>
      <c r="U631" s="21">
        <f t="shared" si="322"/>
        <v>0</v>
      </c>
    </row>
    <row r="632" spans="1:25" s="23" customFormat="1" ht="15.75" hidden="1" x14ac:dyDescent="0.2">
      <c r="A632" s="24" t="s">
        <v>362</v>
      </c>
      <c r="B632" s="25">
        <v>11</v>
      </c>
      <c r="C632" s="26" t="s">
        <v>101</v>
      </c>
      <c r="D632" s="27">
        <v>381</v>
      </c>
      <c r="E632" s="20"/>
      <c r="F632" s="20"/>
      <c r="G632" s="21">
        <f>SUM(G633)</f>
        <v>0</v>
      </c>
      <c r="H632" s="21">
        <f t="shared" ref="H632:U632" si="323">SUM(H633)</f>
        <v>0</v>
      </c>
      <c r="I632" s="21">
        <f t="shared" si="323"/>
        <v>100000</v>
      </c>
      <c r="J632" s="21">
        <f t="shared" si="323"/>
        <v>100000</v>
      </c>
      <c r="K632" s="21">
        <f t="shared" si="323"/>
        <v>100000</v>
      </c>
      <c r="L632" s="22">
        <f t="shared" si="288"/>
        <v>100</v>
      </c>
      <c r="M632" s="21">
        <f t="shared" si="323"/>
        <v>0</v>
      </c>
      <c r="N632" s="21">
        <f t="shared" si="323"/>
        <v>0</v>
      </c>
      <c r="O632" s="21">
        <f t="shared" si="323"/>
        <v>0</v>
      </c>
      <c r="P632" s="21">
        <f t="shared" si="323"/>
        <v>0</v>
      </c>
      <c r="Q632" s="21">
        <f t="shared" si="323"/>
        <v>0</v>
      </c>
      <c r="R632" s="21">
        <f t="shared" si="323"/>
        <v>0</v>
      </c>
      <c r="S632" s="21">
        <f t="shared" si="323"/>
        <v>0</v>
      </c>
      <c r="T632" s="21">
        <f t="shared" si="323"/>
        <v>0</v>
      </c>
      <c r="U632" s="21">
        <f t="shared" si="323"/>
        <v>0</v>
      </c>
      <c r="V632" s="21"/>
      <c r="W632" s="21"/>
      <c r="X632" s="21"/>
      <c r="Y632" s="12"/>
    </row>
    <row r="633" spans="1:25" ht="15.75" hidden="1" x14ac:dyDescent="0.2">
      <c r="A633" s="28" t="s">
        <v>362</v>
      </c>
      <c r="B633" s="29">
        <v>11</v>
      </c>
      <c r="C633" s="30" t="s">
        <v>101</v>
      </c>
      <c r="D633" s="31">
        <v>3811</v>
      </c>
      <c r="E633" s="32" t="s">
        <v>73</v>
      </c>
      <c r="F633" s="20"/>
      <c r="G633" s="1">
        <v>0</v>
      </c>
      <c r="H633" s="1">
        <v>0</v>
      </c>
      <c r="I633" s="1">
        <v>100000</v>
      </c>
      <c r="J633" s="1">
        <v>100000</v>
      </c>
      <c r="K633" s="1">
        <v>100000</v>
      </c>
      <c r="L633" s="33">
        <f t="shared" si="288"/>
        <v>100</v>
      </c>
      <c r="M633" s="1">
        <v>0</v>
      </c>
      <c r="N633" s="1">
        <v>0</v>
      </c>
      <c r="O633" s="1">
        <v>0</v>
      </c>
      <c r="P633" s="1">
        <f>O633</f>
        <v>0</v>
      </c>
      <c r="Q633" s="1">
        <v>0</v>
      </c>
      <c r="R633" s="1">
        <v>0</v>
      </c>
      <c r="S633" s="1">
        <f>R633</f>
        <v>0</v>
      </c>
      <c r="T633" s="1">
        <v>0</v>
      </c>
      <c r="U633" s="1">
        <f>T633</f>
        <v>0</v>
      </c>
    </row>
    <row r="634" spans="1:25" s="23" customFormat="1" ht="15.75" hidden="1" x14ac:dyDescent="0.2">
      <c r="A634" s="24" t="s">
        <v>362</v>
      </c>
      <c r="B634" s="25">
        <v>12</v>
      </c>
      <c r="C634" s="26" t="s">
        <v>101</v>
      </c>
      <c r="D634" s="27">
        <v>382</v>
      </c>
      <c r="E634" s="20"/>
      <c r="F634" s="20"/>
      <c r="G634" s="21">
        <f>SUM(G635)</f>
        <v>877500</v>
      </c>
      <c r="H634" s="21">
        <f t="shared" ref="H634:U634" si="324">SUM(H635)</f>
        <v>877500</v>
      </c>
      <c r="I634" s="21">
        <f t="shared" si="324"/>
        <v>877500</v>
      </c>
      <c r="J634" s="21">
        <f t="shared" si="324"/>
        <v>877500</v>
      </c>
      <c r="K634" s="21">
        <f t="shared" si="324"/>
        <v>0</v>
      </c>
      <c r="L634" s="22">
        <f t="shared" si="288"/>
        <v>0</v>
      </c>
      <c r="M634" s="21">
        <f t="shared" si="324"/>
        <v>585000</v>
      </c>
      <c r="N634" s="21">
        <f t="shared" si="324"/>
        <v>585000</v>
      </c>
      <c r="O634" s="21">
        <f t="shared" si="324"/>
        <v>0</v>
      </c>
      <c r="P634" s="21">
        <f t="shared" si="324"/>
        <v>0</v>
      </c>
      <c r="Q634" s="21">
        <f t="shared" si="324"/>
        <v>0</v>
      </c>
      <c r="R634" s="21">
        <f t="shared" si="324"/>
        <v>0</v>
      </c>
      <c r="S634" s="21">
        <f t="shared" si="324"/>
        <v>0</v>
      </c>
      <c r="T634" s="21">
        <f t="shared" si="324"/>
        <v>0</v>
      </c>
      <c r="U634" s="21">
        <f t="shared" si="324"/>
        <v>0</v>
      </c>
      <c r="V634" s="21"/>
      <c r="W634" s="21"/>
      <c r="X634" s="21"/>
      <c r="Y634" s="12"/>
    </row>
    <row r="635" spans="1:25" ht="31.5" hidden="1" customHeight="1" x14ac:dyDescent="0.2">
      <c r="A635" s="28" t="s">
        <v>362</v>
      </c>
      <c r="B635" s="29">
        <v>12</v>
      </c>
      <c r="C635" s="30" t="s">
        <v>101</v>
      </c>
      <c r="D635" s="31">
        <v>3821</v>
      </c>
      <c r="E635" s="32" t="s">
        <v>102</v>
      </c>
      <c r="G635" s="1">
        <v>877500</v>
      </c>
      <c r="H635" s="1">
        <v>877500</v>
      </c>
      <c r="I635" s="1">
        <v>877500</v>
      </c>
      <c r="J635" s="1">
        <v>877500</v>
      </c>
      <c r="K635" s="1">
        <v>0</v>
      </c>
      <c r="L635" s="33">
        <f t="shared" si="288"/>
        <v>0</v>
      </c>
      <c r="M635" s="1">
        <v>585000</v>
      </c>
      <c r="N635" s="1">
        <v>585000</v>
      </c>
      <c r="O635" s="1">
        <v>0</v>
      </c>
      <c r="P635" s="1">
        <f>O635</f>
        <v>0</v>
      </c>
      <c r="Q635" s="1">
        <v>0</v>
      </c>
      <c r="R635" s="1"/>
      <c r="S635" s="1">
        <f>R635</f>
        <v>0</v>
      </c>
      <c r="T635" s="1">
        <v>0</v>
      </c>
      <c r="U635" s="1">
        <f>T635</f>
        <v>0</v>
      </c>
    </row>
    <row r="636" spans="1:25" s="23" customFormat="1" ht="15.75" hidden="1" x14ac:dyDescent="0.2">
      <c r="A636" s="24" t="s">
        <v>362</v>
      </c>
      <c r="B636" s="25">
        <v>51</v>
      </c>
      <c r="C636" s="26" t="s">
        <v>101</v>
      </c>
      <c r="D636" s="27">
        <v>382</v>
      </c>
      <c r="E636" s="20"/>
      <c r="F636" s="20"/>
      <c r="G636" s="21">
        <f>SUM(G637)</f>
        <v>4972500</v>
      </c>
      <c r="H636" s="21">
        <f t="shared" ref="H636:U636" si="325">SUM(H637)</f>
        <v>0</v>
      </c>
      <c r="I636" s="21">
        <f t="shared" si="325"/>
        <v>4972500</v>
      </c>
      <c r="J636" s="21">
        <f t="shared" si="325"/>
        <v>0</v>
      </c>
      <c r="K636" s="21">
        <f t="shared" si="325"/>
        <v>0</v>
      </c>
      <c r="L636" s="22">
        <f t="shared" si="288"/>
        <v>0</v>
      </c>
      <c r="M636" s="21">
        <f t="shared" si="325"/>
        <v>3315000</v>
      </c>
      <c r="N636" s="21">
        <f t="shared" si="325"/>
        <v>0</v>
      </c>
      <c r="O636" s="21">
        <f t="shared" si="325"/>
        <v>0</v>
      </c>
      <c r="P636" s="21">
        <f t="shared" si="325"/>
        <v>0</v>
      </c>
      <c r="Q636" s="21">
        <f t="shared" si="325"/>
        <v>0</v>
      </c>
      <c r="R636" s="21">
        <f t="shared" si="325"/>
        <v>0</v>
      </c>
      <c r="S636" s="21">
        <f t="shared" si="325"/>
        <v>0</v>
      </c>
      <c r="T636" s="21">
        <f t="shared" si="325"/>
        <v>0</v>
      </c>
      <c r="U636" s="21">
        <f t="shared" si="325"/>
        <v>0</v>
      </c>
      <c r="V636" s="21"/>
      <c r="W636" s="21"/>
      <c r="X636" s="21"/>
      <c r="Y636" s="12"/>
    </row>
    <row r="637" spans="1:25" ht="32.25" hidden="1" customHeight="1" x14ac:dyDescent="0.2">
      <c r="A637" s="28" t="s">
        <v>362</v>
      </c>
      <c r="B637" s="29">
        <v>51</v>
      </c>
      <c r="C637" s="30" t="s">
        <v>101</v>
      </c>
      <c r="D637" s="31">
        <v>3821</v>
      </c>
      <c r="E637" s="32" t="s">
        <v>102</v>
      </c>
      <c r="G637" s="1">
        <v>4972500</v>
      </c>
      <c r="H637" s="55"/>
      <c r="I637" s="1">
        <v>4972500</v>
      </c>
      <c r="J637" s="55"/>
      <c r="K637" s="1">
        <v>0</v>
      </c>
      <c r="L637" s="33">
        <f t="shared" si="288"/>
        <v>0</v>
      </c>
      <c r="M637" s="1">
        <v>3315000</v>
      </c>
      <c r="N637" s="55"/>
      <c r="O637" s="1">
        <v>0</v>
      </c>
      <c r="P637" s="55"/>
      <c r="Q637" s="1">
        <v>0</v>
      </c>
      <c r="R637" s="1"/>
      <c r="S637" s="55"/>
      <c r="T637" s="1">
        <v>0</v>
      </c>
      <c r="U637" s="55"/>
    </row>
    <row r="638" spans="1:25" s="23" customFormat="1" ht="15.75" hidden="1" x14ac:dyDescent="0.2">
      <c r="A638" s="24" t="s">
        <v>362</v>
      </c>
      <c r="B638" s="25">
        <v>563</v>
      </c>
      <c r="C638" s="26" t="s">
        <v>101</v>
      </c>
      <c r="D638" s="27">
        <v>382</v>
      </c>
      <c r="E638" s="20"/>
      <c r="F638" s="20"/>
      <c r="G638" s="21"/>
      <c r="H638" s="21"/>
      <c r="I638" s="21">
        <f>I639</f>
        <v>0</v>
      </c>
      <c r="J638" s="21">
        <f t="shared" ref="J638:U638" si="326">J639</f>
        <v>0</v>
      </c>
      <c r="K638" s="21">
        <f t="shared" si="326"/>
        <v>0</v>
      </c>
      <c r="L638" s="22" t="str">
        <f t="shared" si="288"/>
        <v>-</v>
      </c>
      <c r="M638" s="21">
        <f t="shared" si="326"/>
        <v>0</v>
      </c>
      <c r="N638" s="21">
        <f t="shared" si="326"/>
        <v>0</v>
      </c>
      <c r="O638" s="21">
        <f t="shared" si="326"/>
        <v>0</v>
      </c>
      <c r="P638" s="21">
        <f t="shared" si="326"/>
        <v>0</v>
      </c>
      <c r="Q638" s="21">
        <f t="shared" si="326"/>
        <v>0</v>
      </c>
      <c r="R638" s="21">
        <f t="shared" si="326"/>
        <v>0</v>
      </c>
      <c r="S638" s="21">
        <f t="shared" si="326"/>
        <v>0</v>
      </c>
      <c r="T638" s="21">
        <f t="shared" si="326"/>
        <v>0</v>
      </c>
      <c r="U638" s="21">
        <f t="shared" si="326"/>
        <v>0</v>
      </c>
      <c r="V638" s="21"/>
      <c r="W638" s="21"/>
      <c r="X638" s="21"/>
      <c r="Y638" s="12"/>
    </row>
    <row r="639" spans="1:25" hidden="1" x14ac:dyDescent="0.2">
      <c r="A639" s="28" t="s">
        <v>362</v>
      </c>
      <c r="B639" s="29">
        <v>563</v>
      </c>
      <c r="C639" s="30" t="s">
        <v>101</v>
      </c>
      <c r="D639" s="31">
        <v>3821</v>
      </c>
      <c r="E639" s="32" t="s">
        <v>102</v>
      </c>
      <c r="J639" s="55"/>
      <c r="L639" s="33" t="str">
        <f t="shared" si="288"/>
        <v>-</v>
      </c>
      <c r="M639" s="1"/>
      <c r="N639" s="1"/>
      <c r="O639" s="1"/>
      <c r="P639" s="55"/>
      <c r="Q639" s="1"/>
      <c r="R639" s="1"/>
      <c r="S639" s="55"/>
      <c r="T639" s="1"/>
      <c r="U639" s="55"/>
    </row>
    <row r="640" spans="1:25" ht="110.25" x14ac:dyDescent="0.2">
      <c r="A640" s="333" t="s">
        <v>363</v>
      </c>
      <c r="B640" s="333"/>
      <c r="C640" s="333"/>
      <c r="D640" s="333"/>
      <c r="E640" s="20" t="s">
        <v>364</v>
      </c>
      <c r="F640" s="20" t="s">
        <v>352</v>
      </c>
      <c r="G640" s="21">
        <f>G641+G643+G645</f>
        <v>15300000</v>
      </c>
      <c r="H640" s="21">
        <f>H641+H643+H645</f>
        <v>6502500</v>
      </c>
      <c r="I640" s="21">
        <f>I641+I643+I645+I647</f>
        <v>15300000</v>
      </c>
      <c r="J640" s="21">
        <f t="shared" ref="J640:U640" si="327">J641+J643+J645+J647</f>
        <v>6502500</v>
      </c>
      <c r="K640" s="21">
        <f t="shared" si="327"/>
        <v>10304501.16</v>
      </c>
      <c r="L640" s="22">
        <f t="shared" ref="L640:L716" si="328">IF(I640=0, "-", K640/I640*100)</f>
        <v>67.349680784313719</v>
      </c>
      <c r="M640" s="21">
        <f t="shared" si="327"/>
        <v>9975000</v>
      </c>
      <c r="N640" s="21">
        <f t="shared" si="327"/>
        <v>4110000</v>
      </c>
      <c r="O640" s="21">
        <f t="shared" si="327"/>
        <v>0</v>
      </c>
      <c r="P640" s="21">
        <f t="shared" si="327"/>
        <v>0</v>
      </c>
      <c r="Q640" s="21">
        <f t="shared" si="327"/>
        <v>0</v>
      </c>
      <c r="R640" s="21">
        <f t="shared" si="327"/>
        <v>0</v>
      </c>
      <c r="S640" s="21">
        <f t="shared" si="327"/>
        <v>0</v>
      </c>
      <c r="T640" s="21">
        <f t="shared" si="327"/>
        <v>0</v>
      </c>
      <c r="U640" s="21">
        <f t="shared" si="327"/>
        <v>0</v>
      </c>
    </row>
    <row r="641" spans="1:25" s="23" customFormat="1" ht="15.75" hidden="1" x14ac:dyDescent="0.2">
      <c r="A641" s="24" t="s">
        <v>365</v>
      </c>
      <c r="B641" s="25">
        <v>11</v>
      </c>
      <c r="C641" s="49" t="s">
        <v>101</v>
      </c>
      <c r="D641" s="27">
        <v>386</v>
      </c>
      <c r="E641" s="20"/>
      <c r="F641" s="20"/>
      <c r="G641" s="21">
        <f>SUM(G642)</f>
        <v>4950000</v>
      </c>
      <c r="H641" s="21">
        <f t="shared" ref="H641:U641" si="329">SUM(H642)</f>
        <v>4950000</v>
      </c>
      <c r="I641" s="21">
        <f t="shared" si="329"/>
        <v>4950000</v>
      </c>
      <c r="J641" s="21">
        <f t="shared" si="329"/>
        <v>4950000</v>
      </c>
      <c r="K641" s="21">
        <f t="shared" si="329"/>
        <v>0</v>
      </c>
      <c r="L641" s="22">
        <f t="shared" si="328"/>
        <v>0</v>
      </c>
      <c r="M641" s="21">
        <f t="shared" si="329"/>
        <v>3075000</v>
      </c>
      <c r="N641" s="21">
        <f t="shared" si="329"/>
        <v>3075000</v>
      </c>
      <c r="O641" s="21">
        <f t="shared" si="329"/>
        <v>0</v>
      </c>
      <c r="P641" s="21">
        <f t="shared" si="329"/>
        <v>0</v>
      </c>
      <c r="Q641" s="21">
        <f t="shared" si="329"/>
        <v>0</v>
      </c>
      <c r="R641" s="21">
        <f t="shared" si="329"/>
        <v>0</v>
      </c>
      <c r="S641" s="21">
        <f t="shared" si="329"/>
        <v>0</v>
      </c>
      <c r="T641" s="21">
        <f t="shared" si="329"/>
        <v>0</v>
      </c>
      <c r="U641" s="21">
        <f t="shared" si="329"/>
        <v>0</v>
      </c>
      <c r="V641" s="21"/>
      <c r="W641" s="21"/>
      <c r="X641" s="21"/>
      <c r="Y641" s="12"/>
    </row>
    <row r="642" spans="1:25" ht="45" hidden="1" x14ac:dyDescent="0.2">
      <c r="A642" s="28" t="s">
        <v>365</v>
      </c>
      <c r="B642" s="29">
        <v>11</v>
      </c>
      <c r="C642" s="50" t="s">
        <v>101</v>
      </c>
      <c r="D642" s="31">
        <v>3861</v>
      </c>
      <c r="E642" s="32" t="s">
        <v>277</v>
      </c>
      <c r="G642" s="51">
        <v>4950000</v>
      </c>
      <c r="H642" s="51">
        <v>4950000</v>
      </c>
      <c r="I642" s="51">
        <v>4950000</v>
      </c>
      <c r="J642" s="51">
        <v>4950000</v>
      </c>
      <c r="K642" s="51">
        <v>0</v>
      </c>
      <c r="L642" s="33">
        <f t="shared" si="328"/>
        <v>0</v>
      </c>
      <c r="M642" s="51">
        <v>3075000</v>
      </c>
      <c r="N642" s="51">
        <v>3075000</v>
      </c>
      <c r="O642" s="51">
        <v>0</v>
      </c>
      <c r="P642" s="51">
        <f>O642</f>
        <v>0</v>
      </c>
      <c r="Q642" s="51">
        <v>0</v>
      </c>
      <c r="R642" s="51">
        <v>0</v>
      </c>
      <c r="S642" s="51">
        <f>R642</f>
        <v>0</v>
      </c>
      <c r="T642" s="51">
        <v>0</v>
      </c>
      <c r="U642" s="51">
        <f>T642</f>
        <v>0</v>
      </c>
    </row>
    <row r="643" spans="1:25" s="23" customFormat="1" ht="15.75" hidden="1" x14ac:dyDescent="0.2">
      <c r="A643" s="24" t="s">
        <v>365</v>
      </c>
      <c r="B643" s="25">
        <v>12</v>
      </c>
      <c r="C643" s="49" t="s">
        <v>101</v>
      </c>
      <c r="D643" s="27">
        <v>386</v>
      </c>
      <c r="E643" s="20"/>
      <c r="F643" s="20"/>
      <c r="G643" s="52">
        <f>SUM(G644)</f>
        <v>1552500</v>
      </c>
      <c r="H643" s="52">
        <f t="shared" ref="H643:U643" si="330">SUM(H644)</f>
        <v>1552500</v>
      </c>
      <c r="I643" s="52">
        <f t="shared" si="330"/>
        <v>1552500</v>
      </c>
      <c r="J643" s="52">
        <f t="shared" si="330"/>
        <v>1552500</v>
      </c>
      <c r="K643" s="52">
        <f t="shared" si="330"/>
        <v>1545675.17</v>
      </c>
      <c r="L643" s="22">
        <f t="shared" si="328"/>
        <v>99.560397423510466</v>
      </c>
      <c r="M643" s="52">
        <f t="shared" si="330"/>
        <v>1035000</v>
      </c>
      <c r="N643" s="52">
        <f t="shared" si="330"/>
        <v>1035000</v>
      </c>
      <c r="O643" s="52">
        <f t="shared" si="330"/>
        <v>0</v>
      </c>
      <c r="P643" s="52">
        <f t="shared" si="330"/>
        <v>0</v>
      </c>
      <c r="Q643" s="52">
        <f t="shared" si="330"/>
        <v>0</v>
      </c>
      <c r="R643" s="52">
        <f t="shared" si="330"/>
        <v>0</v>
      </c>
      <c r="S643" s="52">
        <f t="shared" si="330"/>
        <v>0</v>
      </c>
      <c r="T643" s="52">
        <f t="shared" si="330"/>
        <v>0</v>
      </c>
      <c r="U643" s="52">
        <f t="shared" si="330"/>
        <v>0</v>
      </c>
      <c r="V643" s="21"/>
      <c r="W643" s="21"/>
      <c r="X643" s="21"/>
      <c r="Y643" s="12"/>
    </row>
    <row r="644" spans="1:25" ht="45" hidden="1" x14ac:dyDescent="0.2">
      <c r="A644" s="28" t="s">
        <v>365</v>
      </c>
      <c r="B644" s="29">
        <v>12</v>
      </c>
      <c r="C644" s="50" t="s">
        <v>101</v>
      </c>
      <c r="D644" s="31">
        <v>3861</v>
      </c>
      <c r="E644" s="32" t="s">
        <v>277</v>
      </c>
      <c r="G644" s="51">
        <v>1552500</v>
      </c>
      <c r="H644" s="51">
        <v>1552500</v>
      </c>
      <c r="I644" s="51">
        <v>1552500</v>
      </c>
      <c r="J644" s="51">
        <v>1552500</v>
      </c>
      <c r="K644" s="51">
        <v>1545675.17</v>
      </c>
      <c r="L644" s="33">
        <f t="shared" si="328"/>
        <v>99.560397423510466</v>
      </c>
      <c r="M644" s="51">
        <v>1035000</v>
      </c>
      <c r="N644" s="51">
        <v>1035000</v>
      </c>
      <c r="O644" s="51">
        <v>0</v>
      </c>
      <c r="P644" s="51">
        <f>O644</f>
        <v>0</v>
      </c>
      <c r="Q644" s="51">
        <v>0</v>
      </c>
      <c r="R644" s="51"/>
      <c r="S644" s="51">
        <f>R644</f>
        <v>0</v>
      </c>
      <c r="T644" s="51">
        <v>0</v>
      </c>
      <c r="U644" s="51">
        <f>T644</f>
        <v>0</v>
      </c>
    </row>
    <row r="645" spans="1:25" s="23" customFormat="1" ht="15.75" hidden="1" x14ac:dyDescent="0.2">
      <c r="A645" s="24" t="s">
        <v>365</v>
      </c>
      <c r="B645" s="25">
        <v>51</v>
      </c>
      <c r="C645" s="49" t="s">
        <v>101</v>
      </c>
      <c r="D645" s="27">
        <v>386</v>
      </c>
      <c r="E645" s="20"/>
      <c r="F645" s="20"/>
      <c r="G645" s="52">
        <f>SUM(G646)</f>
        <v>8797500</v>
      </c>
      <c r="H645" s="52">
        <f t="shared" ref="H645:U645" si="331">SUM(H646)</f>
        <v>0</v>
      </c>
      <c r="I645" s="52">
        <f t="shared" si="331"/>
        <v>8797500</v>
      </c>
      <c r="J645" s="52">
        <f t="shared" si="331"/>
        <v>0</v>
      </c>
      <c r="K645" s="52">
        <f t="shared" si="331"/>
        <v>8758825.9900000002</v>
      </c>
      <c r="L645" s="22">
        <f t="shared" si="328"/>
        <v>99.560397726626888</v>
      </c>
      <c r="M645" s="52">
        <f t="shared" si="331"/>
        <v>5865000</v>
      </c>
      <c r="N645" s="52">
        <f t="shared" si="331"/>
        <v>0</v>
      </c>
      <c r="O645" s="52">
        <f t="shared" si="331"/>
        <v>0</v>
      </c>
      <c r="P645" s="52">
        <f t="shared" si="331"/>
        <v>0</v>
      </c>
      <c r="Q645" s="52">
        <f t="shared" si="331"/>
        <v>0</v>
      </c>
      <c r="R645" s="52">
        <f t="shared" si="331"/>
        <v>0</v>
      </c>
      <c r="S645" s="52">
        <f t="shared" si="331"/>
        <v>0</v>
      </c>
      <c r="T645" s="52">
        <f t="shared" si="331"/>
        <v>0</v>
      </c>
      <c r="U645" s="52">
        <f t="shared" si="331"/>
        <v>0</v>
      </c>
      <c r="V645" s="21"/>
      <c r="W645" s="21"/>
      <c r="X645" s="21"/>
      <c r="Y645" s="12"/>
    </row>
    <row r="646" spans="1:25" ht="45" hidden="1" x14ac:dyDescent="0.2">
      <c r="A646" s="28" t="s">
        <v>365</v>
      </c>
      <c r="B646" s="29">
        <v>51</v>
      </c>
      <c r="C646" s="50" t="s">
        <v>101</v>
      </c>
      <c r="D646" s="31">
        <v>3861</v>
      </c>
      <c r="E646" s="32" t="s">
        <v>277</v>
      </c>
      <c r="G646" s="51">
        <v>8797500</v>
      </c>
      <c r="H646" s="67"/>
      <c r="I646" s="51">
        <v>8797500</v>
      </c>
      <c r="J646" s="55"/>
      <c r="K646" s="51">
        <v>8758825.9900000002</v>
      </c>
      <c r="L646" s="33">
        <f t="shared" si="328"/>
        <v>99.560397726626888</v>
      </c>
      <c r="M646" s="51">
        <v>5865000</v>
      </c>
      <c r="N646" s="67"/>
      <c r="O646" s="51">
        <v>0</v>
      </c>
      <c r="P646" s="55"/>
      <c r="Q646" s="51">
        <v>0</v>
      </c>
      <c r="R646" s="51"/>
      <c r="S646" s="55"/>
      <c r="T646" s="51">
        <v>0</v>
      </c>
      <c r="U646" s="55"/>
    </row>
    <row r="647" spans="1:25" s="23" customFormat="1" ht="15.75" hidden="1" x14ac:dyDescent="0.2">
      <c r="A647" s="24" t="s">
        <v>365</v>
      </c>
      <c r="B647" s="25">
        <v>563</v>
      </c>
      <c r="C647" s="49" t="s">
        <v>101</v>
      </c>
      <c r="D647" s="27">
        <v>386</v>
      </c>
      <c r="E647" s="20"/>
      <c r="F647" s="20"/>
      <c r="G647" s="52"/>
      <c r="H647" s="52"/>
      <c r="I647" s="52">
        <f>I648</f>
        <v>0</v>
      </c>
      <c r="J647" s="52">
        <f t="shared" ref="J647:U647" si="332">J648</f>
        <v>0</v>
      </c>
      <c r="K647" s="52">
        <f t="shared" si="332"/>
        <v>0</v>
      </c>
      <c r="L647" s="22" t="str">
        <f t="shared" si="328"/>
        <v>-</v>
      </c>
      <c r="M647" s="52">
        <f t="shared" si="332"/>
        <v>0</v>
      </c>
      <c r="N647" s="52">
        <f t="shared" si="332"/>
        <v>0</v>
      </c>
      <c r="O647" s="52">
        <f t="shared" si="332"/>
        <v>0</v>
      </c>
      <c r="P647" s="52">
        <f t="shared" si="332"/>
        <v>0</v>
      </c>
      <c r="Q647" s="52">
        <f t="shared" si="332"/>
        <v>0</v>
      </c>
      <c r="R647" s="52">
        <f t="shared" si="332"/>
        <v>0</v>
      </c>
      <c r="S647" s="52">
        <f t="shared" si="332"/>
        <v>0</v>
      </c>
      <c r="T647" s="52">
        <f t="shared" si="332"/>
        <v>0</v>
      </c>
      <c r="U647" s="52">
        <f t="shared" si="332"/>
        <v>0</v>
      </c>
      <c r="V647" s="21"/>
      <c r="W647" s="21"/>
      <c r="X647" s="21"/>
      <c r="Y647" s="12"/>
    </row>
    <row r="648" spans="1:25" ht="45" hidden="1" x14ac:dyDescent="0.2">
      <c r="A648" s="28" t="s">
        <v>365</v>
      </c>
      <c r="B648" s="29">
        <v>563</v>
      </c>
      <c r="C648" s="50" t="s">
        <v>101</v>
      </c>
      <c r="D648" s="31">
        <v>3861</v>
      </c>
      <c r="E648" s="32" t="s">
        <v>277</v>
      </c>
      <c r="G648" s="51"/>
      <c r="H648" s="51"/>
      <c r="I648" s="51"/>
      <c r="J648" s="55"/>
      <c r="K648" s="51"/>
      <c r="L648" s="33" t="str">
        <f t="shared" si="328"/>
        <v>-</v>
      </c>
      <c r="M648" s="51"/>
      <c r="N648" s="51"/>
      <c r="O648" s="51"/>
      <c r="P648" s="55"/>
      <c r="Q648" s="51"/>
      <c r="R648" s="51"/>
      <c r="S648" s="55"/>
      <c r="T648" s="51"/>
      <c r="U648" s="55"/>
    </row>
    <row r="649" spans="1:25" s="23" customFormat="1" ht="110.25" x14ac:dyDescent="0.2">
      <c r="A649" s="333" t="s">
        <v>366</v>
      </c>
      <c r="B649" s="333"/>
      <c r="C649" s="333"/>
      <c r="D649" s="333"/>
      <c r="E649" s="20" t="s">
        <v>367</v>
      </c>
      <c r="F649" s="20" t="s">
        <v>352</v>
      </c>
      <c r="G649" s="52">
        <f>G650+G652+G654+G656</f>
        <v>8400000</v>
      </c>
      <c r="H649" s="52">
        <f>H650+H652+H654+H656</f>
        <v>1260000</v>
      </c>
      <c r="I649" s="52">
        <f>I650+I652+I654+I656+I658+I660</f>
        <v>8400000</v>
      </c>
      <c r="J649" s="52">
        <f t="shared" ref="J649:U649" si="333">J650+J652+J654+J656+J658+J660</f>
        <v>1260000</v>
      </c>
      <c r="K649" s="52">
        <f t="shared" si="333"/>
        <v>0</v>
      </c>
      <c r="L649" s="22">
        <f t="shared" si="328"/>
        <v>0</v>
      </c>
      <c r="M649" s="52">
        <f t="shared" si="333"/>
        <v>0</v>
      </c>
      <c r="N649" s="52">
        <f t="shared" si="333"/>
        <v>0</v>
      </c>
      <c r="O649" s="52">
        <f t="shared" si="333"/>
        <v>0</v>
      </c>
      <c r="P649" s="52">
        <f t="shared" si="333"/>
        <v>0</v>
      </c>
      <c r="Q649" s="52">
        <f t="shared" si="333"/>
        <v>3600000</v>
      </c>
      <c r="R649" s="52">
        <f t="shared" si="333"/>
        <v>0</v>
      </c>
      <c r="S649" s="52">
        <f t="shared" si="333"/>
        <v>0</v>
      </c>
      <c r="T649" s="52">
        <f t="shared" si="333"/>
        <v>0</v>
      </c>
      <c r="U649" s="52">
        <f t="shared" si="333"/>
        <v>0</v>
      </c>
      <c r="V649" s="21"/>
      <c r="W649" s="21"/>
      <c r="X649" s="21"/>
      <c r="Y649" s="12"/>
    </row>
    <row r="650" spans="1:25" s="23" customFormat="1" ht="15.75" hidden="1" x14ac:dyDescent="0.2">
      <c r="A650" s="24" t="s">
        <v>368</v>
      </c>
      <c r="B650" s="25">
        <v>12</v>
      </c>
      <c r="C650" s="24" t="s">
        <v>101</v>
      </c>
      <c r="D650" s="40">
        <v>323</v>
      </c>
      <c r="E650" s="20"/>
      <c r="F650" s="20"/>
      <c r="G650" s="52">
        <f>SUM(G651)</f>
        <v>810000</v>
      </c>
      <c r="H650" s="52">
        <f t="shared" ref="H650:U650" si="334">SUM(H651)</f>
        <v>810000</v>
      </c>
      <c r="I650" s="52">
        <f t="shared" si="334"/>
        <v>810000</v>
      </c>
      <c r="J650" s="52">
        <f t="shared" si="334"/>
        <v>810000</v>
      </c>
      <c r="K650" s="52">
        <f t="shared" si="334"/>
        <v>0</v>
      </c>
      <c r="L650" s="22">
        <f t="shared" si="328"/>
        <v>0</v>
      </c>
      <c r="M650" s="52">
        <f t="shared" si="334"/>
        <v>0</v>
      </c>
      <c r="N650" s="52">
        <f t="shared" si="334"/>
        <v>0</v>
      </c>
      <c r="O650" s="52">
        <f t="shared" si="334"/>
        <v>0</v>
      </c>
      <c r="P650" s="52">
        <f t="shared" si="334"/>
        <v>0</v>
      </c>
      <c r="Q650" s="52">
        <f t="shared" si="334"/>
        <v>540000</v>
      </c>
      <c r="R650" s="52">
        <f t="shared" si="334"/>
        <v>0</v>
      </c>
      <c r="S650" s="52">
        <f t="shared" si="334"/>
        <v>0</v>
      </c>
      <c r="T650" s="52">
        <f t="shared" si="334"/>
        <v>0</v>
      </c>
      <c r="U650" s="52">
        <f t="shared" si="334"/>
        <v>0</v>
      </c>
      <c r="V650" s="21"/>
      <c r="W650" s="21"/>
      <c r="X650" s="21"/>
      <c r="Y650" s="12"/>
    </row>
    <row r="651" spans="1:25" s="23" customFormat="1" ht="15.75" hidden="1" x14ac:dyDescent="0.2">
      <c r="A651" s="28" t="s">
        <v>368</v>
      </c>
      <c r="B651" s="29">
        <v>12</v>
      </c>
      <c r="C651" s="28" t="s">
        <v>101</v>
      </c>
      <c r="D651" s="53">
        <v>3238</v>
      </c>
      <c r="E651" s="32" t="s">
        <v>59</v>
      </c>
      <c r="F651" s="32"/>
      <c r="G651" s="51">
        <v>810000</v>
      </c>
      <c r="H651" s="51">
        <v>810000</v>
      </c>
      <c r="I651" s="51">
        <v>810000</v>
      </c>
      <c r="J651" s="51">
        <v>810000</v>
      </c>
      <c r="K651" s="51">
        <v>0</v>
      </c>
      <c r="L651" s="33">
        <f t="shared" si="328"/>
        <v>0</v>
      </c>
      <c r="M651" s="51">
        <v>0</v>
      </c>
      <c r="N651" s="51">
        <v>0</v>
      </c>
      <c r="O651" s="51"/>
      <c r="P651" s="51">
        <f>O651</f>
        <v>0</v>
      </c>
      <c r="Q651" s="51">
        <v>540000</v>
      </c>
      <c r="R651" s="51"/>
      <c r="S651" s="51">
        <f>R651</f>
        <v>0</v>
      </c>
      <c r="T651" s="51"/>
      <c r="U651" s="51">
        <f>T651</f>
        <v>0</v>
      </c>
      <c r="V651" s="21"/>
      <c r="W651" s="21"/>
      <c r="X651" s="21"/>
      <c r="Y651" s="12"/>
    </row>
    <row r="652" spans="1:25" s="23" customFormat="1" ht="15.75" hidden="1" x14ac:dyDescent="0.2">
      <c r="A652" s="24" t="s">
        <v>368</v>
      </c>
      <c r="B652" s="25">
        <v>12</v>
      </c>
      <c r="C652" s="24" t="s">
        <v>101</v>
      </c>
      <c r="D652" s="40">
        <v>422</v>
      </c>
      <c r="E652" s="20"/>
      <c r="F652" s="20"/>
      <c r="G652" s="52">
        <f>SUM(G653)</f>
        <v>450000</v>
      </c>
      <c r="H652" s="52">
        <f t="shared" ref="H652:U652" si="335">SUM(H653)</f>
        <v>450000</v>
      </c>
      <c r="I652" s="52">
        <f t="shared" si="335"/>
        <v>450000</v>
      </c>
      <c r="J652" s="52">
        <f t="shared" si="335"/>
        <v>450000</v>
      </c>
      <c r="K652" s="52">
        <f t="shared" si="335"/>
        <v>0</v>
      </c>
      <c r="L652" s="22">
        <f t="shared" si="328"/>
        <v>0</v>
      </c>
      <c r="M652" s="52">
        <f t="shared" si="335"/>
        <v>0</v>
      </c>
      <c r="N652" s="52">
        <f t="shared" si="335"/>
        <v>0</v>
      </c>
      <c r="O652" s="52">
        <f t="shared" si="335"/>
        <v>0</v>
      </c>
      <c r="P652" s="52">
        <f t="shared" si="335"/>
        <v>0</v>
      </c>
      <c r="Q652" s="52">
        <f t="shared" si="335"/>
        <v>0</v>
      </c>
      <c r="R652" s="52">
        <f t="shared" si="335"/>
        <v>0</v>
      </c>
      <c r="S652" s="52">
        <f t="shared" si="335"/>
        <v>0</v>
      </c>
      <c r="T652" s="52">
        <f t="shared" si="335"/>
        <v>0</v>
      </c>
      <c r="U652" s="52">
        <f t="shared" si="335"/>
        <v>0</v>
      </c>
      <c r="V652" s="21"/>
      <c r="W652" s="21"/>
      <c r="X652" s="21"/>
      <c r="Y652" s="12"/>
    </row>
    <row r="653" spans="1:25" hidden="1" x14ac:dyDescent="0.2">
      <c r="A653" s="28" t="s">
        <v>368</v>
      </c>
      <c r="B653" s="29">
        <v>12</v>
      </c>
      <c r="C653" s="28" t="s">
        <v>101</v>
      </c>
      <c r="D653" s="53">
        <v>4222</v>
      </c>
      <c r="E653" s="32" t="s">
        <v>75</v>
      </c>
      <c r="G653" s="51">
        <v>450000</v>
      </c>
      <c r="H653" s="51">
        <v>450000</v>
      </c>
      <c r="I653" s="51">
        <v>450000</v>
      </c>
      <c r="J653" s="51">
        <v>450000</v>
      </c>
      <c r="K653" s="51">
        <v>0</v>
      </c>
      <c r="L653" s="33">
        <f t="shared" si="328"/>
        <v>0</v>
      </c>
      <c r="M653" s="51">
        <v>0</v>
      </c>
      <c r="N653" s="51">
        <v>0</v>
      </c>
      <c r="O653" s="51"/>
      <c r="P653" s="51">
        <f>O653</f>
        <v>0</v>
      </c>
      <c r="Q653" s="51">
        <v>0</v>
      </c>
      <c r="R653" s="51"/>
      <c r="S653" s="51">
        <f>R653</f>
        <v>0</v>
      </c>
      <c r="T653" s="51"/>
      <c r="U653" s="51">
        <f>T653</f>
        <v>0</v>
      </c>
    </row>
    <row r="654" spans="1:25" s="23" customFormat="1" ht="15.75" hidden="1" x14ac:dyDescent="0.2">
      <c r="A654" s="24" t="s">
        <v>368</v>
      </c>
      <c r="B654" s="25">
        <v>51</v>
      </c>
      <c r="C654" s="24" t="s">
        <v>101</v>
      </c>
      <c r="D654" s="40">
        <v>323</v>
      </c>
      <c r="E654" s="20"/>
      <c r="F654" s="20"/>
      <c r="G654" s="52">
        <f>SUM(G655)</f>
        <v>4590000</v>
      </c>
      <c r="H654" s="52">
        <f t="shared" ref="H654:U654" si="336">SUM(H655)</f>
        <v>0</v>
      </c>
      <c r="I654" s="52">
        <f t="shared" si="336"/>
        <v>4590000</v>
      </c>
      <c r="J654" s="52">
        <f t="shared" si="336"/>
        <v>0</v>
      </c>
      <c r="K654" s="52">
        <f t="shared" si="336"/>
        <v>0</v>
      </c>
      <c r="L654" s="22">
        <f t="shared" si="328"/>
        <v>0</v>
      </c>
      <c r="M654" s="52">
        <f t="shared" si="336"/>
        <v>0</v>
      </c>
      <c r="N654" s="52">
        <f t="shared" si="336"/>
        <v>0</v>
      </c>
      <c r="O654" s="52">
        <f t="shared" si="336"/>
        <v>0</v>
      </c>
      <c r="P654" s="52">
        <f t="shared" si="336"/>
        <v>0</v>
      </c>
      <c r="Q654" s="52">
        <f t="shared" si="336"/>
        <v>3060000</v>
      </c>
      <c r="R654" s="52">
        <f t="shared" si="336"/>
        <v>0</v>
      </c>
      <c r="S654" s="52">
        <f t="shared" si="336"/>
        <v>0</v>
      </c>
      <c r="T654" s="52">
        <f t="shared" si="336"/>
        <v>0</v>
      </c>
      <c r="U654" s="52">
        <f t="shared" si="336"/>
        <v>0</v>
      </c>
      <c r="V654" s="21"/>
      <c r="W654" s="21"/>
      <c r="X654" s="21"/>
      <c r="Y654" s="12"/>
    </row>
    <row r="655" spans="1:25" hidden="1" x14ac:dyDescent="0.2">
      <c r="A655" s="28" t="s">
        <v>368</v>
      </c>
      <c r="B655" s="29">
        <v>51</v>
      </c>
      <c r="C655" s="28" t="s">
        <v>101</v>
      </c>
      <c r="D655" s="53">
        <v>3238</v>
      </c>
      <c r="E655" s="32" t="s">
        <v>59</v>
      </c>
      <c r="G655" s="51">
        <v>4590000</v>
      </c>
      <c r="H655" s="67"/>
      <c r="I655" s="51">
        <v>4590000</v>
      </c>
      <c r="J655" s="55"/>
      <c r="K655" s="51">
        <v>0</v>
      </c>
      <c r="L655" s="33">
        <f t="shared" si="328"/>
        <v>0</v>
      </c>
      <c r="M655" s="51">
        <v>0</v>
      </c>
      <c r="N655" s="67"/>
      <c r="O655" s="51"/>
      <c r="P655" s="55"/>
      <c r="Q655" s="51">
        <v>3060000</v>
      </c>
      <c r="R655" s="51"/>
      <c r="S655" s="55"/>
      <c r="T655" s="51"/>
      <c r="U655" s="55"/>
    </row>
    <row r="656" spans="1:25" s="23" customFormat="1" ht="15.75" hidden="1" x14ac:dyDescent="0.2">
      <c r="A656" s="24" t="s">
        <v>368</v>
      </c>
      <c r="B656" s="25">
        <v>51</v>
      </c>
      <c r="C656" s="24" t="s">
        <v>101</v>
      </c>
      <c r="D656" s="40">
        <v>422</v>
      </c>
      <c r="E656" s="20"/>
      <c r="F656" s="20"/>
      <c r="G656" s="52">
        <f>SUM(G657)</f>
        <v>2550000</v>
      </c>
      <c r="H656" s="52">
        <f t="shared" ref="H656:U656" si="337">SUM(H657)</f>
        <v>0</v>
      </c>
      <c r="I656" s="52">
        <f t="shared" si="337"/>
        <v>2550000</v>
      </c>
      <c r="J656" s="52">
        <f t="shared" si="337"/>
        <v>0</v>
      </c>
      <c r="K656" s="52">
        <f t="shared" si="337"/>
        <v>0</v>
      </c>
      <c r="L656" s="22">
        <f t="shared" si="328"/>
        <v>0</v>
      </c>
      <c r="M656" s="52">
        <f t="shared" si="337"/>
        <v>0</v>
      </c>
      <c r="N656" s="52">
        <f t="shared" si="337"/>
        <v>0</v>
      </c>
      <c r="O656" s="52">
        <f t="shared" si="337"/>
        <v>0</v>
      </c>
      <c r="P656" s="52">
        <f t="shared" si="337"/>
        <v>0</v>
      </c>
      <c r="Q656" s="52">
        <f t="shared" si="337"/>
        <v>0</v>
      </c>
      <c r="R656" s="52">
        <f t="shared" si="337"/>
        <v>0</v>
      </c>
      <c r="S656" s="52">
        <f t="shared" si="337"/>
        <v>0</v>
      </c>
      <c r="T656" s="52">
        <f t="shared" si="337"/>
        <v>0</v>
      </c>
      <c r="U656" s="52">
        <f t="shared" si="337"/>
        <v>0</v>
      </c>
      <c r="V656" s="21"/>
      <c r="W656" s="21"/>
      <c r="X656" s="21"/>
      <c r="Y656" s="12"/>
    </row>
    <row r="657" spans="1:25" s="23" customFormat="1" ht="15.75" hidden="1" x14ac:dyDescent="0.2">
      <c r="A657" s="28" t="s">
        <v>368</v>
      </c>
      <c r="B657" s="29">
        <v>51</v>
      </c>
      <c r="C657" s="28" t="s">
        <v>101</v>
      </c>
      <c r="D657" s="53">
        <v>4222</v>
      </c>
      <c r="E657" s="32" t="s">
        <v>75</v>
      </c>
      <c r="F657" s="32"/>
      <c r="G657" s="51">
        <v>2550000</v>
      </c>
      <c r="H657" s="67"/>
      <c r="I657" s="51">
        <v>2550000</v>
      </c>
      <c r="J657" s="55"/>
      <c r="K657" s="51">
        <v>0</v>
      </c>
      <c r="L657" s="33">
        <f t="shared" si="328"/>
        <v>0</v>
      </c>
      <c r="M657" s="51">
        <v>0</v>
      </c>
      <c r="N657" s="67"/>
      <c r="O657" s="51"/>
      <c r="P657" s="55"/>
      <c r="Q657" s="51">
        <v>0</v>
      </c>
      <c r="R657" s="51"/>
      <c r="S657" s="55"/>
      <c r="T657" s="51"/>
      <c r="U657" s="55"/>
      <c r="V657" s="21"/>
      <c r="W657" s="21"/>
      <c r="X657" s="21"/>
      <c r="Y657" s="12"/>
    </row>
    <row r="658" spans="1:25" s="23" customFormat="1" ht="15.75" hidden="1" x14ac:dyDescent="0.2">
      <c r="A658" s="24" t="s">
        <v>368</v>
      </c>
      <c r="B658" s="25">
        <v>563</v>
      </c>
      <c r="C658" s="24" t="s">
        <v>101</v>
      </c>
      <c r="D658" s="40">
        <v>323</v>
      </c>
      <c r="E658" s="20"/>
      <c r="F658" s="20"/>
      <c r="G658" s="52"/>
      <c r="H658" s="52"/>
      <c r="I658" s="52">
        <f>I659</f>
        <v>0</v>
      </c>
      <c r="J658" s="52">
        <f t="shared" ref="J658:U658" si="338">J659</f>
        <v>0</v>
      </c>
      <c r="K658" s="52">
        <f t="shared" si="338"/>
        <v>0</v>
      </c>
      <c r="L658" s="22" t="str">
        <f t="shared" si="328"/>
        <v>-</v>
      </c>
      <c r="M658" s="52">
        <f t="shared" si="338"/>
        <v>0</v>
      </c>
      <c r="N658" s="52">
        <f t="shared" si="338"/>
        <v>0</v>
      </c>
      <c r="O658" s="52">
        <f t="shared" si="338"/>
        <v>0</v>
      </c>
      <c r="P658" s="52">
        <f t="shared" si="338"/>
        <v>0</v>
      </c>
      <c r="Q658" s="52">
        <f t="shared" si="338"/>
        <v>0</v>
      </c>
      <c r="R658" s="52">
        <f t="shared" si="338"/>
        <v>0</v>
      </c>
      <c r="S658" s="52">
        <f t="shared" si="338"/>
        <v>0</v>
      </c>
      <c r="T658" s="52">
        <f t="shared" si="338"/>
        <v>0</v>
      </c>
      <c r="U658" s="52">
        <f t="shared" si="338"/>
        <v>0</v>
      </c>
      <c r="V658" s="21"/>
      <c r="W658" s="21"/>
      <c r="X658" s="21"/>
      <c r="Y658" s="12"/>
    </row>
    <row r="659" spans="1:25" s="23" customFormat="1" ht="15.75" hidden="1" x14ac:dyDescent="0.2">
      <c r="A659" s="28" t="s">
        <v>368</v>
      </c>
      <c r="B659" s="29">
        <v>563</v>
      </c>
      <c r="C659" s="28" t="s">
        <v>101</v>
      </c>
      <c r="D659" s="53">
        <v>3238</v>
      </c>
      <c r="E659" s="32" t="s">
        <v>59</v>
      </c>
      <c r="F659" s="32"/>
      <c r="G659" s="51"/>
      <c r="H659" s="51"/>
      <c r="I659" s="51"/>
      <c r="J659" s="55"/>
      <c r="K659" s="51"/>
      <c r="L659" s="33" t="str">
        <f t="shared" si="328"/>
        <v>-</v>
      </c>
      <c r="M659" s="51"/>
      <c r="N659" s="51"/>
      <c r="O659" s="51"/>
      <c r="P659" s="55"/>
      <c r="Q659" s="51"/>
      <c r="R659" s="51"/>
      <c r="S659" s="55"/>
      <c r="T659" s="51"/>
      <c r="U659" s="55"/>
      <c r="V659" s="21"/>
      <c r="W659" s="21"/>
      <c r="X659" s="21"/>
      <c r="Y659" s="12"/>
    </row>
    <row r="660" spans="1:25" s="23" customFormat="1" ht="15.75" hidden="1" x14ac:dyDescent="0.2">
      <c r="A660" s="24" t="s">
        <v>368</v>
      </c>
      <c r="B660" s="25">
        <v>563</v>
      </c>
      <c r="C660" s="24" t="s">
        <v>101</v>
      </c>
      <c r="D660" s="40">
        <v>422</v>
      </c>
      <c r="E660" s="20"/>
      <c r="F660" s="20"/>
      <c r="G660" s="52"/>
      <c r="H660" s="52"/>
      <c r="I660" s="52">
        <f>I661</f>
        <v>0</v>
      </c>
      <c r="J660" s="52">
        <f t="shared" ref="J660:U660" si="339">J661</f>
        <v>0</v>
      </c>
      <c r="K660" s="52">
        <f t="shared" si="339"/>
        <v>0</v>
      </c>
      <c r="L660" s="22" t="str">
        <f t="shared" si="328"/>
        <v>-</v>
      </c>
      <c r="M660" s="52">
        <f t="shared" si="339"/>
        <v>0</v>
      </c>
      <c r="N660" s="52">
        <f t="shared" si="339"/>
        <v>0</v>
      </c>
      <c r="O660" s="52">
        <f t="shared" si="339"/>
        <v>0</v>
      </c>
      <c r="P660" s="52">
        <f t="shared" si="339"/>
        <v>0</v>
      </c>
      <c r="Q660" s="52">
        <f t="shared" si="339"/>
        <v>0</v>
      </c>
      <c r="R660" s="52">
        <f t="shared" si="339"/>
        <v>0</v>
      </c>
      <c r="S660" s="52">
        <f t="shared" si="339"/>
        <v>0</v>
      </c>
      <c r="T660" s="52">
        <f t="shared" si="339"/>
        <v>0</v>
      </c>
      <c r="U660" s="52">
        <f t="shared" si="339"/>
        <v>0</v>
      </c>
      <c r="V660" s="21"/>
      <c r="W660" s="21"/>
      <c r="X660" s="21"/>
      <c r="Y660" s="12"/>
    </row>
    <row r="661" spans="1:25" s="23" customFormat="1" ht="15.75" hidden="1" x14ac:dyDescent="0.2">
      <c r="A661" s="28" t="s">
        <v>368</v>
      </c>
      <c r="B661" s="29">
        <v>563</v>
      </c>
      <c r="C661" s="28" t="s">
        <v>101</v>
      </c>
      <c r="D661" s="53">
        <v>4222</v>
      </c>
      <c r="E661" s="32" t="s">
        <v>75</v>
      </c>
      <c r="F661" s="32"/>
      <c r="G661" s="51"/>
      <c r="H661" s="51"/>
      <c r="I661" s="51"/>
      <c r="J661" s="55"/>
      <c r="K661" s="51"/>
      <c r="L661" s="33" t="str">
        <f t="shared" si="328"/>
        <v>-</v>
      </c>
      <c r="M661" s="51"/>
      <c r="N661" s="51"/>
      <c r="O661" s="51"/>
      <c r="P661" s="55"/>
      <c r="Q661" s="51"/>
      <c r="R661" s="51"/>
      <c r="S661" s="55"/>
      <c r="T661" s="51"/>
      <c r="U661" s="55"/>
      <c r="V661" s="21"/>
      <c r="W661" s="21"/>
      <c r="X661" s="21"/>
      <c r="Y661" s="12"/>
    </row>
    <row r="662" spans="1:25" s="23" customFormat="1" ht="86.25" customHeight="1" x14ac:dyDescent="0.2">
      <c r="A662" s="333" t="s">
        <v>369</v>
      </c>
      <c r="B662" s="333"/>
      <c r="C662" s="333"/>
      <c r="D662" s="333"/>
      <c r="E662" s="20" t="s">
        <v>370</v>
      </c>
      <c r="F662" s="20" t="s">
        <v>371</v>
      </c>
      <c r="G662" s="21">
        <f>G663+G665+G667</f>
        <v>165204251</v>
      </c>
      <c r="H662" s="21">
        <f>H663+H665+H667</f>
        <v>26905638</v>
      </c>
      <c r="I662" s="21">
        <f>I663+I665+I667+I669</f>
        <v>170204251</v>
      </c>
      <c r="J662" s="21">
        <f t="shared" ref="J662:U662" si="340">J663+J665+J667+J669</f>
        <v>31905638</v>
      </c>
      <c r="K662" s="21">
        <f t="shared" si="340"/>
        <v>68850577.24000001</v>
      </c>
      <c r="L662" s="22">
        <f t="shared" si="328"/>
        <v>40.451737741849939</v>
      </c>
      <c r="M662" s="21">
        <f t="shared" si="340"/>
        <v>29179251</v>
      </c>
      <c r="N662" s="21">
        <f t="shared" si="340"/>
        <v>6076888</v>
      </c>
      <c r="O662" s="21">
        <f t="shared" si="340"/>
        <v>0</v>
      </c>
      <c r="P662" s="21">
        <f t="shared" si="340"/>
        <v>0</v>
      </c>
      <c r="Q662" s="21">
        <f t="shared" si="340"/>
        <v>0</v>
      </c>
      <c r="R662" s="21">
        <f t="shared" si="340"/>
        <v>0</v>
      </c>
      <c r="S662" s="21">
        <f t="shared" si="340"/>
        <v>0</v>
      </c>
      <c r="T662" s="21">
        <f t="shared" si="340"/>
        <v>0</v>
      </c>
      <c r="U662" s="21">
        <f t="shared" si="340"/>
        <v>0</v>
      </c>
      <c r="V662" s="21"/>
      <c r="W662" s="21"/>
      <c r="X662" s="21"/>
      <c r="Y662" s="12"/>
    </row>
    <row r="663" spans="1:25" s="23" customFormat="1" ht="15.75" hidden="1" x14ac:dyDescent="0.2">
      <c r="A663" s="24" t="s">
        <v>372</v>
      </c>
      <c r="B663" s="25">
        <v>11</v>
      </c>
      <c r="C663" s="49" t="s">
        <v>270</v>
      </c>
      <c r="D663" s="27">
        <v>386</v>
      </c>
      <c r="E663" s="20"/>
      <c r="F663" s="20"/>
      <c r="G663" s="21">
        <f>SUM(G664)</f>
        <v>2500000</v>
      </c>
      <c r="H663" s="21">
        <f t="shared" ref="H663:U663" si="341">SUM(H664)</f>
        <v>2500000</v>
      </c>
      <c r="I663" s="21">
        <f t="shared" si="341"/>
        <v>7500000</v>
      </c>
      <c r="J663" s="21">
        <f t="shared" si="341"/>
        <v>7500000</v>
      </c>
      <c r="K663" s="21">
        <f t="shared" si="341"/>
        <v>7500000</v>
      </c>
      <c r="L663" s="22">
        <f t="shared" si="328"/>
        <v>100</v>
      </c>
      <c r="M663" s="21">
        <f t="shared" si="341"/>
        <v>2000000</v>
      </c>
      <c r="N663" s="21">
        <f t="shared" si="341"/>
        <v>2000000</v>
      </c>
      <c r="O663" s="21">
        <f t="shared" si="341"/>
        <v>0</v>
      </c>
      <c r="P663" s="21">
        <f t="shared" si="341"/>
        <v>0</v>
      </c>
      <c r="Q663" s="21">
        <f t="shared" si="341"/>
        <v>0</v>
      </c>
      <c r="R663" s="21">
        <f t="shared" si="341"/>
        <v>0</v>
      </c>
      <c r="S663" s="21">
        <f t="shared" si="341"/>
        <v>0</v>
      </c>
      <c r="T663" s="21">
        <f t="shared" si="341"/>
        <v>0</v>
      </c>
      <c r="U663" s="21">
        <f t="shared" si="341"/>
        <v>0</v>
      </c>
      <c r="V663" s="21"/>
      <c r="W663" s="21"/>
      <c r="X663" s="21"/>
      <c r="Y663" s="12"/>
    </row>
    <row r="664" spans="1:25" ht="48.75" hidden="1" customHeight="1" x14ac:dyDescent="0.2">
      <c r="A664" s="28" t="s">
        <v>372</v>
      </c>
      <c r="B664" s="29">
        <v>11</v>
      </c>
      <c r="C664" s="50" t="s">
        <v>270</v>
      </c>
      <c r="D664" s="31">
        <v>3861</v>
      </c>
      <c r="E664" s="32" t="s">
        <v>277</v>
      </c>
      <c r="F664" s="20"/>
      <c r="G664" s="1">
        <v>2500000</v>
      </c>
      <c r="H664" s="1">
        <v>2500000</v>
      </c>
      <c r="I664" s="1">
        <v>7500000</v>
      </c>
      <c r="J664" s="1">
        <v>7500000</v>
      </c>
      <c r="K664" s="1">
        <v>7500000</v>
      </c>
      <c r="L664" s="33">
        <f t="shared" si="328"/>
        <v>100</v>
      </c>
      <c r="M664" s="1">
        <v>2000000</v>
      </c>
      <c r="N664" s="1">
        <v>2000000</v>
      </c>
      <c r="O664" s="1"/>
      <c r="P664" s="1">
        <f>O664</f>
        <v>0</v>
      </c>
      <c r="Q664" s="1">
        <v>0</v>
      </c>
      <c r="R664" s="1">
        <v>0</v>
      </c>
      <c r="S664" s="1">
        <f>R664</f>
        <v>0</v>
      </c>
      <c r="T664" s="1">
        <v>0</v>
      </c>
      <c r="U664" s="1">
        <f>T664</f>
        <v>0</v>
      </c>
    </row>
    <row r="665" spans="1:25" s="23" customFormat="1" ht="15.75" hidden="1" x14ac:dyDescent="0.2">
      <c r="A665" s="24" t="s">
        <v>372</v>
      </c>
      <c r="B665" s="25">
        <v>12</v>
      </c>
      <c r="C665" s="49" t="s">
        <v>270</v>
      </c>
      <c r="D665" s="27">
        <v>386</v>
      </c>
      <c r="E665" s="20"/>
      <c r="F665" s="20"/>
      <c r="G665" s="21">
        <f>SUM(G666)</f>
        <v>24405638</v>
      </c>
      <c r="H665" s="21">
        <f t="shared" ref="H665:U665" si="342">SUM(H666)</f>
        <v>24405638</v>
      </c>
      <c r="I665" s="21">
        <f t="shared" si="342"/>
        <v>24405638</v>
      </c>
      <c r="J665" s="21">
        <f t="shared" si="342"/>
        <v>24405638</v>
      </c>
      <c r="K665" s="21">
        <f t="shared" si="342"/>
        <v>9202586.5700000003</v>
      </c>
      <c r="L665" s="22">
        <f t="shared" si="328"/>
        <v>37.706805984748279</v>
      </c>
      <c r="M665" s="21">
        <f t="shared" si="342"/>
        <v>4076888</v>
      </c>
      <c r="N665" s="21">
        <f t="shared" si="342"/>
        <v>4076888</v>
      </c>
      <c r="O665" s="21">
        <f t="shared" si="342"/>
        <v>0</v>
      </c>
      <c r="P665" s="21">
        <f t="shared" si="342"/>
        <v>0</v>
      </c>
      <c r="Q665" s="21">
        <f t="shared" si="342"/>
        <v>0</v>
      </c>
      <c r="R665" s="21">
        <f t="shared" si="342"/>
        <v>0</v>
      </c>
      <c r="S665" s="21">
        <f t="shared" si="342"/>
        <v>0</v>
      </c>
      <c r="T665" s="21">
        <f t="shared" si="342"/>
        <v>0</v>
      </c>
      <c r="U665" s="21">
        <f t="shared" si="342"/>
        <v>0</v>
      </c>
      <c r="V665" s="21"/>
      <c r="W665" s="21"/>
      <c r="X665" s="21"/>
      <c r="Y665" s="12"/>
    </row>
    <row r="666" spans="1:25" ht="48.75" hidden="1" customHeight="1" x14ac:dyDescent="0.2">
      <c r="A666" s="28" t="s">
        <v>372</v>
      </c>
      <c r="B666" s="29">
        <v>12</v>
      </c>
      <c r="C666" s="50" t="s">
        <v>270</v>
      </c>
      <c r="D666" s="31">
        <v>3861</v>
      </c>
      <c r="E666" s="32" t="s">
        <v>277</v>
      </c>
      <c r="G666" s="1">
        <v>24405638</v>
      </c>
      <c r="H666" s="1">
        <v>24405638</v>
      </c>
      <c r="I666" s="1">
        <v>24405638</v>
      </c>
      <c r="J666" s="1">
        <v>24405638</v>
      </c>
      <c r="K666" s="1">
        <v>9202586.5700000003</v>
      </c>
      <c r="L666" s="33">
        <f t="shared" si="328"/>
        <v>37.706805984748279</v>
      </c>
      <c r="M666" s="1">
        <v>4076888</v>
      </c>
      <c r="N666" s="1">
        <v>4076888</v>
      </c>
      <c r="O666" s="1"/>
      <c r="P666" s="1">
        <f>O666</f>
        <v>0</v>
      </c>
      <c r="Q666" s="1">
        <v>0</v>
      </c>
      <c r="R666" s="1">
        <v>0</v>
      </c>
      <c r="S666" s="1">
        <f>R666</f>
        <v>0</v>
      </c>
      <c r="T666" s="1">
        <v>0</v>
      </c>
      <c r="U666" s="1">
        <f>T666</f>
        <v>0</v>
      </c>
    </row>
    <row r="667" spans="1:25" s="23" customFormat="1" ht="15.75" hidden="1" x14ac:dyDescent="0.2">
      <c r="A667" s="24" t="s">
        <v>372</v>
      </c>
      <c r="B667" s="25">
        <v>51</v>
      </c>
      <c r="C667" s="49" t="s">
        <v>270</v>
      </c>
      <c r="D667" s="27">
        <v>386</v>
      </c>
      <c r="E667" s="20"/>
      <c r="F667" s="20"/>
      <c r="G667" s="21">
        <f>SUM(G668)</f>
        <v>138298613</v>
      </c>
      <c r="H667" s="21">
        <f t="shared" ref="H667:U667" si="343">SUM(H668)</f>
        <v>0</v>
      </c>
      <c r="I667" s="21">
        <f t="shared" si="343"/>
        <v>138298613</v>
      </c>
      <c r="J667" s="21">
        <f t="shared" si="343"/>
        <v>0</v>
      </c>
      <c r="K667" s="21">
        <f t="shared" si="343"/>
        <v>52147990.670000002</v>
      </c>
      <c r="L667" s="22">
        <f t="shared" si="328"/>
        <v>37.706806698054166</v>
      </c>
      <c r="M667" s="21">
        <f t="shared" si="343"/>
        <v>23102363</v>
      </c>
      <c r="N667" s="21">
        <f t="shared" si="343"/>
        <v>0</v>
      </c>
      <c r="O667" s="21">
        <f t="shared" si="343"/>
        <v>0</v>
      </c>
      <c r="P667" s="21">
        <f t="shared" si="343"/>
        <v>0</v>
      </c>
      <c r="Q667" s="21">
        <f t="shared" si="343"/>
        <v>0</v>
      </c>
      <c r="R667" s="21">
        <f t="shared" si="343"/>
        <v>0</v>
      </c>
      <c r="S667" s="21">
        <f t="shared" si="343"/>
        <v>0</v>
      </c>
      <c r="T667" s="21">
        <f t="shared" si="343"/>
        <v>0</v>
      </c>
      <c r="U667" s="21">
        <f t="shared" si="343"/>
        <v>0</v>
      </c>
      <c r="V667" s="21"/>
      <c r="W667" s="21"/>
      <c r="X667" s="21"/>
      <c r="Y667" s="12"/>
    </row>
    <row r="668" spans="1:25" s="39" customFormat="1" ht="45" hidden="1" x14ac:dyDescent="0.2">
      <c r="A668" s="28" t="s">
        <v>372</v>
      </c>
      <c r="B668" s="29">
        <v>51</v>
      </c>
      <c r="C668" s="50" t="s">
        <v>270</v>
      </c>
      <c r="D668" s="31">
        <v>3861</v>
      </c>
      <c r="E668" s="32" t="s">
        <v>277</v>
      </c>
      <c r="F668" s="32"/>
      <c r="G668" s="1">
        <v>138298613</v>
      </c>
      <c r="H668" s="55"/>
      <c r="I668" s="1">
        <v>138298613</v>
      </c>
      <c r="J668" s="55"/>
      <c r="K668" s="1">
        <v>52147990.670000002</v>
      </c>
      <c r="L668" s="33">
        <f t="shared" si="328"/>
        <v>37.706806698054166</v>
      </c>
      <c r="M668" s="1">
        <v>23102363</v>
      </c>
      <c r="N668" s="55"/>
      <c r="O668" s="1"/>
      <c r="P668" s="55"/>
      <c r="Q668" s="1">
        <v>0</v>
      </c>
      <c r="R668" s="1">
        <v>0</v>
      </c>
      <c r="S668" s="55"/>
      <c r="T668" s="1">
        <v>0</v>
      </c>
      <c r="U668" s="55"/>
      <c r="V668" s="82"/>
      <c r="W668" s="82"/>
      <c r="X668" s="82"/>
      <c r="Y668" s="87"/>
    </row>
    <row r="669" spans="1:25" s="39" customFormat="1" ht="15.75" hidden="1" x14ac:dyDescent="0.2">
      <c r="A669" s="24" t="s">
        <v>372</v>
      </c>
      <c r="B669" s="25">
        <v>563</v>
      </c>
      <c r="C669" s="49" t="s">
        <v>270</v>
      </c>
      <c r="D669" s="27">
        <v>386</v>
      </c>
      <c r="E669" s="20"/>
      <c r="F669" s="20"/>
      <c r="G669" s="21"/>
      <c r="H669" s="21"/>
      <c r="I669" s="21">
        <f>I670</f>
        <v>0</v>
      </c>
      <c r="J669" s="21">
        <f t="shared" ref="J669:U669" si="344">J670</f>
        <v>0</v>
      </c>
      <c r="K669" s="21">
        <f t="shared" si="344"/>
        <v>0</v>
      </c>
      <c r="L669" s="21">
        <f t="shared" si="344"/>
        <v>0</v>
      </c>
      <c r="M669" s="21">
        <f t="shared" si="344"/>
        <v>0</v>
      </c>
      <c r="N669" s="21">
        <f t="shared" si="344"/>
        <v>0</v>
      </c>
      <c r="O669" s="21">
        <f t="shared" si="344"/>
        <v>0</v>
      </c>
      <c r="P669" s="21">
        <f t="shared" si="344"/>
        <v>0</v>
      </c>
      <c r="Q669" s="21">
        <f t="shared" si="344"/>
        <v>0</v>
      </c>
      <c r="R669" s="21">
        <f t="shared" si="344"/>
        <v>0</v>
      </c>
      <c r="S669" s="21">
        <f t="shared" si="344"/>
        <v>0</v>
      </c>
      <c r="T669" s="21">
        <f t="shared" si="344"/>
        <v>0</v>
      </c>
      <c r="U669" s="21">
        <f t="shared" si="344"/>
        <v>0</v>
      </c>
      <c r="V669" s="82"/>
      <c r="W669" s="82"/>
      <c r="X669" s="82"/>
      <c r="Y669" s="87"/>
    </row>
    <row r="670" spans="1:25" s="39" customFormat="1" ht="45" hidden="1" x14ac:dyDescent="0.2">
      <c r="A670" s="28" t="s">
        <v>372</v>
      </c>
      <c r="B670" s="29">
        <v>563</v>
      </c>
      <c r="C670" s="50" t="s">
        <v>270</v>
      </c>
      <c r="D670" s="31">
        <v>3861</v>
      </c>
      <c r="E670" s="32" t="s">
        <v>277</v>
      </c>
      <c r="F670" s="32"/>
      <c r="G670" s="1"/>
      <c r="H670" s="1"/>
      <c r="I670" s="1"/>
      <c r="J670" s="55"/>
      <c r="K670" s="1"/>
      <c r="L670" s="33"/>
      <c r="M670" s="1"/>
      <c r="N670" s="1"/>
      <c r="O670" s="1"/>
      <c r="P670" s="55"/>
      <c r="Q670" s="1"/>
      <c r="R670" s="1"/>
      <c r="S670" s="55"/>
      <c r="T670" s="1"/>
      <c r="U670" s="55"/>
      <c r="V670" s="82"/>
      <c r="W670" s="82"/>
      <c r="X670" s="82"/>
      <c r="Y670" s="87"/>
    </row>
    <row r="671" spans="1:25" ht="94.5" x14ac:dyDescent="0.2">
      <c r="A671" s="333" t="s">
        <v>373</v>
      </c>
      <c r="B671" s="334"/>
      <c r="C671" s="334"/>
      <c r="D671" s="334"/>
      <c r="E671" s="20" t="s">
        <v>374</v>
      </c>
      <c r="F671" s="20" t="s">
        <v>371</v>
      </c>
      <c r="G671" s="21">
        <f>G672+G674+G676</f>
        <v>36175000</v>
      </c>
      <c r="H671" s="21">
        <f t="shared" ref="H671:U671" si="345">H672+H674+H676</f>
        <v>36175000</v>
      </c>
      <c r="I671" s="21">
        <f t="shared" si="345"/>
        <v>3250000</v>
      </c>
      <c r="J671" s="21">
        <f t="shared" si="345"/>
        <v>3250000</v>
      </c>
      <c r="K671" s="21">
        <f t="shared" si="345"/>
        <v>3250000</v>
      </c>
      <c r="L671" s="22">
        <f t="shared" si="328"/>
        <v>100</v>
      </c>
      <c r="M671" s="21">
        <f t="shared" si="345"/>
        <v>126746115</v>
      </c>
      <c r="N671" s="21">
        <f t="shared" si="345"/>
        <v>112970917</v>
      </c>
      <c r="O671" s="21">
        <f t="shared" si="345"/>
        <v>0</v>
      </c>
      <c r="P671" s="21">
        <f t="shared" si="345"/>
        <v>0</v>
      </c>
      <c r="Q671" s="21">
        <f t="shared" si="345"/>
        <v>144500000</v>
      </c>
      <c r="R671" s="21">
        <f t="shared" si="345"/>
        <v>0</v>
      </c>
      <c r="S671" s="21">
        <f t="shared" si="345"/>
        <v>0</v>
      </c>
      <c r="T671" s="21">
        <f t="shared" si="345"/>
        <v>0</v>
      </c>
      <c r="U671" s="21">
        <f t="shared" si="345"/>
        <v>0</v>
      </c>
    </row>
    <row r="672" spans="1:25" s="23" customFormat="1" ht="15.75" hidden="1" x14ac:dyDescent="0.2">
      <c r="A672" s="24" t="s">
        <v>375</v>
      </c>
      <c r="B672" s="24">
        <v>11</v>
      </c>
      <c r="C672" s="49" t="s">
        <v>270</v>
      </c>
      <c r="D672" s="27">
        <v>386</v>
      </c>
      <c r="E672" s="20"/>
      <c r="F672" s="20"/>
      <c r="G672" s="21">
        <f>SUM(G673)</f>
        <v>36175000</v>
      </c>
      <c r="H672" s="21">
        <f t="shared" ref="H672:U672" si="346">SUM(H673)</f>
        <v>36175000</v>
      </c>
      <c r="I672" s="21">
        <f t="shared" si="346"/>
        <v>3250000</v>
      </c>
      <c r="J672" s="21">
        <f t="shared" si="346"/>
        <v>3250000</v>
      </c>
      <c r="K672" s="21">
        <f t="shared" si="346"/>
        <v>3250000</v>
      </c>
      <c r="L672" s="22">
        <f t="shared" si="328"/>
        <v>100</v>
      </c>
      <c r="M672" s="21">
        <f t="shared" si="346"/>
        <v>110540000</v>
      </c>
      <c r="N672" s="21">
        <f t="shared" si="346"/>
        <v>110540000</v>
      </c>
      <c r="O672" s="21">
        <f t="shared" si="346"/>
        <v>0</v>
      </c>
      <c r="P672" s="21">
        <f t="shared" si="346"/>
        <v>0</v>
      </c>
      <c r="Q672" s="21">
        <f t="shared" si="346"/>
        <v>0</v>
      </c>
      <c r="R672" s="21">
        <f t="shared" si="346"/>
        <v>0</v>
      </c>
      <c r="S672" s="21">
        <f t="shared" si="346"/>
        <v>0</v>
      </c>
      <c r="T672" s="21">
        <f t="shared" si="346"/>
        <v>0</v>
      </c>
      <c r="U672" s="21">
        <f t="shared" si="346"/>
        <v>0</v>
      </c>
      <c r="V672" s="21"/>
      <c r="W672" s="21"/>
      <c r="X672" s="21"/>
      <c r="Y672" s="12"/>
    </row>
    <row r="673" spans="1:25" ht="48.75" hidden="1" customHeight="1" x14ac:dyDescent="0.2">
      <c r="A673" s="28" t="s">
        <v>375</v>
      </c>
      <c r="B673" s="28">
        <v>11</v>
      </c>
      <c r="C673" s="50" t="s">
        <v>270</v>
      </c>
      <c r="D673" s="31">
        <v>3861</v>
      </c>
      <c r="E673" s="32" t="s">
        <v>277</v>
      </c>
      <c r="F673" s="20"/>
      <c r="G673" s="1">
        <v>36175000</v>
      </c>
      <c r="H673" s="1">
        <v>36175000</v>
      </c>
      <c r="I673" s="1">
        <v>3250000</v>
      </c>
      <c r="J673" s="1">
        <v>3250000</v>
      </c>
      <c r="K673" s="1">
        <v>3250000</v>
      </c>
      <c r="L673" s="33">
        <f t="shared" si="328"/>
        <v>100</v>
      </c>
      <c r="M673" s="1">
        <v>110540000</v>
      </c>
      <c r="N673" s="1">
        <v>110540000</v>
      </c>
      <c r="O673" s="1"/>
      <c r="P673" s="1">
        <f>O673</f>
        <v>0</v>
      </c>
      <c r="Q673" s="1">
        <v>0</v>
      </c>
      <c r="R673" s="1"/>
      <c r="S673" s="1">
        <f>R673</f>
        <v>0</v>
      </c>
      <c r="T673" s="1"/>
      <c r="U673" s="1">
        <f>T673</f>
        <v>0</v>
      </c>
    </row>
    <row r="674" spans="1:25" s="23" customFormat="1" ht="15.75" hidden="1" x14ac:dyDescent="0.2">
      <c r="A674" s="24" t="s">
        <v>375</v>
      </c>
      <c r="B674" s="25">
        <v>12</v>
      </c>
      <c r="C674" s="49" t="s">
        <v>270</v>
      </c>
      <c r="D674" s="27">
        <v>386</v>
      </c>
      <c r="E674" s="20"/>
      <c r="F674" s="20"/>
      <c r="G674" s="21">
        <f>SUM(G675)</f>
        <v>0</v>
      </c>
      <c r="H674" s="21">
        <f t="shared" ref="H674:U674" si="347">SUM(H675)</f>
        <v>0</v>
      </c>
      <c r="I674" s="21">
        <f t="shared" si="347"/>
        <v>0</v>
      </c>
      <c r="J674" s="21">
        <f t="shared" si="347"/>
        <v>0</v>
      </c>
      <c r="K674" s="21">
        <f t="shared" si="347"/>
        <v>0</v>
      </c>
      <c r="L674" s="22" t="str">
        <f t="shared" si="328"/>
        <v>-</v>
      </c>
      <c r="M674" s="21">
        <f t="shared" si="347"/>
        <v>2430917</v>
      </c>
      <c r="N674" s="21">
        <f t="shared" si="347"/>
        <v>2430917</v>
      </c>
      <c r="O674" s="21">
        <f t="shared" si="347"/>
        <v>0</v>
      </c>
      <c r="P674" s="21">
        <f t="shared" si="347"/>
        <v>0</v>
      </c>
      <c r="Q674" s="21">
        <f t="shared" si="347"/>
        <v>21675000</v>
      </c>
      <c r="R674" s="21">
        <f t="shared" si="347"/>
        <v>0</v>
      </c>
      <c r="S674" s="21">
        <f t="shared" si="347"/>
        <v>0</v>
      </c>
      <c r="T674" s="21">
        <f t="shared" si="347"/>
        <v>0</v>
      </c>
      <c r="U674" s="21">
        <f t="shared" si="347"/>
        <v>0</v>
      </c>
      <c r="V674" s="21"/>
      <c r="W674" s="21"/>
      <c r="X674" s="21"/>
      <c r="Y674" s="12"/>
    </row>
    <row r="675" spans="1:25" ht="48.75" hidden="1" customHeight="1" x14ac:dyDescent="0.2">
      <c r="A675" s="28" t="s">
        <v>375</v>
      </c>
      <c r="B675" s="29">
        <v>12</v>
      </c>
      <c r="C675" s="50" t="s">
        <v>270</v>
      </c>
      <c r="D675" s="31">
        <v>3861</v>
      </c>
      <c r="E675" s="32" t="s">
        <v>277</v>
      </c>
      <c r="F675" s="20"/>
      <c r="L675" s="33" t="str">
        <f t="shared" si="328"/>
        <v>-</v>
      </c>
      <c r="M675" s="1">
        <v>2430917</v>
      </c>
      <c r="N675" s="1">
        <v>2430917</v>
      </c>
      <c r="O675" s="1"/>
      <c r="P675" s="1">
        <f>O675</f>
        <v>0</v>
      </c>
      <c r="Q675" s="1">
        <v>21675000</v>
      </c>
      <c r="R675" s="1">
        <v>0</v>
      </c>
      <c r="S675" s="1">
        <f>R675</f>
        <v>0</v>
      </c>
      <c r="T675" s="1"/>
      <c r="U675" s="1">
        <f>T675</f>
        <v>0</v>
      </c>
    </row>
    <row r="676" spans="1:25" s="23" customFormat="1" ht="15.75" hidden="1" x14ac:dyDescent="0.2">
      <c r="A676" s="24" t="s">
        <v>375</v>
      </c>
      <c r="B676" s="25">
        <v>51</v>
      </c>
      <c r="C676" s="49" t="s">
        <v>270</v>
      </c>
      <c r="D676" s="27">
        <v>386</v>
      </c>
      <c r="E676" s="20"/>
      <c r="F676" s="20"/>
      <c r="G676" s="21">
        <f>SUM(G677)</f>
        <v>0</v>
      </c>
      <c r="H676" s="21">
        <f t="shared" ref="H676:U676" si="348">SUM(H677)</f>
        <v>0</v>
      </c>
      <c r="I676" s="21">
        <f t="shared" si="348"/>
        <v>0</v>
      </c>
      <c r="J676" s="21">
        <f t="shared" si="348"/>
        <v>0</v>
      </c>
      <c r="K676" s="21">
        <f t="shared" si="348"/>
        <v>0</v>
      </c>
      <c r="L676" s="22" t="str">
        <f t="shared" si="328"/>
        <v>-</v>
      </c>
      <c r="M676" s="21">
        <f t="shared" si="348"/>
        <v>13775198</v>
      </c>
      <c r="N676" s="21">
        <f t="shared" si="348"/>
        <v>0</v>
      </c>
      <c r="O676" s="21">
        <f t="shared" si="348"/>
        <v>0</v>
      </c>
      <c r="P676" s="21">
        <f t="shared" si="348"/>
        <v>0</v>
      </c>
      <c r="Q676" s="21">
        <f t="shared" si="348"/>
        <v>122825000</v>
      </c>
      <c r="R676" s="21">
        <f t="shared" si="348"/>
        <v>0</v>
      </c>
      <c r="S676" s="21">
        <f t="shared" si="348"/>
        <v>0</v>
      </c>
      <c r="T676" s="21">
        <f t="shared" si="348"/>
        <v>0</v>
      </c>
      <c r="U676" s="21">
        <f t="shared" si="348"/>
        <v>0</v>
      </c>
      <c r="V676" s="21"/>
      <c r="W676" s="21"/>
      <c r="X676" s="21"/>
      <c r="Y676" s="12"/>
    </row>
    <row r="677" spans="1:25" ht="48.75" hidden="1" customHeight="1" x14ac:dyDescent="0.2">
      <c r="A677" s="28" t="s">
        <v>375</v>
      </c>
      <c r="B677" s="29">
        <v>51</v>
      </c>
      <c r="C677" s="50" t="s">
        <v>270</v>
      </c>
      <c r="D677" s="31">
        <v>3861</v>
      </c>
      <c r="E677" s="32" t="s">
        <v>277</v>
      </c>
      <c r="F677" s="20"/>
      <c r="H677" s="55"/>
      <c r="J677" s="55"/>
      <c r="L677" s="33" t="str">
        <f t="shared" si="328"/>
        <v>-</v>
      </c>
      <c r="M677" s="1">
        <v>13775198</v>
      </c>
      <c r="N677" s="55"/>
      <c r="O677" s="1"/>
      <c r="P677" s="55"/>
      <c r="Q677" s="1">
        <v>122825000</v>
      </c>
      <c r="R677" s="1">
        <v>0</v>
      </c>
      <c r="S677" s="55"/>
      <c r="T677" s="1"/>
      <c r="U677" s="55"/>
    </row>
    <row r="678" spans="1:25" ht="94.5" x14ac:dyDescent="0.2">
      <c r="A678" s="333" t="s">
        <v>376</v>
      </c>
      <c r="B678" s="334"/>
      <c r="C678" s="334"/>
      <c r="D678" s="334"/>
      <c r="E678" s="20" t="s">
        <v>377</v>
      </c>
      <c r="F678" s="20" t="s">
        <v>371</v>
      </c>
      <c r="G678" s="21">
        <f>G679+G681+G683</f>
        <v>79335000</v>
      </c>
      <c r="H678" s="21">
        <f>H679+H681+H683</f>
        <v>16796250</v>
      </c>
      <c r="I678" s="21">
        <f>I679+I681+I683+I685</f>
        <v>75175000</v>
      </c>
      <c r="J678" s="21">
        <f t="shared" ref="J678:U678" si="349">J679+J681+J683+J685</f>
        <v>12636250</v>
      </c>
      <c r="K678" s="21">
        <f t="shared" si="349"/>
        <v>0</v>
      </c>
      <c r="L678" s="22">
        <f t="shared" si="328"/>
        <v>0</v>
      </c>
      <c r="M678" s="21">
        <f t="shared" si="349"/>
        <v>71266560</v>
      </c>
      <c r="N678" s="21">
        <f t="shared" si="349"/>
        <v>71266560</v>
      </c>
      <c r="O678" s="21">
        <f t="shared" si="349"/>
        <v>0</v>
      </c>
      <c r="P678" s="21">
        <f t="shared" si="349"/>
        <v>0</v>
      </c>
      <c r="Q678" s="21">
        <f t="shared" si="349"/>
        <v>294868936</v>
      </c>
      <c r="R678" s="21">
        <f t="shared" si="349"/>
        <v>0</v>
      </c>
      <c r="S678" s="21">
        <f t="shared" si="349"/>
        <v>0</v>
      </c>
      <c r="T678" s="21">
        <f t="shared" si="349"/>
        <v>0</v>
      </c>
      <c r="U678" s="21">
        <f t="shared" si="349"/>
        <v>0</v>
      </c>
    </row>
    <row r="679" spans="1:25" s="23" customFormat="1" ht="15.75" hidden="1" x14ac:dyDescent="0.2">
      <c r="A679" s="24" t="s">
        <v>378</v>
      </c>
      <c r="B679" s="24">
        <v>11</v>
      </c>
      <c r="C679" s="49" t="s">
        <v>270</v>
      </c>
      <c r="D679" s="40">
        <v>386</v>
      </c>
      <c r="E679" s="20"/>
      <c r="F679" s="20"/>
      <c r="G679" s="21">
        <f>SUM(G680)</f>
        <v>5760000</v>
      </c>
      <c r="H679" s="21">
        <f t="shared" ref="H679:U679" si="350">SUM(H680)</f>
        <v>5760000</v>
      </c>
      <c r="I679" s="21">
        <f t="shared" si="350"/>
        <v>1600000</v>
      </c>
      <c r="J679" s="21">
        <f t="shared" si="350"/>
        <v>1600000</v>
      </c>
      <c r="K679" s="21">
        <f t="shared" si="350"/>
        <v>0</v>
      </c>
      <c r="L679" s="22">
        <f t="shared" si="328"/>
        <v>0</v>
      </c>
      <c r="M679" s="21">
        <f t="shared" si="350"/>
        <v>71266560</v>
      </c>
      <c r="N679" s="21">
        <f t="shared" si="350"/>
        <v>71266560</v>
      </c>
      <c r="O679" s="21">
        <f t="shared" si="350"/>
        <v>0</v>
      </c>
      <c r="P679" s="21">
        <f t="shared" si="350"/>
        <v>0</v>
      </c>
      <c r="Q679" s="21">
        <f t="shared" si="350"/>
        <v>88618936</v>
      </c>
      <c r="R679" s="21">
        <f t="shared" si="350"/>
        <v>0</v>
      </c>
      <c r="S679" s="21">
        <f t="shared" si="350"/>
        <v>0</v>
      </c>
      <c r="T679" s="21">
        <f t="shared" si="350"/>
        <v>0</v>
      </c>
      <c r="U679" s="21">
        <f t="shared" si="350"/>
        <v>0</v>
      </c>
      <c r="V679" s="21"/>
      <c r="W679" s="21"/>
      <c r="X679" s="21"/>
      <c r="Y679" s="12"/>
    </row>
    <row r="680" spans="1:25" ht="48.75" hidden="1" customHeight="1" x14ac:dyDescent="0.2">
      <c r="A680" s="28" t="s">
        <v>378</v>
      </c>
      <c r="B680" s="28">
        <v>11</v>
      </c>
      <c r="C680" s="50" t="s">
        <v>270</v>
      </c>
      <c r="D680" s="53">
        <v>3861</v>
      </c>
      <c r="E680" s="32" t="s">
        <v>277</v>
      </c>
      <c r="G680" s="1">
        <v>5760000</v>
      </c>
      <c r="H680" s="1">
        <v>5760000</v>
      </c>
      <c r="I680" s="1">
        <v>1600000</v>
      </c>
      <c r="J680" s="1">
        <v>1600000</v>
      </c>
      <c r="K680" s="1">
        <v>0</v>
      </c>
      <c r="L680" s="33">
        <f t="shared" si="328"/>
        <v>0</v>
      </c>
      <c r="M680" s="1">
        <v>71266560</v>
      </c>
      <c r="N680" s="1">
        <v>71266560</v>
      </c>
      <c r="O680" s="1"/>
      <c r="P680" s="1">
        <f>O680</f>
        <v>0</v>
      </c>
      <c r="Q680" s="1">
        <v>88618936</v>
      </c>
      <c r="R680" s="1"/>
      <c r="S680" s="1">
        <f>R680</f>
        <v>0</v>
      </c>
      <c r="T680" s="1"/>
      <c r="U680" s="1">
        <f>T680</f>
        <v>0</v>
      </c>
    </row>
    <row r="681" spans="1:25" s="23" customFormat="1" ht="15.75" hidden="1" x14ac:dyDescent="0.2">
      <c r="A681" s="24" t="s">
        <v>378</v>
      </c>
      <c r="B681" s="25">
        <v>12</v>
      </c>
      <c r="C681" s="49" t="s">
        <v>270</v>
      </c>
      <c r="D681" s="40">
        <v>386</v>
      </c>
      <c r="E681" s="20"/>
      <c r="F681" s="20"/>
      <c r="G681" s="21">
        <f>SUM(G682)</f>
        <v>11036250</v>
      </c>
      <c r="H681" s="21">
        <f t="shared" ref="H681:U681" si="351">SUM(H682)</f>
        <v>11036250</v>
      </c>
      <c r="I681" s="21">
        <f t="shared" si="351"/>
        <v>11036250</v>
      </c>
      <c r="J681" s="21">
        <f t="shared" si="351"/>
        <v>11036250</v>
      </c>
      <c r="K681" s="21">
        <f t="shared" si="351"/>
        <v>0</v>
      </c>
      <c r="L681" s="22">
        <f t="shared" si="328"/>
        <v>0</v>
      </c>
      <c r="M681" s="21">
        <f t="shared" si="351"/>
        <v>0</v>
      </c>
      <c r="N681" s="21">
        <f t="shared" si="351"/>
        <v>0</v>
      </c>
      <c r="O681" s="21">
        <f t="shared" si="351"/>
        <v>0</v>
      </c>
      <c r="P681" s="21">
        <f t="shared" si="351"/>
        <v>0</v>
      </c>
      <c r="Q681" s="21">
        <f t="shared" si="351"/>
        <v>30937500</v>
      </c>
      <c r="R681" s="21">
        <f t="shared" si="351"/>
        <v>0</v>
      </c>
      <c r="S681" s="21">
        <f t="shared" si="351"/>
        <v>0</v>
      </c>
      <c r="T681" s="21">
        <f t="shared" si="351"/>
        <v>0</v>
      </c>
      <c r="U681" s="21">
        <f t="shared" si="351"/>
        <v>0</v>
      </c>
      <c r="V681" s="21"/>
      <c r="W681" s="21"/>
      <c r="X681" s="21"/>
      <c r="Y681" s="12"/>
    </row>
    <row r="682" spans="1:25" ht="48.75" hidden="1" customHeight="1" x14ac:dyDescent="0.2">
      <c r="A682" s="28" t="s">
        <v>378</v>
      </c>
      <c r="B682" s="29">
        <v>12</v>
      </c>
      <c r="C682" s="50" t="s">
        <v>270</v>
      </c>
      <c r="D682" s="53">
        <v>3861</v>
      </c>
      <c r="E682" s="32" t="s">
        <v>277</v>
      </c>
      <c r="G682" s="1">
        <v>11036250</v>
      </c>
      <c r="H682" s="1">
        <v>11036250</v>
      </c>
      <c r="I682" s="1">
        <v>11036250</v>
      </c>
      <c r="J682" s="1">
        <v>11036250</v>
      </c>
      <c r="K682" s="1">
        <v>0</v>
      </c>
      <c r="L682" s="33">
        <f t="shared" si="328"/>
        <v>0</v>
      </c>
      <c r="M682" s="1">
        <v>0</v>
      </c>
      <c r="N682" s="1">
        <v>0</v>
      </c>
      <c r="O682" s="1"/>
      <c r="P682" s="1">
        <f>O682</f>
        <v>0</v>
      </c>
      <c r="Q682" s="1">
        <v>30937500</v>
      </c>
      <c r="R682" s="1"/>
      <c r="S682" s="1">
        <f>R682</f>
        <v>0</v>
      </c>
      <c r="T682" s="1"/>
      <c r="U682" s="1">
        <f>T682</f>
        <v>0</v>
      </c>
    </row>
    <row r="683" spans="1:25" s="23" customFormat="1" ht="15.75" hidden="1" x14ac:dyDescent="0.2">
      <c r="A683" s="24" t="s">
        <v>378</v>
      </c>
      <c r="B683" s="25">
        <v>51</v>
      </c>
      <c r="C683" s="49" t="s">
        <v>270</v>
      </c>
      <c r="D683" s="40">
        <v>386</v>
      </c>
      <c r="E683" s="20"/>
      <c r="F683" s="20"/>
      <c r="G683" s="21">
        <f>SUM(G684)</f>
        <v>62538750</v>
      </c>
      <c r="H683" s="21">
        <f t="shared" ref="H683:U683" si="352">SUM(H684)</f>
        <v>0</v>
      </c>
      <c r="I683" s="21">
        <f t="shared" si="352"/>
        <v>62538750</v>
      </c>
      <c r="J683" s="21">
        <f t="shared" si="352"/>
        <v>0</v>
      </c>
      <c r="K683" s="21">
        <f t="shared" si="352"/>
        <v>0</v>
      </c>
      <c r="L683" s="22">
        <f t="shared" si="328"/>
        <v>0</v>
      </c>
      <c r="M683" s="21">
        <f t="shared" si="352"/>
        <v>0</v>
      </c>
      <c r="N683" s="21">
        <f t="shared" si="352"/>
        <v>0</v>
      </c>
      <c r="O683" s="21">
        <f t="shared" si="352"/>
        <v>0</v>
      </c>
      <c r="P683" s="21">
        <f t="shared" si="352"/>
        <v>0</v>
      </c>
      <c r="Q683" s="21">
        <f t="shared" si="352"/>
        <v>175312500</v>
      </c>
      <c r="R683" s="21">
        <f t="shared" si="352"/>
        <v>0</v>
      </c>
      <c r="S683" s="21">
        <f t="shared" si="352"/>
        <v>0</v>
      </c>
      <c r="T683" s="21">
        <f t="shared" si="352"/>
        <v>0</v>
      </c>
      <c r="U683" s="21">
        <f t="shared" si="352"/>
        <v>0</v>
      </c>
      <c r="V683" s="21"/>
      <c r="W683" s="21"/>
      <c r="X683" s="21"/>
      <c r="Y683" s="12"/>
    </row>
    <row r="684" spans="1:25" ht="45" hidden="1" x14ac:dyDescent="0.2">
      <c r="A684" s="28" t="s">
        <v>378</v>
      </c>
      <c r="B684" s="29">
        <v>51</v>
      </c>
      <c r="C684" s="50" t="s">
        <v>270</v>
      </c>
      <c r="D684" s="53">
        <v>3861</v>
      </c>
      <c r="E684" s="32" t="s">
        <v>277</v>
      </c>
      <c r="G684" s="1">
        <v>62538750</v>
      </c>
      <c r="H684" s="55"/>
      <c r="I684" s="1">
        <v>62538750</v>
      </c>
      <c r="J684" s="55"/>
      <c r="K684" s="1">
        <v>0</v>
      </c>
      <c r="L684" s="33">
        <f t="shared" si="328"/>
        <v>0</v>
      </c>
      <c r="M684" s="1">
        <v>0</v>
      </c>
      <c r="N684" s="55"/>
      <c r="O684" s="1"/>
      <c r="P684" s="55"/>
      <c r="Q684" s="1">
        <v>175312500</v>
      </c>
      <c r="R684" s="1"/>
      <c r="S684" s="55"/>
      <c r="T684" s="1"/>
      <c r="U684" s="55"/>
    </row>
    <row r="685" spans="1:25" s="23" customFormat="1" ht="15.75" hidden="1" x14ac:dyDescent="0.2">
      <c r="A685" s="24" t="s">
        <v>378</v>
      </c>
      <c r="B685" s="25">
        <v>563</v>
      </c>
      <c r="C685" s="49" t="s">
        <v>270</v>
      </c>
      <c r="D685" s="40">
        <v>386</v>
      </c>
      <c r="E685" s="20"/>
      <c r="F685" s="20"/>
      <c r="G685" s="21"/>
      <c r="H685" s="21"/>
      <c r="I685" s="21">
        <f>I686</f>
        <v>0</v>
      </c>
      <c r="J685" s="21">
        <f t="shared" ref="J685:U685" si="353">J686</f>
        <v>0</v>
      </c>
      <c r="K685" s="21">
        <f t="shared" si="353"/>
        <v>0</v>
      </c>
      <c r="L685" s="22" t="str">
        <f t="shared" si="328"/>
        <v>-</v>
      </c>
      <c r="M685" s="21">
        <f t="shared" si="353"/>
        <v>0</v>
      </c>
      <c r="N685" s="21">
        <f t="shared" si="353"/>
        <v>0</v>
      </c>
      <c r="O685" s="21">
        <f t="shared" si="353"/>
        <v>0</v>
      </c>
      <c r="P685" s="21">
        <f t="shared" si="353"/>
        <v>0</v>
      </c>
      <c r="Q685" s="21">
        <f t="shared" si="353"/>
        <v>0</v>
      </c>
      <c r="R685" s="21">
        <f t="shared" si="353"/>
        <v>0</v>
      </c>
      <c r="S685" s="21">
        <f t="shared" si="353"/>
        <v>0</v>
      </c>
      <c r="T685" s="21">
        <f t="shared" si="353"/>
        <v>0</v>
      </c>
      <c r="U685" s="21">
        <f t="shared" si="353"/>
        <v>0</v>
      </c>
      <c r="V685" s="21"/>
      <c r="W685" s="21"/>
      <c r="X685" s="21"/>
      <c r="Y685" s="12"/>
    </row>
    <row r="686" spans="1:25" ht="45" hidden="1" x14ac:dyDescent="0.2">
      <c r="A686" s="28" t="s">
        <v>378</v>
      </c>
      <c r="B686" s="29">
        <v>563</v>
      </c>
      <c r="C686" s="50" t="s">
        <v>270</v>
      </c>
      <c r="D686" s="53">
        <v>3861</v>
      </c>
      <c r="E686" s="32" t="s">
        <v>277</v>
      </c>
      <c r="J686" s="55"/>
      <c r="L686" s="33" t="str">
        <f t="shared" si="328"/>
        <v>-</v>
      </c>
      <c r="M686" s="1"/>
      <c r="N686" s="1"/>
      <c r="O686" s="1"/>
      <c r="P686" s="55"/>
      <c r="Q686" s="1"/>
      <c r="R686" s="1"/>
      <c r="S686" s="55"/>
      <c r="T686" s="1"/>
      <c r="U686" s="55"/>
    </row>
    <row r="687" spans="1:25" ht="94.5" x14ac:dyDescent="0.2">
      <c r="A687" s="333" t="s">
        <v>379</v>
      </c>
      <c r="B687" s="334"/>
      <c r="C687" s="334"/>
      <c r="D687" s="334"/>
      <c r="E687" s="20" t="s">
        <v>380</v>
      </c>
      <c r="F687" s="20" t="s">
        <v>371</v>
      </c>
      <c r="G687" s="21">
        <f>G688+G690+G692</f>
        <v>17390000</v>
      </c>
      <c r="H687" s="21">
        <f>H688+H690+H692</f>
        <v>4767500</v>
      </c>
      <c r="I687" s="21">
        <f>I688+I690+I692+I694</f>
        <v>14990000</v>
      </c>
      <c r="J687" s="21">
        <f t="shared" ref="J687:U687" si="354">J688+J690+J692+J694</f>
        <v>2367500</v>
      </c>
      <c r="K687" s="21">
        <f t="shared" si="354"/>
        <v>140000</v>
      </c>
      <c r="L687" s="22">
        <f t="shared" si="328"/>
        <v>0.93395597064709812</v>
      </c>
      <c r="M687" s="21">
        <f t="shared" si="354"/>
        <v>5080000</v>
      </c>
      <c r="N687" s="21">
        <f t="shared" si="354"/>
        <v>5080000</v>
      </c>
      <c r="O687" s="21">
        <f t="shared" si="354"/>
        <v>0</v>
      </c>
      <c r="P687" s="21">
        <f t="shared" si="354"/>
        <v>0</v>
      </c>
      <c r="Q687" s="21">
        <f t="shared" si="354"/>
        <v>14980000</v>
      </c>
      <c r="R687" s="21">
        <f t="shared" si="354"/>
        <v>0</v>
      </c>
      <c r="S687" s="21">
        <f t="shared" si="354"/>
        <v>0</v>
      </c>
      <c r="T687" s="21">
        <f t="shared" si="354"/>
        <v>0</v>
      </c>
      <c r="U687" s="21">
        <f t="shared" si="354"/>
        <v>0</v>
      </c>
    </row>
    <row r="688" spans="1:25" s="23" customFormat="1" ht="15.75" hidden="1" x14ac:dyDescent="0.2">
      <c r="A688" s="24" t="s">
        <v>381</v>
      </c>
      <c r="B688" s="24">
        <v>11</v>
      </c>
      <c r="C688" s="49" t="s">
        <v>270</v>
      </c>
      <c r="D688" s="40">
        <v>386</v>
      </c>
      <c r="E688" s="20"/>
      <c r="F688" s="20"/>
      <c r="G688" s="21">
        <f>SUM(G689)</f>
        <v>2540000</v>
      </c>
      <c r="H688" s="21">
        <f t="shared" ref="H688:U688" si="355">SUM(H689)</f>
        <v>2540000</v>
      </c>
      <c r="I688" s="21">
        <f t="shared" si="355"/>
        <v>140000</v>
      </c>
      <c r="J688" s="21">
        <f t="shared" si="355"/>
        <v>140000</v>
      </c>
      <c r="K688" s="21">
        <f t="shared" si="355"/>
        <v>140000</v>
      </c>
      <c r="L688" s="22">
        <f t="shared" si="328"/>
        <v>100</v>
      </c>
      <c r="M688" s="21">
        <f t="shared" si="355"/>
        <v>5080000</v>
      </c>
      <c r="N688" s="21">
        <f t="shared" si="355"/>
        <v>5080000</v>
      </c>
      <c r="O688" s="21">
        <f t="shared" si="355"/>
        <v>0</v>
      </c>
      <c r="P688" s="21">
        <f t="shared" si="355"/>
        <v>0</v>
      </c>
      <c r="Q688" s="21">
        <f t="shared" si="355"/>
        <v>5080000</v>
      </c>
      <c r="R688" s="21">
        <f t="shared" si="355"/>
        <v>0</v>
      </c>
      <c r="S688" s="21">
        <f t="shared" si="355"/>
        <v>0</v>
      </c>
      <c r="T688" s="21">
        <f t="shared" si="355"/>
        <v>0</v>
      </c>
      <c r="U688" s="21">
        <f t="shared" si="355"/>
        <v>0</v>
      </c>
      <c r="V688" s="21"/>
      <c r="W688" s="21"/>
      <c r="X688" s="21"/>
      <c r="Y688" s="12"/>
    </row>
    <row r="689" spans="1:25" ht="48.75" hidden="1" customHeight="1" x14ac:dyDescent="0.2">
      <c r="A689" s="28" t="s">
        <v>381</v>
      </c>
      <c r="B689" s="28">
        <v>11</v>
      </c>
      <c r="C689" s="50" t="s">
        <v>270</v>
      </c>
      <c r="D689" s="53">
        <v>3861</v>
      </c>
      <c r="E689" s="32" t="s">
        <v>277</v>
      </c>
      <c r="G689" s="1">
        <v>2540000</v>
      </c>
      <c r="H689" s="1">
        <v>2540000</v>
      </c>
      <c r="I689" s="1">
        <v>140000</v>
      </c>
      <c r="J689" s="1">
        <v>140000</v>
      </c>
      <c r="K689" s="1">
        <v>140000</v>
      </c>
      <c r="L689" s="33">
        <f t="shared" si="328"/>
        <v>100</v>
      </c>
      <c r="M689" s="1">
        <v>5080000</v>
      </c>
      <c r="N689" s="1">
        <v>5080000</v>
      </c>
      <c r="O689" s="1"/>
      <c r="P689" s="1">
        <f>O689</f>
        <v>0</v>
      </c>
      <c r="Q689" s="1">
        <v>5080000</v>
      </c>
      <c r="R689" s="1"/>
      <c r="S689" s="1">
        <f>R689</f>
        <v>0</v>
      </c>
      <c r="T689" s="1">
        <v>0</v>
      </c>
      <c r="U689" s="1">
        <f>T689</f>
        <v>0</v>
      </c>
    </row>
    <row r="690" spans="1:25" s="23" customFormat="1" ht="15.75" hidden="1" x14ac:dyDescent="0.2">
      <c r="A690" s="24" t="s">
        <v>381</v>
      </c>
      <c r="B690" s="25">
        <v>12</v>
      </c>
      <c r="C690" s="49" t="s">
        <v>270</v>
      </c>
      <c r="D690" s="40">
        <v>386</v>
      </c>
      <c r="E690" s="20"/>
      <c r="F690" s="20"/>
      <c r="G690" s="21">
        <f>SUM(G691)</f>
        <v>2227500</v>
      </c>
      <c r="H690" s="21">
        <f t="shared" ref="H690:U690" si="356">SUM(H691)</f>
        <v>2227500</v>
      </c>
      <c r="I690" s="21">
        <f t="shared" si="356"/>
        <v>2227500</v>
      </c>
      <c r="J690" s="21">
        <f t="shared" si="356"/>
        <v>2227500</v>
      </c>
      <c r="K690" s="21">
        <f t="shared" si="356"/>
        <v>0</v>
      </c>
      <c r="L690" s="22">
        <f t="shared" si="328"/>
        <v>0</v>
      </c>
      <c r="M690" s="21">
        <f t="shared" si="356"/>
        <v>0</v>
      </c>
      <c r="N690" s="21">
        <f t="shared" si="356"/>
        <v>0</v>
      </c>
      <c r="O690" s="21">
        <f t="shared" si="356"/>
        <v>0</v>
      </c>
      <c r="P690" s="21">
        <f t="shared" si="356"/>
        <v>0</v>
      </c>
      <c r="Q690" s="21">
        <f t="shared" si="356"/>
        <v>1485000</v>
      </c>
      <c r="R690" s="21">
        <f t="shared" si="356"/>
        <v>0</v>
      </c>
      <c r="S690" s="21">
        <f t="shared" si="356"/>
        <v>0</v>
      </c>
      <c r="T690" s="21">
        <f t="shared" si="356"/>
        <v>0</v>
      </c>
      <c r="U690" s="21">
        <f t="shared" si="356"/>
        <v>0</v>
      </c>
      <c r="V690" s="21"/>
      <c r="W690" s="21"/>
      <c r="X690" s="21"/>
      <c r="Y690" s="12"/>
    </row>
    <row r="691" spans="1:25" ht="48.75" hidden="1" customHeight="1" x14ac:dyDescent="0.2">
      <c r="A691" s="28" t="s">
        <v>381</v>
      </c>
      <c r="B691" s="29">
        <v>12</v>
      </c>
      <c r="C691" s="50" t="s">
        <v>270</v>
      </c>
      <c r="D691" s="53">
        <v>3861</v>
      </c>
      <c r="E691" s="32" t="s">
        <v>277</v>
      </c>
      <c r="G691" s="1">
        <v>2227500</v>
      </c>
      <c r="H691" s="1">
        <v>2227500</v>
      </c>
      <c r="I691" s="1">
        <v>2227500</v>
      </c>
      <c r="J691" s="1">
        <v>2227500</v>
      </c>
      <c r="K691" s="1">
        <v>0</v>
      </c>
      <c r="L691" s="33">
        <f t="shared" si="328"/>
        <v>0</v>
      </c>
      <c r="M691" s="1">
        <v>0</v>
      </c>
      <c r="N691" s="1">
        <v>0</v>
      </c>
      <c r="O691" s="1">
        <v>0</v>
      </c>
      <c r="P691" s="1">
        <f>O691</f>
        <v>0</v>
      </c>
      <c r="Q691" s="1">
        <v>1485000</v>
      </c>
      <c r="R691" s="1"/>
      <c r="S691" s="1">
        <f>R691</f>
        <v>0</v>
      </c>
      <c r="T691" s="1"/>
      <c r="U691" s="1">
        <f>T691</f>
        <v>0</v>
      </c>
    </row>
    <row r="692" spans="1:25" s="23" customFormat="1" ht="15.75" hidden="1" x14ac:dyDescent="0.2">
      <c r="A692" s="24" t="s">
        <v>381</v>
      </c>
      <c r="B692" s="25">
        <v>51</v>
      </c>
      <c r="C692" s="49" t="s">
        <v>270</v>
      </c>
      <c r="D692" s="40">
        <v>386</v>
      </c>
      <c r="E692" s="20"/>
      <c r="F692" s="20"/>
      <c r="G692" s="21">
        <f>SUM(G693)</f>
        <v>12622500</v>
      </c>
      <c r="H692" s="21">
        <f t="shared" ref="H692:U692" si="357">SUM(H693)</f>
        <v>0</v>
      </c>
      <c r="I692" s="21">
        <f t="shared" si="357"/>
        <v>12622500</v>
      </c>
      <c r="J692" s="21">
        <f t="shared" si="357"/>
        <v>0</v>
      </c>
      <c r="K692" s="21">
        <f t="shared" si="357"/>
        <v>0</v>
      </c>
      <c r="L692" s="22">
        <f t="shared" si="328"/>
        <v>0</v>
      </c>
      <c r="M692" s="21">
        <f t="shared" si="357"/>
        <v>0</v>
      </c>
      <c r="N692" s="21">
        <f t="shared" si="357"/>
        <v>0</v>
      </c>
      <c r="O692" s="21">
        <f t="shared" si="357"/>
        <v>0</v>
      </c>
      <c r="P692" s="21">
        <f t="shared" si="357"/>
        <v>0</v>
      </c>
      <c r="Q692" s="21">
        <f t="shared" si="357"/>
        <v>8415000</v>
      </c>
      <c r="R692" s="21">
        <f t="shared" si="357"/>
        <v>0</v>
      </c>
      <c r="S692" s="21">
        <f t="shared" si="357"/>
        <v>0</v>
      </c>
      <c r="T692" s="21">
        <f t="shared" si="357"/>
        <v>0</v>
      </c>
      <c r="U692" s="21">
        <f t="shared" si="357"/>
        <v>0</v>
      </c>
      <c r="V692" s="21"/>
      <c r="W692" s="21"/>
      <c r="X692" s="21"/>
      <c r="Y692" s="12"/>
    </row>
    <row r="693" spans="1:25" ht="45" hidden="1" x14ac:dyDescent="0.2">
      <c r="A693" s="28" t="s">
        <v>381</v>
      </c>
      <c r="B693" s="29">
        <v>51</v>
      </c>
      <c r="C693" s="50" t="s">
        <v>270</v>
      </c>
      <c r="D693" s="53">
        <v>3861</v>
      </c>
      <c r="E693" s="32" t="s">
        <v>277</v>
      </c>
      <c r="G693" s="1">
        <v>12622500</v>
      </c>
      <c r="H693" s="55"/>
      <c r="I693" s="1">
        <v>12622500</v>
      </c>
      <c r="J693" s="55"/>
      <c r="K693" s="1">
        <v>0</v>
      </c>
      <c r="L693" s="33">
        <f t="shared" si="328"/>
        <v>0</v>
      </c>
      <c r="M693" s="1">
        <v>0</v>
      </c>
      <c r="N693" s="55"/>
      <c r="O693" s="1">
        <v>0</v>
      </c>
      <c r="P693" s="55"/>
      <c r="Q693" s="1">
        <v>8415000</v>
      </c>
      <c r="R693" s="1"/>
      <c r="S693" s="55"/>
      <c r="T693" s="1"/>
      <c r="U693" s="55"/>
    </row>
    <row r="694" spans="1:25" s="23" customFormat="1" ht="15.75" hidden="1" x14ac:dyDescent="0.2">
      <c r="A694" s="24" t="s">
        <v>381</v>
      </c>
      <c r="B694" s="25">
        <v>563</v>
      </c>
      <c r="C694" s="49" t="s">
        <v>270</v>
      </c>
      <c r="D694" s="40">
        <v>386</v>
      </c>
      <c r="E694" s="20"/>
      <c r="F694" s="20"/>
      <c r="G694" s="21"/>
      <c r="H694" s="21"/>
      <c r="I694" s="21">
        <f>I695</f>
        <v>0</v>
      </c>
      <c r="J694" s="21">
        <f t="shared" ref="J694:U694" si="358">J695</f>
        <v>0</v>
      </c>
      <c r="K694" s="21">
        <f t="shared" si="358"/>
        <v>0</v>
      </c>
      <c r="L694" s="22" t="str">
        <f t="shared" si="328"/>
        <v>-</v>
      </c>
      <c r="M694" s="21">
        <f t="shared" si="358"/>
        <v>0</v>
      </c>
      <c r="N694" s="21">
        <f t="shared" si="358"/>
        <v>0</v>
      </c>
      <c r="O694" s="21">
        <f t="shared" si="358"/>
        <v>0</v>
      </c>
      <c r="P694" s="21">
        <f t="shared" si="358"/>
        <v>0</v>
      </c>
      <c r="Q694" s="21">
        <f t="shared" si="358"/>
        <v>0</v>
      </c>
      <c r="R694" s="21">
        <f t="shared" si="358"/>
        <v>0</v>
      </c>
      <c r="S694" s="21">
        <f t="shared" si="358"/>
        <v>0</v>
      </c>
      <c r="T694" s="21">
        <f t="shared" si="358"/>
        <v>0</v>
      </c>
      <c r="U694" s="21">
        <f t="shared" si="358"/>
        <v>0</v>
      </c>
      <c r="V694" s="21"/>
      <c r="W694" s="21"/>
      <c r="X694" s="21"/>
      <c r="Y694" s="12"/>
    </row>
    <row r="695" spans="1:25" ht="45" hidden="1" x14ac:dyDescent="0.2">
      <c r="A695" s="28" t="s">
        <v>381</v>
      </c>
      <c r="B695" s="29">
        <v>563</v>
      </c>
      <c r="C695" s="50" t="s">
        <v>270</v>
      </c>
      <c r="D695" s="53">
        <v>3861</v>
      </c>
      <c r="E695" s="32" t="s">
        <v>277</v>
      </c>
      <c r="J695" s="55"/>
      <c r="L695" s="33" t="str">
        <f t="shared" si="328"/>
        <v>-</v>
      </c>
      <c r="M695" s="1"/>
      <c r="N695" s="1"/>
      <c r="O695" s="1"/>
      <c r="P695" s="55"/>
      <c r="Q695" s="1"/>
      <c r="R695" s="1"/>
      <c r="S695" s="55"/>
      <c r="T695" s="1"/>
      <c r="U695" s="55"/>
    </row>
    <row r="696" spans="1:25" ht="84.75" customHeight="1" x14ac:dyDescent="0.2">
      <c r="A696" s="333" t="s">
        <v>382</v>
      </c>
      <c r="B696" s="334"/>
      <c r="C696" s="334"/>
      <c r="D696" s="334"/>
      <c r="E696" s="20" t="s">
        <v>383</v>
      </c>
      <c r="F696" s="20" t="s">
        <v>371</v>
      </c>
      <c r="G696" s="21">
        <f>G697+G699+G701</f>
        <v>48500000</v>
      </c>
      <c r="H696" s="21">
        <f t="shared" ref="H696:T696" si="359">H697+H699+H701</f>
        <v>48500000</v>
      </c>
      <c r="I696" s="21">
        <f t="shared" si="359"/>
        <v>3800000</v>
      </c>
      <c r="J696" s="21">
        <f t="shared" si="359"/>
        <v>3800000</v>
      </c>
      <c r="K696" s="21">
        <f t="shared" si="359"/>
        <v>3800000</v>
      </c>
      <c r="L696" s="22">
        <f t="shared" si="328"/>
        <v>100</v>
      </c>
      <c r="M696" s="21">
        <f t="shared" si="359"/>
        <v>153000000</v>
      </c>
      <c r="N696" s="21">
        <f t="shared" si="359"/>
        <v>22950000</v>
      </c>
      <c r="O696" s="21">
        <f t="shared" si="359"/>
        <v>0</v>
      </c>
      <c r="P696" s="21">
        <f t="shared" si="359"/>
        <v>0</v>
      </c>
      <c r="Q696" s="21">
        <f t="shared" si="359"/>
        <v>204000000</v>
      </c>
      <c r="R696" s="21">
        <f t="shared" si="359"/>
        <v>0</v>
      </c>
      <c r="S696" s="21">
        <f t="shared" si="359"/>
        <v>0</v>
      </c>
      <c r="T696" s="21">
        <f t="shared" si="359"/>
        <v>0</v>
      </c>
      <c r="U696" s="21">
        <f>U697+U699+U701</f>
        <v>0</v>
      </c>
    </row>
    <row r="697" spans="1:25" s="23" customFormat="1" ht="15.75" hidden="1" x14ac:dyDescent="0.2">
      <c r="A697" s="24" t="s">
        <v>384</v>
      </c>
      <c r="B697" s="24">
        <v>11</v>
      </c>
      <c r="C697" s="49" t="s">
        <v>270</v>
      </c>
      <c r="D697" s="40">
        <v>386</v>
      </c>
      <c r="E697" s="20"/>
      <c r="F697" s="20"/>
      <c r="G697" s="21">
        <f>SUM(G698)</f>
        <v>48500000</v>
      </c>
      <c r="H697" s="21">
        <f t="shared" ref="H697:U697" si="360">SUM(H698)</f>
        <v>48500000</v>
      </c>
      <c r="I697" s="21">
        <f t="shared" si="360"/>
        <v>3800000</v>
      </c>
      <c r="J697" s="21">
        <f t="shared" si="360"/>
        <v>3800000</v>
      </c>
      <c r="K697" s="21">
        <f t="shared" si="360"/>
        <v>3800000</v>
      </c>
      <c r="L697" s="22">
        <f t="shared" si="328"/>
        <v>100</v>
      </c>
      <c r="M697" s="21">
        <f t="shared" si="360"/>
        <v>0</v>
      </c>
      <c r="N697" s="21">
        <f t="shared" si="360"/>
        <v>0</v>
      </c>
      <c r="O697" s="21">
        <f t="shared" si="360"/>
        <v>0</v>
      </c>
      <c r="P697" s="21">
        <f t="shared" si="360"/>
        <v>0</v>
      </c>
      <c r="Q697" s="21">
        <f t="shared" si="360"/>
        <v>0</v>
      </c>
      <c r="R697" s="21">
        <f t="shared" si="360"/>
        <v>0</v>
      </c>
      <c r="S697" s="21">
        <f t="shared" si="360"/>
        <v>0</v>
      </c>
      <c r="T697" s="21">
        <f t="shared" si="360"/>
        <v>0</v>
      </c>
      <c r="U697" s="21">
        <f t="shared" si="360"/>
        <v>0</v>
      </c>
      <c r="V697" s="21"/>
      <c r="W697" s="21"/>
      <c r="X697" s="21"/>
      <c r="Y697" s="12"/>
    </row>
    <row r="698" spans="1:25" ht="48.75" hidden="1" customHeight="1" x14ac:dyDescent="0.2">
      <c r="A698" s="28" t="s">
        <v>384</v>
      </c>
      <c r="B698" s="28">
        <v>11</v>
      </c>
      <c r="C698" s="50" t="s">
        <v>270</v>
      </c>
      <c r="D698" s="53">
        <v>3861</v>
      </c>
      <c r="E698" s="32" t="s">
        <v>277</v>
      </c>
      <c r="G698" s="1">
        <v>48500000</v>
      </c>
      <c r="H698" s="1">
        <v>48500000</v>
      </c>
      <c r="I698" s="1">
        <v>3800000</v>
      </c>
      <c r="J698" s="1">
        <v>3800000</v>
      </c>
      <c r="K698" s="1">
        <v>3800000</v>
      </c>
      <c r="L698" s="33">
        <f t="shared" si="328"/>
        <v>100</v>
      </c>
      <c r="M698" s="1">
        <v>0</v>
      </c>
      <c r="N698" s="1">
        <v>0</v>
      </c>
      <c r="O698" s="1"/>
      <c r="P698" s="1">
        <f>O698</f>
        <v>0</v>
      </c>
      <c r="Q698" s="1">
        <v>0</v>
      </c>
      <c r="R698" s="1">
        <v>0</v>
      </c>
      <c r="S698" s="1">
        <f>R698</f>
        <v>0</v>
      </c>
      <c r="T698" s="1">
        <v>0</v>
      </c>
      <c r="U698" s="1">
        <f>T698</f>
        <v>0</v>
      </c>
    </row>
    <row r="699" spans="1:25" s="23" customFormat="1" ht="15.75" hidden="1" x14ac:dyDescent="0.2">
      <c r="A699" s="24" t="s">
        <v>384</v>
      </c>
      <c r="B699" s="24">
        <v>12</v>
      </c>
      <c r="C699" s="49" t="s">
        <v>270</v>
      </c>
      <c r="D699" s="40">
        <v>386</v>
      </c>
      <c r="E699" s="20"/>
      <c r="F699" s="20"/>
      <c r="G699" s="21">
        <f>SUM(G700)</f>
        <v>0</v>
      </c>
      <c r="H699" s="21">
        <f t="shared" ref="H699:U699" si="361">SUM(H700)</f>
        <v>0</v>
      </c>
      <c r="I699" s="21">
        <f t="shared" si="361"/>
        <v>0</v>
      </c>
      <c r="J699" s="21">
        <f t="shared" si="361"/>
        <v>0</v>
      </c>
      <c r="K699" s="21">
        <f t="shared" si="361"/>
        <v>0</v>
      </c>
      <c r="L699" s="22" t="str">
        <f t="shared" si="328"/>
        <v>-</v>
      </c>
      <c r="M699" s="21">
        <f t="shared" si="361"/>
        <v>22950000</v>
      </c>
      <c r="N699" s="21">
        <f t="shared" si="361"/>
        <v>22950000</v>
      </c>
      <c r="O699" s="21">
        <f t="shared" si="361"/>
        <v>0</v>
      </c>
      <c r="P699" s="21">
        <f t="shared" si="361"/>
        <v>0</v>
      </c>
      <c r="Q699" s="21">
        <f t="shared" si="361"/>
        <v>30600000</v>
      </c>
      <c r="R699" s="21">
        <f t="shared" si="361"/>
        <v>0</v>
      </c>
      <c r="S699" s="21">
        <f t="shared" si="361"/>
        <v>0</v>
      </c>
      <c r="T699" s="21">
        <f t="shared" si="361"/>
        <v>0</v>
      </c>
      <c r="U699" s="21">
        <f t="shared" si="361"/>
        <v>0</v>
      </c>
      <c r="V699" s="21"/>
      <c r="W699" s="21"/>
      <c r="X699" s="21"/>
      <c r="Y699" s="12"/>
    </row>
    <row r="700" spans="1:25" ht="48.75" hidden="1" customHeight="1" x14ac:dyDescent="0.2">
      <c r="A700" s="28" t="s">
        <v>384</v>
      </c>
      <c r="B700" s="28">
        <v>12</v>
      </c>
      <c r="C700" s="50" t="s">
        <v>270</v>
      </c>
      <c r="D700" s="53">
        <v>3861</v>
      </c>
      <c r="E700" s="32" t="s">
        <v>277</v>
      </c>
      <c r="L700" s="33" t="str">
        <f t="shared" si="328"/>
        <v>-</v>
      </c>
      <c r="M700" s="1">
        <v>22950000</v>
      </c>
      <c r="N700" s="1">
        <v>22950000</v>
      </c>
      <c r="O700" s="1">
        <v>0</v>
      </c>
      <c r="P700" s="1">
        <f>O700</f>
        <v>0</v>
      </c>
      <c r="Q700" s="1">
        <v>30600000</v>
      </c>
      <c r="R700" s="1"/>
      <c r="S700" s="1">
        <f>R700</f>
        <v>0</v>
      </c>
      <c r="T700" s="1"/>
      <c r="U700" s="1">
        <f>T700</f>
        <v>0</v>
      </c>
    </row>
    <row r="701" spans="1:25" s="23" customFormat="1" ht="15.75" hidden="1" x14ac:dyDescent="0.2">
      <c r="A701" s="24" t="s">
        <v>384</v>
      </c>
      <c r="B701" s="24">
        <v>51</v>
      </c>
      <c r="C701" s="49" t="s">
        <v>270</v>
      </c>
      <c r="D701" s="40">
        <v>386</v>
      </c>
      <c r="E701" s="20"/>
      <c r="F701" s="20"/>
      <c r="G701" s="21">
        <f>SUM(G702)</f>
        <v>0</v>
      </c>
      <c r="H701" s="21">
        <f t="shared" ref="H701:U701" si="362">SUM(H702)</f>
        <v>0</v>
      </c>
      <c r="I701" s="21">
        <f t="shared" si="362"/>
        <v>0</v>
      </c>
      <c r="J701" s="21">
        <f t="shared" si="362"/>
        <v>0</v>
      </c>
      <c r="K701" s="21">
        <f t="shared" si="362"/>
        <v>0</v>
      </c>
      <c r="L701" s="22" t="str">
        <f t="shared" si="328"/>
        <v>-</v>
      </c>
      <c r="M701" s="21">
        <f t="shared" si="362"/>
        <v>130050000</v>
      </c>
      <c r="N701" s="21">
        <f t="shared" si="362"/>
        <v>0</v>
      </c>
      <c r="O701" s="21">
        <f t="shared" si="362"/>
        <v>0</v>
      </c>
      <c r="P701" s="21">
        <f t="shared" si="362"/>
        <v>0</v>
      </c>
      <c r="Q701" s="21">
        <f t="shared" si="362"/>
        <v>173400000</v>
      </c>
      <c r="R701" s="21">
        <f t="shared" si="362"/>
        <v>0</v>
      </c>
      <c r="S701" s="21">
        <f t="shared" si="362"/>
        <v>0</v>
      </c>
      <c r="T701" s="21">
        <f t="shared" si="362"/>
        <v>0</v>
      </c>
      <c r="U701" s="21">
        <f t="shared" si="362"/>
        <v>0</v>
      </c>
      <c r="V701" s="21"/>
      <c r="W701" s="21"/>
      <c r="X701" s="21"/>
      <c r="Y701" s="12"/>
    </row>
    <row r="702" spans="1:25" ht="48.75" hidden="1" customHeight="1" x14ac:dyDescent="0.2">
      <c r="A702" s="28" t="s">
        <v>384</v>
      </c>
      <c r="B702" s="28">
        <v>51</v>
      </c>
      <c r="C702" s="50" t="s">
        <v>270</v>
      </c>
      <c r="D702" s="53">
        <v>3861</v>
      </c>
      <c r="E702" s="32" t="s">
        <v>277</v>
      </c>
      <c r="H702" s="55"/>
      <c r="J702" s="55"/>
      <c r="L702" s="33" t="str">
        <f t="shared" si="328"/>
        <v>-</v>
      </c>
      <c r="M702" s="1">
        <v>130050000</v>
      </c>
      <c r="N702" s="55"/>
      <c r="O702" s="1">
        <v>0</v>
      </c>
      <c r="P702" s="55"/>
      <c r="Q702" s="1">
        <v>173400000</v>
      </c>
      <c r="R702" s="1"/>
      <c r="S702" s="55"/>
      <c r="T702" s="1"/>
      <c r="U702" s="55"/>
    </row>
    <row r="703" spans="1:25" ht="86.25" customHeight="1" x14ac:dyDescent="0.2">
      <c r="A703" s="333" t="s">
        <v>385</v>
      </c>
      <c r="B703" s="334"/>
      <c r="C703" s="334"/>
      <c r="D703" s="334"/>
      <c r="E703" s="20" t="s">
        <v>386</v>
      </c>
      <c r="F703" s="20" t="s">
        <v>371</v>
      </c>
      <c r="G703" s="21">
        <f>G704+G706+G708</f>
        <v>4000000</v>
      </c>
      <c r="H703" s="21">
        <f t="shared" ref="H703:U703" si="363">H704+H706+H708</f>
        <v>4000000</v>
      </c>
      <c r="I703" s="21">
        <f t="shared" si="363"/>
        <v>4000000</v>
      </c>
      <c r="J703" s="21">
        <f t="shared" si="363"/>
        <v>4000000</v>
      </c>
      <c r="K703" s="21">
        <f t="shared" si="363"/>
        <v>4000000</v>
      </c>
      <c r="L703" s="22">
        <f t="shared" si="328"/>
        <v>100</v>
      </c>
      <c r="M703" s="21">
        <f t="shared" si="363"/>
        <v>60000000</v>
      </c>
      <c r="N703" s="21">
        <f t="shared" si="363"/>
        <v>9000000</v>
      </c>
      <c r="O703" s="21">
        <f t="shared" si="363"/>
        <v>0</v>
      </c>
      <c r="P703" s="21">
        <f t="shared" si="363"/>
        <v>0</v>
      </c>
      <c r="Q703" s="21">
        <f t="shared" si="363"/>
        <v>100000000</v>
      </c>
      <c r="R703" s="21">
        <f t="shared" si="363"/>
        <v>0</v>
      </c>
      <c r="S703" s="21">
        <f t="shared" si="363"/>
        <v>0</v>
      </c>
      <c r="T703" s="21">
        <f t="shared" si="363"/>
        <v>0</v>
      </c>
      <c r="U703" s="21">
        <f t="shared" si="363"/>
        <v>0</v>
      </c>
    </row>
    <row r="704" spans="1:25" s="23" customFormat="1" ht="15.75" hidden="1" x14ac:dyDescent="0.2">
      <c r="A704" s="24" t="s">
        <v>387</v>
      </c>
      <c r="B704" s="24">
        <v>11</v>
      </c>
      <c r="C704" s="49" t="s">
        <v>270</v>
      </c>
      <c r="D704" s="40">
        <v>386</v>
      </c>
      <c r="E704" s="20"/>
      <c r="F704" s="20"/>
      <c r="G704" s="21">
        <f>SUM(G705)</f>
        <v>4000000</v>
      </c>
      <c r="H704" s="21">
        <f t="shared" ref="H704:U704" si="364">SUM(H705)</f>
        <v>4000000</v>
      </c>
      <c r="I704" s="21">
        <f t="shared" si="364"/>
        <v>4000000</v>
      </c>
      <c r="J704" s="21">
        <f t="shared" si="364"/>
        <v>4000000</v>
      </c>
      <c r="K704" s="21">
        <f t="shared" si="364"/>
        <v>4000000</v>
      </c>
      <c r="L704" s="22">
        <f t="shared" si="328"/>
        <v>100</v>
      </c>
      <c r="M704" s="21">
        <f t="shared" si="364"/>
        <v>0</v>
      </c>
      <c r="N704" s="21">
        <f t="shared" si="364"/>
        <v>0</v>
      </c>
      <c r="O704" s="21">
        <f t="shared" si="364"/>
        <v>0</v>
      </c>
      <c r="P704" s="21">
        <f t="shared" si="364"/>
        <v>0</v>
      </c>
      <c r="Q704" s="21">
        <f t="shared" si="364"/>
        <v>0</v>
      </c>
      <c r="R704" s="21">
        <f t="shared" si="364"/>
        <v>0</v>
      </c>
      <c r="S704" s="21">
        <f t="shared" si="364"/>
        <v>0</v>
      </c>
      <c r="T704" s="21">
        <f t="shared" si="364"/>
        <v>0</v>
      </c>
      <c r="U704" s="21">
        <f t="shared" si="364"/>
        <v>0</v>
      </c>
      <c r="V704" s="21"/>
      <c r="W704" s="21"/>
      <c r="X704" s="21"/>
      <c r="Y704" s="12"/>
    </row>
    <row r="705" spans="1:25" ht="48.75" hidden="1" customHeight="1" x14ac:dyDescent="0.2">
      <c r="A705" s="28" t="s">
        <v>387</v>
      </c>
      <c r="B705" s="28">
        <v>11</v>
      </c>
      <c r="C705" s="50" t="s">
        <v>270</v>
      </c>
      <c r="D705" s="53">
        <v>3861</v>
      </c>
      <c r="E705" s="32" t="s">
        <v>277</v>
      </c>
      <c r="G705" s="1">
        <v>4000000</v>
      </c>
      <c r="H705" s="1">
        <v>4000000</v>
      </c>
      <c r="I705" s="1">
        <v>4000000</v>
      </c>
      <c r="J705" s="1">
        <v>4000000</v>
      </c>
      <c r="K705" s="1">
        <v>4000000</v>
      </c>
      <c r="L705" s="33">
        <f t="shared" si="328"/>
        <v>100</v>
      </c>
      <c r="M705" s="1">
        <v>0</v>
      </c>
      <c r="N705" s="1">
        <v>0</v>
      </c>
      <c r="O705" s="1">
        <v>0</v>
      </c>
      <c r="P705" s="1">
        <f>O705</f>
        <v>0</v>
      </c>
      <c r="Q705" s="1">
        <v>0</v>
      </c>
      <c r="R705" s="1">
        <v>0</v>
      </c>
      <c r="S705" s="1">
        <f>R705</f>
        <v>0</v>
      </c>
      <c r="T705" s="1">
        <v>0</v>
      </c>
      <c r="U705" s="1">
        <f>T705</f>
        <v>0</v>
      </c>
    </row>
    <row r="706" spans="1:25" s="23" customFormat="1" ht="15.75" hidden="1" x14ac:dyDescent="0.2">
      <c r="A706" s="24" t="s">
        <v>387</v>
      </c>
      <c r="B706" s="24">
        <v>12</v>
      </c>
      <c r="C706" s="49" t="s">
        <v>270</v>
      </c>
      <c r="D706" s="40">
        <v>386</v>
      </c>
      <c r="E706" s="20"/>
      <c r="F706" s="20"/>
      <c r="G706" s="21">
        <f>SUM(G707)</f>
        <v>0</v>
      </c>
      <c r="H706" s="21">
        <f t="shared" ref="H706:U706" si="365">SUM(H707)</f>
        <v>0</v>
      </c>
      <c r="I706" s="21">
        <f t="shared" si="365"/>
        <v>0</v>
      </c>
      <c r="J706" s="21">
        <f t="shared" si="365"/>
        <v>0</v>
      </c>
      <c r="K706" s="21">
        <f t="shared" si="365"/>
        <v>0</v>
      </c>
      <c r="L706" s="22" t="str">
        <f t="shared" si="328"/>
        <v>-</v>
      </c>
      <c r="M706" s="21">
        <f t="shared" si="365"/>
        <v>9000000</v>
      </c>
      <c r="N706" s="21">
        <f t="shared" si="365"/>
        <v>9000000</v>
      </c>
      <c r="O706" s="21">
        <f t="shared" si="365"/>
        <v>0</v>
      </c>
      <c r="P706" s="21">
        <f t="shared" si="365"/>
        <v>0</v>
      </c>
      <c r="Q706" s="21">
        <f t="shared" si="365"/>
        <v>15000000</v>
      </c>
      <c r="R706" s="21">
        <f t="shared" si="365"/>
        <v>0</v>
      </c>
      <c r="S706" s="21">
        <f t="shared" si="365"/>
        <v>0</v>
      </c>
      <c r="T706" s="21">
        <f t="shared" si="365"/>
        <v>0</v>
      </c>
      <c r="U706" s="21">
        <f t="shared" si="365"/>
        <v>0</v>
      </c>
      <c r="V706" s="21"/>
      <c r="W706" s="21"/>
      <c r="X706" s="21"/>
      <c r="Y706" s="12"/>
    </row>
    <row r="707" spans="1:25" ht="48.75" hidden="1" customHeight="1" x14ac:dyDescent="0.2">
      <c r="A707" s="28" t="s">
        <v>387</v>
      </c>
      <c r="B707" s="28">
        <v>12</v>
      </c>
      <c r="C707" s="50" t="s">
        <v>270</v>
      </c>
      <c r="D707" s="53">
        <v>3861</v>
      </c>
      <c r="E707" s="32" t="s">
        <v>277</v>
      </c>
      <c r="L707" s="33" t="str">
        <f t="shared" si="328"/>
        <v>-</v>
      </c>
      <c r="M707" s="1">
        <v>9000000</v>
      </c>
      <c r="N707" s="1">
        <v>9000000</v>
      </c>
      <c r="O707" s="1"/>
      <c r="P707" s="1">
        <f>O707</f>
        <v>0</v>
      </c>
      <c r="Q707" s="1">
        <v>15000000</v>
      </c>
      <c r="R707" s="1"/>
      <c r="S707" s="1">
        <f>R707</f>
        <v>0</v>
      </c>
      <c r="T707" s="1"/>
      <c r="U707" s="1">
        <f>T707</f>
        <v>0</v>
      </c>
    </row>
    <row r="708" spans="1:25" s="23" customFormat="1" ht="15.75" hidden="1" x14ac:dyDescent="0.2">
      <c r="A708" s="24" t="s">
        <v>387</v>
      </c>
      <c r="B708" s="24">
        <v>51</v>
      </c>
      <c r="C708" s="49" t="s">
        <v>270</v>
      </c>
      <c r="D708" s="40">
        <v>386</v>
      </c>
      <c r="E708" s="20"/>
      <c r="F708" s="20"/>
      <c r="G708" s="21">
        <f>SUM(G709)</f>
        <v>0</v>
      </c>
      <c r="H708" s="21">
        <f t="shared" ref="H708:U708" si="366">SUM(H709)</f>
        <v>0</v>
      </c>
      <c r="I708" s="21">
        <f t="shared" si="366"/>
        <v>0</v>
      </c>
      <c r="J708" s="21">
        <f t="shared" si="366"/>
        <v>0</v>
      </c>
      <c r="K708" s="21">
        <f t="shared" si="366"/>
        <v>0</v>
      </c>
      <c r="L708" s="22" t="str">
        <f t="shared" si="328"/>
        <v>-</v>
      </c>
      <c r="M708" s="21">
        <f t="shared" si="366"/>
        <v>51000000</v>
      </c>
      <c r="N708" s="21">
        <f t="shared" si="366"/>
        <v>0</v>
      </c>
      <c r="O708" s="21">
        <f t="shared" si="366"/>
        <v>0</v>
      </c>
      <c r="P708" s="21">
        <f t="shared" si="366"/>
        <v>0</v>
      </c>
      <c r="Q708" s="21">
        <f t="shared" si="366"/>
        <v>85000000</v>
      </c>
      <c r="R708" s="21">
        <f t="shared" si="366"/>
        <v>0</v>
      </c>
      <c r="S708" s="21">
        <f t="shared" si="366"/>
        <v>0</v>
      </c>
      <c r="T708" s="21">
        <f t="shared" si="366"/>
        <v>0</v>
      </c>
      <c r="U708" s="21">
        <f t="shared" si="366"/>
        <v>0</v>
      </c>
      <c r="V708" s="21"/>
      <c r="W708" s="21"/>
      <c r="X708" s="21"/>
      <c r="Y708" s="12"/>
    </row>
    <row r="709" spans="1:25" ht="48.75" hidden="1" customHeight="1" x14ac:dyDescent="0.2">
      <c r="A709" s="28" t="s">
        <v>387</v>
      </c>
      <c r="B709" s="28">
        <v>51</v>
      </c>
      <c r="C709" s="50" t="s">
        <v>270</v>
      </c>
      <c r="D709" s="53">
        <v>3861</v>
      </c>
      <c r="E709" s="32" t="s">
        <v>277</v>
      </c>
      <c r="H709" s="55"/>
      <c r="J709" s="55"/>
      <c r="L709" s="33" t="str">
        <f t="shared" si="328"/>
        <v>-</v>
      </c>
      <c r="M709" s="1">
        <v>51000000</v>
      </c>
      <c r="N709" s="55"/>
      <c r="O709" s="1"/>
      <c r="P709" s="55"/>
      <c r="Q709" s="1">
        <v>85000000</v>
      </c>
      <c r="R709" s="1"/>
      <c r="S709" s="55"/>
      <c r="T709" s="1"/>
      <c r="U709" s="55"/>
    </row>
    <row r="710" spans="1:25" s="23" customFormat="1" ht="94.5" x14ac:dyDescent="0.2">
      <c r="A710" s="333" t="s">
        <v>388</v>
      </c>
      <c r="B710" s="334"/>
      <c r="C710" s="334"/>
      <c r="D710" s="334"/>
      <c r="E710" s="20" t="s">
        <v>389</v>
      </c>
      <c r="F710" s="20" t="s">
        <v>371</v>
      </c>
      <c r="G710" s="21">
        <f>G711+G713+G715</f>
        <v>36000000</v>
      </c>
      <c r="H710" s="21">
        <f t="shared" ref="H710:U710" si="367">H711+H713+H715</f>
        <v>36000000</v>
      </c>
      <c r="I710" s="21">
        <f t="shared" si="367"/>
        <v>6000000</v>
      </c>
      <c r="J710" s="21">
        <f t="shared" si="367"/>
        <v>6000000</v>
      </c>
      <c r="K710" s="21">
        <f t="shared" si="367"/>
        <v>6000000</v>
      </c>
      <c r="L710" s="22">
        <f t="shared" si="328"/>
        <v>100</v>
      </c>
      <c r="M710" s="21">
        <f t="shared" si="367"/>
        <v>145798200</v>
      </c>
      <c r="N710" s="21">
        <f t="shared" si="367"/>
        <v>21869730</v>
      </c>
      <c r="O710" s="21">
        <f t="shared" si="367"/>
        <v>0</v>
      </c>
      <c r="P710" s="21">
        <f t="shared" si="367"/>
        <v>0</v>
      </c>
      <c r="Q710" s="21">
        <f t="shared" si="367"/>
        <v>194397600</v>
      </c>
      <c r="R710" s="21">
        <f t="shared" si="367"/>
        <v>0</v>
      </c>
      <c r="S710" s="21">
        <f t="shared" si="367"/>
        <v>0</v>
      </c>
      <c r="T710" s="21">
        <f t="shared" si="367"/>
        <v>0</v>
      </c>
      <c r="U710" s="21">
        <f t="shared" si="367"/>
        <v>0</v>
      </c>
      <c r="V710" s="21"/>
      <c r="W710" s="21"/>
      <c r="X710" s="21"/>
      <c r="Y710" s="12"/>
    </row>
    <row r="711" spans="1:25" s="23" customFormat="1" ht="15.75" hidden="1" x14ac:dyDescent="0.2">
      <c r="A711" s="24" t="s">
        <v>390</v>
      </c>
      <c r="B711" s="24">
        <v>11</v>
      </c>
      <c r="C711" s="49" t="s">
        <v>270</v>
      </c>
      <c r="D711" s="40">
        <v>386</v>
      </c>
      <c r="E711" s="20"/>
      <c r="F711" s="20"/>
      <c r="G711" s="21">
        <f>SUM(G712)</f>
        <v>36000000</v>
      </c>
      <c r="H711" s="21">
        <f t="shared" ref="H711:U711" si="368">SUM(H712)</f>
        <v>36000000</v>
      </c>
      <c r="I711" s="21">
        <f t="shared" si="368"/>
        <v>6000000</v>
      </c>
      <c r="J711" s="21">
        <f t="shared" si="368"/>
        <v>6000000</v>
      </c>
      <c r="K711" s="21">
        <f t="shared" si="368"/>
        <v>6000000</v>
      </c>
      <c r="L711" s="22">
        <f t="shared" si="328"/>
        <v>100</v>
      </c>
      <c r="M711" s="21">
        <f t="shared" si="368"/>
        <v>0</v>
      </c>
      <c r="N711" s="21">
        <f t="shared" si="368"/>
        <v>0</v>
      </c>
      <c r="O711" s="21">
        <f t="shared" si="368"/>
        <v>0</v>
      </c>
      <c r="P711" s="21">
        <f t="shared" si="368"/>
        <v>0</v>
      </c>
      <c r="Q711" s="21">
        <f t="shared" si="368"/>
        <v>0</v>
      </c>
      <c r="R711" s="21">
        <f t="shared" si="368"/>
        <v>0</v>
      </c>
      <c r="S711" s="21">
        <f t="shared" si="368"/>
        <v>0</v>
      </c>
      <c r="T711" s="21">
        <f t="shared" si="368"/>
        <v>0</v>
      </c>
      <c r="U711" s="21">
        <f t="shared" si="368"/>
        <v>0</v>
      </c>
      <c r="V711" s="21"/>
      <c r="W711" s="21"/>
      <c r="X711" s="21"/>
      <c r="Y711" s="12"/>
    </row>
    <row r="712" spans="1:25" ht="45" hidden="1" x14ac:dyDescent="0.2">
      <c r="A712" s="28" t="s">
        <v>390</v>
      </c>
      <c r="B712" s="28">
        <v>11</v>
      </c>
      <c r="C712" s="50" t="s">
        <v>270</v>
      </c>
      <c r="D712" s="53">
        <v>3861</v>
      </c>
      <c r="E712" s="32" t="s">
        <v>277</v>
      </c>
      <c r="G712" s="1">
        <v>36000000</v>
      </c>
      <c r="H712" s="1">
        <v>36000000</v>
      </c>
      <c r="I712" s="1">
        <v>6000000</v>
      </c>
      <c r="J712" s="1">
        <v>6000000</v>
      </c>
      <c r="K712" s="1">
        <v>6000000</v>
      </c>
      <c r="L712" s="33">
        <f t="shared" si="328"/>
        <v>100</v>
      </c>
      <c r="M712" s="1">
        <v>0</v>
      </c>
      <c r="N712" s="1">
        <v>0</v>
      </c>
      <c r="O712" s="1">
        <v>0</v>
      </c>
      <c r="P712" s="1">
        <f>O712</f>
        <v>0</v>
      </c>
      <c r="Q712" s="1">
        <v>0</v>
      </c>
      <c r="R712" s="1">
        <v>0</v>
      </c>
      <c r="S712" s="1">
        <f>R712</f>
        <v>0</v>
      </c>
      <c r="T712" s="1">
        <v>0</v>
      </c>
      <c r="U712" s="1">
        <f>T712</f>
        <v>0</v>
      </c>
    </row>
    <row r="713" spans="1:25" s="23" customFormat="1" ht="15.75" hidden="1" x14ac:dyDescent="0.2">
      <c r="A713" s="24" t="s">
        <v>390</v>
      </c>
      <c r="B713" s="24">
        <v>12</v>
      </c>
      <c r="C713" s="49" t="s">
        <v>270</v>
      </c>
      <c r="D713" s="40">
        <v>386</v>
      </c>
      <c r="E713" s="20"/>
      <c r="F713" s="20"/>
      <c r="G713" s="21">
        <f>SUM(G714)</f>
        <v>0</v>
      </c>
      <c r="H713" s="21">
        <f t="shared" ref="H713:U713" si="369">SUM(H714)</f>
        <v>0</v>
      </c>
      <c r="I713" s="21">
        <f t="shared" si="369"/>
        <v>0</v>
      </c>
      <c r="J713" s="21">
        <f t="shared" si="369"/>
        <v>0</v>
      </c>
      <c r="K713" s="21">
        <f t="shared" si="369"/>
        <v>0</v>
      </c>
      <c r="L713" s="22" t="str">
        <f t="shared" si="328"/>
        <v>-</v>
      </c>
      <c r="M713" s="21">
        <f t="shared" si="369"/>
        <v>21869730</v>
      </c>
      <c r="N713" s="21">
        <f t="shared" si="369"/>
        <v>21869730</v>
      </c>
      <c r="O713" s="21">
        <f t="shared" si="369"/>
        <v>0</v>
      </c>
      <c r="P713" s="21">
        <f t="shared" si="369"/>
        <v>0</v>
      </c>
      <c r="Q713" s="21">
        <f t="shared" si="369"/>
        <v>29159640</v>
      </c>
      <c r="R713" s="21">
        <f t="shared" si="369"/>
        <v>0</v>
      </c>
      <c r="S713" s="21">
        <f t="shared" si="369"/>
        <v>0</v>
      </c>
      <c r="T713" s="21">
        <f t="shared" si="369"/>
        <v>0</v>
      </c>
      <c r="U713" s="21">
        <f t="shared" si="369"/>
        <v>0</v>
      </c>
      <c r="V713" s="21"/>
      <c r="W713" s="21"/>
      <c r="X713" s="21"/>
      <c r="Y713" s="12"/>
    </row>
    <row r="714" spans="1:25" ht="45" hidden="1" x14ac:dyDescent="0.2">
      <c r="A714" s="28" t="s">
        <v>390</v>
      </c>
      <c r="B714" s="28">
        <v>12</v>
      </c>
      <c r="C714" s="50" t="s">
        <v>270</v>
      </c>
      <c r="D714" s="53">
        <v>3861</v>
      </c>
      <c r="E714" s="32" t="s">
        <v>277</v>
      </c>
      <c r="L714" s="33" t="str">
        <f t="shared" si="328"/>
        <v>-</v>
      </c>
      <c r="M714" s="1">
        <v>21869730</v>
      </c>
      <c r="N714" s="1">
        <v>21869730</v>
      </c>
      <c r="O714" s="1"/>
      <c r="P714" s="1">
        <f>O714</f>
        <v>0</v>
      </c>
      <c r="Q714" s="1">
        <v>29159640</v>
      </c>
      <c r="R714" s="1"/>
      <c r="S714" s="1">
        <f>R714</f>
        <v>0</v>
      </c>
      <c r="T714" s="1"/>
      <c r="U714" s="1">
        <f>T714</f>
        <v>0</v>
      </c>
    </row>
    <row r="715" spans="1:25" s="23" customFormat="1" ht="15.75" hidden="1" x14ac:dyDescent="0.2">
      <c r="A715" s="24" t="s">
        <v>390</v>
      </c>
      <c r="B715" s="24">
        <v>51</v>
      </c>
      <c r="C715" s="49" t="s">
        <v>270</v>
      </c>
      <c r="D715" s="40">
        <v>386</v>
      </c>
      <c r="E715" s="20"/>
      <c r="F715" s="20"/>
      <c r="G715" s="21">
        <f>SUM(G716)</f>
        <v>0</v>
      </c>
      <c r="H715" s="21">
        <f t="shared" ref="H715:U715" si="370">SUM(H716)</f>
        <v>0</v>
      </c>
      <c r="I715" s="21">
        <f t="shared" si="370"/>
        <v>0</v>
      </c>
      <c r="J715" s="21">
        <f t="shared" si="370"/>
        <v>0</v>
      </c>
      <c r="K715" s="21">
        <f t="shared" si="370"/>
        <v>0</v>
      </c>
      <c r="L715" s="22" t="str">
        <f t="shared" si="328"/>
        <v>-</v>
      </c>
      <c r="M715" s="21">
        <f t="shared" si="370"/>
        <v>123928470</v>
      </c>
      <c r="N715" s="21">
        <f t="shared" si="370"/>
        <v>0</v>
      </c>
      <c r="O715" s="21">
        <f t="shared" si="370"/>
        <v>0</v>
      </c>
      <c r="P715" s="21">
        <f t="shared" si="370"/>
        <v>0</v>
      </c>
      <c r="Q715" s="21">
        <f t="shared" si="370"/>
        <v>165237960</v>
      </c>
      <c r="R715" s="21">
        <f t="shared" si="370"/>
        <v>0</v>
      </c>
      <c r="S715" s="21">
        <f t="shared" si="370"/>
        <v>0</v>
      </c>
      <c r="T715" s="21">
        <f t="shared" si="370"/>
        <v>0</v>
      </c>
      <c r="U715" s="21">
        <f t="shared" si="370"/>
        <v>0</v>
      </c>
      <c r="V715" s="21"/>
      <c r="W715" s="21"/>
      <c r="X715" s="21"/>
      <c r="Y715" s="12"/>
    </row>
    <row r="716" spans="1:25" ht="45" hidden="1" x14ac:dyDescent="0.2">
      <c r="A716" s="28" t="s">
        <v>390</v>
      </c>
      <c r="B716" s="28">
        <v>51</v>
      </c>
      <c r="C716" s="50" t="s">
        <v>270</v>
      </c>
      <c r="D716" s="53">
        <v>3861</v>
      </c>
      <c r="E716" s="32" t="s">
        <v>277</v>
      </c>
      <c r="H716" s="55"/>
      <c r="J716" s="55"/>
      <c r="L716" s="33" t="str">
        <f t="shared" si="328"/>
        <v>-</v>
      </c>
      <c r="M716" s="1">
        <v>123928470</v>
      </c>
      <c r="N716" s="55"/>
      <c r="O716" s="1"/>
      <c r="P716" s="55"/>
      <c r="Q716" s="1">
        <v>165237960</v>
      </c>
      <c r="R716" s="1"/>
      <c r="S716" s="55"/>
      <c r="T716" s="1"/>
      <c r="U716" s="55"/>
    </row>
    <row r="717" spans="1:25" ht="94.5" x14ac:dyDescent="0.2">
      <c r="A717" s="333" t="s">
        <v>391</v>
      </c>
      <c r="B717" s="333"/>
      <c r="C717" s="333"/>
      <c r="D717" s="333"/>
      <c r="E717" s="20" t="s">
        <v>392</v>
      </c>
      <c r="F717" s="20" t="s">
        <v>371</v>
      </c>
      <c r="G717" s="21">
        <f>G718+G720+G722</f>
        <v>12000000</v>
      </c>
      <c r="H717" s="21">
        <f>H718+H720+H722</f>
        <v>2905000</v>
      </c>
      <c r="I717" s="21">
        <f>I718+I720+I722+I724</f>
        <v>18795231</v>
      </c>
      <c r="J717" s="21">
        <f t="shared" ref="J717:U717" si="371">J718+J720+J722+J724</f>
        <v>7330231</v>
      </c>
      <c r="K717" s="21">
        <f t="shared" si="371"/>
        <v>20197452.469999999</v>
      </c>
      <c r="L717" s="22">
        <f t="shared" ref="L717:L788" si="372">IF(I717=0, "-", K717/I717*100)</f>
        <v>107.46051735144941</v>
      </c>
      <c r="M717" s="21">
        <f t="shared" si="371"/>
        <v>0</v>
      </c>
      <c r="N717" s="21">
        <f t="shared" si="371"/>
        <v>0</v>
      </c>
      <c r="O717" s="21">
        <f t="shared" si="371"/>
        <v>0</v>
      </c>
      <c r="P717" s="21">
        <f t="shared" si="371"/>
        <v>0</v>
      </c>
      <c r="Q717" s="21">
        <f t="shared" si="371"/>
        <v>0</v>
      </c>
      <c r="R717" s="21">
        <f t="shared" si="371"/>
        <v>0</v>
      </c>
      <c r="S717" s="21">
        <f t="shared" si="371"/>
        <v>0</v>
      </c>
      <c r="T717" s="21">
        <f t="shared" si="371"/>
        <v>0</v>
      </c>
      <c r="U717" s="21">
        <f t="shared" si="371"/>
        <v>0</v>
      </c>
    </row>
    <row r="718" spans="1:25" s="23" customFormat="1" ht="15.75" hidden="1" x14ac:dyDescent="0.2">
      <c r="A718" s="24" t="s">
        <v>393</v>
      </c>
      <c r="B718" s="25">
        <v>11</v>
      </c>
      <c r="C718" s="49" t="s">
        <v>270</v>
      </c>
      <c r="D718" s="27">
        <v>386</v>
      </c>
      <c r="E718" s="20"/>
      <c r="F718" s="20"/>
      <c r="G718" s="21">
        <f>SUM(G719)</f>
        <v>1300000</v>
      </c>
      <c r="H718" s="21">
        <f t="shared" ref="H718:U718" si="373">SUM(H719)</f>
        <v>1300000</v>
      </c>
      <c r="I718" s="21">
        <f t="shared" si="373"/>
        <v>5045107</v>
      </c>
      <c r="J718" s="21">
        <f t="shared" si="373"/>
        <v>5045107</v>
      </c>
      <c r="K718" s="21">
        <f t="shared" si="373"/>
        <v>5045107</v>
      </c>
      <c r="L718" s="22">
        <f t="shared" si="372"/>
        <v>100</v>
      </c>
      <c r="M718" s="21">
        <f t="shared" si="373"/>
        <v>0</v>
      </c>
      <c r="N718" s="21">
        <f t="shared" si="373"/>
        <v>0</v>
      </c>
      <c r="O718" s="21">
        <f t="shared" si="373"/>
        <v>0</v>
      </c>
      <c r="P718" s="21">
        <f t="shared" si="373"/>
        <v>0</v>
      </c>
      <c r="Q718" s="21">
        <f t="shared" si="373"/>
        <v>0</v>
      </c>
      <c r="R718" s="21">
        <f t="shared" si="373"/>
        <v>0</v>
      </c>
      <c r="S718" s="21">
        <f t="shared" si="373"/>
        <v>0</v>
      </c>
      <c r="T718" s="21">
        <f t="shared" si="373"/>
        <v>0</v>
      </c>
      <c r="U718" s="21">
        <f t="shared" si="373"/>
        <v>0</v>
      </c>
      <c r="V718" s="21"/>
      <c r="W718" s="21"/>
      <c r="X718" s="21"/>
      <c r="Y718" s="12"/>
    </row>
    <row r="719" spans="1:25" ht="45" hidden="1" x14ac:dyDescent="0.2">
      <c r="A719" s="28" t="s">
        <v>393</v>
      </c>
      <c r="B719" s="29">
        <v>11</v>
      </c>
      <c r="C719" s="50" t="s">
        <v>270</v>
      </c>
      <c r="D719" s="31">
        <v>3861</v>
      </c>
      <c r="E719" s="32" t="s">
        <v>277</v>
      </c>
      <c r="F719" s="20"/>
      <c r="G719" s="1">
        <v>1300000</v>
      </c>
      <c r="H719" s="1">
        <v>1300000</v>
      </c>
      <c r="I719" s="1">
        <v>5045107</v>
      </c>
      <c r="J719" s="1">
        <v>5045107</v>
      </c>
      <c r="K719" s="1">
        <v>5045107</v>
      </c>
      <c r="L719" s="33">
        <f t="shared" si="372"/>
        <v>100</v>
      </c>
      <c r="M719" s="1">
        <v>0</v>
      </c>
      <c r="N719" s="1">
        <v>0</v>
      </c>
      <c r="O719" s="1"/>
      <c r="P719" s="1">
        <f>O719</f>
        <v>0</v>
      </c>
      <c r="Q719" s="1">
        <v>0</v>
      </c>
      <c r="R719" s="1"/>
      <c r="S719" s="1">
        <f>R719</f>
        <v>0</v>
      </c>
      <c r="T719" s="1"/>
      <c r="U719" s="1">
        <f>T719</f>
        <v>0</v>
      </c>
    </row>
    <row r="720" spans="1:25" s="23" customFormat="1" ht="15.75" hidden="1" x14ac:dyDescent="0.2">
      <c r="A720" s="24" t="s">
        <v>393</v>
      </c>
      <c r="B720" s="25">
        <v>12</v>
      </c>
      <c r="C720" s="49" t="s">
        <v>270</v>
      </c>
      <c r="D720" s="27">
        <v>386</v>
      </c>
      <c r="E720" s="20"/>
      <c r="F720" s="20"/>
      <c r="G720" s="21">
        <f>SUM(G721)</f>
        <v>1605000</v>
      </c>
      <c r="H720" s="21">
        <f t="shared" ref="H720:U720" si="374">SUM(H721)</f>
        <v>1605000</v>
      </c>
      <c r="I720" s="21">
        <f t="shared" si="374"/>
        <v>2285124</v>
      </c>
      <c r="J720" s="21">
        <f t="shared" si="374"/>
        <v>2285124</v>
      </c>
      <c r="K720" s="21">
        <f t="shared" si="374"/>
        <v>2272851.94</v>
      </c>
      <c r="L720" s="22">
        <f t="shared" si="372"/>
        <v>99.462958684080164</v>
      </c>
      <c r="M720" s="21">
        <f t="shared" si="374"/>
        <v>0</v>
      </c>
      <c r="N720" s="21">
        <f t="shared" si="374"/>
        <v>0</v>
      </c>
      <c r="O720" s="21">
        <f t="shared" si="374"/>
        <v>0</v>
      </c>
      <c r="P720" s="21">
        <f t="shared" si="374"/>
        <v>0</v>
      </c>
      <c r="Q720" s="21">
        <f t="shared" si="374"/>
        <v>0</v>
      </c>
      <c r="R720" s="21">
        <f t="shared" si="374"/>
        <v>0</v>
      </c>
      <c r="S720" s="21">
        <f t="shared" si="374"/>
        <v>0</v>
      </c>
      <c r="T720" s="21">
        <f t="shared" si="374"/>
        <v>0</v>
      </c>
      <c r="U720" s="21">
        <f t="shared" si="374"/>
        <v>0</v>
      </c>
      <c r="V720" s="21"/>
      <c r="W720" s="21"/>
      <c r="X720" s="21"/>
      <c r="Y720" s="12"/>
    </row>
    <row r="721" spans="1:25" s="23" customFormat="1" ht="45" hidden="1" x14ac:dyDescent="0.2">
      <c r="A721" s="28" t="s">
        <v>393</v>
      </c>
      <c r="B721" s="29">
        <v>12</v>
      </c>
      <c r="C721" s="50" t="s">
        <v>270</v>
      </c>
      <c r="D721" s="31">
        <v>3861</v>
      </c>
      <c r="E721" s="32" t="s">
        <v>277</v>
      </c>
      <c r="F721" s="32"/>
      <c r="G721" s="1">
        <v>1605000</v>
      </c>
      <c r="H721" s="1">
        <v>1605000</v>
      </c>
      <c r="I721" s="1">
        <v>2285124</v>
      </c>
      <c r="J721" s="1">
        <v>2285124</v>
      </c>
      <c r="K721" s="1">
        <v>2272851.94</v>
      </c>
      <c r="L721" s="33">
        <f t="shared" si="372"/>
        <v>99.462958684080164</v>
      </c>
      <c r="M721" s="1">
        <v>0</v>
      </c>
      <c r="N721" s="1">
        <v>0</v>
      </c>
      <c r="O721" s="1"/>
      <c r="P721" s="1">
        <f>O721</f>
        <v>0</v>
      </c>
      <c r="Q721" s="1">
        <v>0</v>
      </c>
      <c r="R721" s="1"/>
      <c r="S721" s="1">
        <f>R721</f>
        <v>0</v>
      </c>
      <c r="T721" s="1"/>
      <c r="U721" s="1">
        <f>T721</f>
        <v>0</v>
      </c>
      <c r="V721" s="21"/>
      <c r="W721" s="21"/>
      <c r="X721" s="21"/>
      <c r="Y721" s="12"/>
    </row>
    <row r="722" spans="1:25" s="23" customFormat="1" ht="15.75" hidden="1" x14ac:dyDescent="0.2">
      <c r="A722" s="24" t="s">
        <v>393</v>
      </c>
      <c r="B722" s="25">
        <v>51</v>
      </c>
      <c r="C722" s="49" t="s">
        <v>270</v>
      </c>
      <c r="D722" s="27">
        <v>386</v>
      </c>
      <c r="E722" s="20"/>
      <c r="F722" s="20"/>
      <c r="G722" s="21">
        <f>SUM(G723)</f>
        <v>9095000</v>
      </c>
      <c r="H722" s="21">
        <f t="shared" ref="H722:U722" si="375">SUM(H723)</f>
        <v>0</v>
      </c>
      <c r="I722" s="21">
        <f t="shared" si="375"/>
        <v>11465000</v>
      </c>
      <c r="J722" s="21">
        <f t="shared" si="375"/>
        <v>0</v>
      </c>
      <c r="K722" s="21">
        <f t="shared" si="375"/>
        <v>12879493.529999999</v>
      </c>
      <c r="L722" s="22">
        <f t="shared" si="372"/>
        <v>112.33749262974268</v>
      </c>
      <c r="M722" s="21">
        <f t="shared" si="375"/>
        <v>0</v>
      </c>
      <c r="N722" s="21">
        <f t="shared" si="375"/>
        <v>0</v>
      </c>
      <c r="O722" s="21">
        <f t="shared" si="375"/>
        <v>0</v>
      </c>
      <c r="P722" s="21">
        <f t="shared" si="375"/>
        <v>0</v>
      </c>
      <c r="Q722" s="21">
        <f t="shared" si="375"/>
        <v>0</v>
      </c>
      <c r="R722" s="21">
        <f t="shared" si="375"/>
        <v>0</v>
      </c>
      <c r="S722" s="21">
        <f t="shared" si="375"/>
        <v>0</v>
      </c>
      <c r="T722" s="21">
        <f t="shared" si="375"/>
        <v>0</v>
      </c>
      <c r="U722" s="21">
        <f t="shared" si="375"/>
        <v>0</v>
      </c>
      <c r="V722" s="21"/>
      <c r="W722" s="21"/>
      <c r="X722" s="21"/>
      <c r="Y722" s="12"/>
    </row>
    <row r="723" spans="1:25" ht="45" hidden="1" x14ac:dyDescent="0.2">
      <c r="A723" s="28" t="s">
        <v>393</v>
      </c>
      <c r="B723" s="29">
        <v>51</v>
      </c>
      <c r="C723" s="50" t="s">
        <v>270</v>
      </c>
      <c r="D723" s="31">
        <v>3861</v>
      </c>
      <c r="E723" s="32" t="s">
        <v>277</v>
      </c>
      <c r="G723" s="1">
        <v>9095000</v>
      </c>
      <c r="H723" s="55"/>
      <c r="I723" s="1">
        <v>11465000</v>
      </c>
      <c r="J723" s="55"/>
      <c r="K723" s="1">
        <v>12879493.529999999</v>
      </c>
      <c r="L723" s="33">
        <f t="shared" si="372"/>
        <v>112.33749262974268</v>
      </c>
      <c r="M723" s="1">
        <v>0</v>
      </c>
      <c r="N723" s="55"/>
      <c r="O723" s="1"/>
      <c r="P723" s="55"/>
      <c r="Q723" s="1">
        <v>0</v>
      </c>
      <c r="R723" s="1"/>
      <c r="S723" s="55"/>
      <c r="T723" s="1"/>
      <c r="U723" s="55"/>
    </row>
    <row r="724" spans="1:25" s="23" customFormat="1" ht="15.75" hidden="1" x14ac:dyDescent="0.2">
      <c r="A724" s="24" t="s">
        <v>393</v>
      </c>
      <c r="B724" s="25">
        <v>563</v>
      </c>
      <c r="C724" s="49" t="s">
        <v>270</v>
      </c>
      <c r="D724" s="27">
        <v>386</v>
      </c>
      <c r="E724" s="20"/>
      <c r="F724" s="20"/>
      <c r="G724" s="21"/>
      <c r="H724" s="21"/>
      <c r="I724" s="21">
        <f>I725</f>
        <v>0</v>
      </c>
      <c r="J724" s="21">
        <f t="shared" ref="J724:U724" si="376">J725</f>
        <v>0</v>
      </c>
      <c r="K724" s="21">
        <f t="shared" si="376"/>
        <v>0</v>
      </c>
      <c r="L724" s="22" t="str">
        <f t="shared" si="372"/>
        <v>-</v>
      </c>
      <c r="M724" s="21">
        <f t="shared" si="376"/>
        <v>0</v>
      </c>
      <c r="N724" s="21">
        <f t="shared" si="376"/>
        <v>0</v>
      </c>
      <c r="O724" s="21">
        <f t="shared" si="376"/>
        <v>0</v>
      </c>
      <c r="P724" s="21">
        <f t="shared" si="376"/>
        <v>0</v>
      </c>
      <c r="Q724" s="21">
        <f t="shared" si="376"/>
        <v>0</v>
      </c>
      <c r="R724" s="21">
        <f t="shared" si="376"/>
        <v>0</v>
      </c>
      <c r="S724" s="21">
        <f t="shared" si="376"/>
        <v>0</v>
      </c>
      <c r="T724" s="21">
        <f t="shared" si="376"/>
        <v>0</v>
      </c>
      <c r="U724" s="21">
        <f t="shared" si="376"/>
        <v>0</v>
      </c>
      <c r="V724" s="21"/>
      <c r="W724" s="21"/>
      <c r="X724" s="21"/>
      <c r="Y724" s="12"/>
    </row>
    <row r="725" spans="1:25" ht="45" hidden="1" x14ac:dyDescent="0.2">
      <c r="A725" s="28" t="s">
        <v>393</v>
      </c>
      <c r="B725" s="29">
        <v>563</v>
      </c>
      <c r="C725" s="50" t="s">
        <v>270</v>
      </c>
      <c r="D725" s="31">
        <v>3861</v>
      </c>
      <c r="E725" s="32" t="s">
        <v>277</v>
      </c>
      <c r="J725" s="55"/>
      <c r="L725" s="33" t="str">
        <f t="shared" si="372"/>
        <v>-</v>
      </c>
      <c r="M725" s="1"/>
      <c r="N725" s="1"/>
      <c r="O725" s="1"/>
      <c r="P725" s="55"/>
      <c r="Q725" s="1"/>
      <c r="R725" s="1"/>
      <c r="S725" s="55"/>
      <c r="T725" s="1"/>
      <c r="U725" s="55"/>
    </row>
    <row r="726" spans="1:25" ht="78.75" x14ac:dyDescent="0.2">
      <c r="A726" s="333" t="s">
        <v>394</v>
      </c>
      <c r="B726" s="334"/>
      <c r="C726" s="334"/>
      <c r="D726" s="334"/>
      <c r="E726" s="20" t="s">
        <v>395</v>
      </c>
      <c r="F726" s="20" t="s">
        <v>30</v>
      </c>
      <c r="G726" s="52">
        <f>G727+G729</f>
        <v>1800000</v>
      </c>
      <c r="H726" s="52">
        <f>H727+H729</f>
        <v>270000</v>
      </c>
      <c r="I726" s="52">
        <f>I727+I729+I731</f>
        <v>1857000</v>
      </c>
      <c r="J726" s="52">
        <f t="shared" ref="J726:U726" si="377">J727+J729+J731</f>
        <v>327000</v>
      </c>
      <c r="K726" s="52">
        <f t="shared" si="377"/>
        <v>1074909.33</v>
      </c>
      <c r="L726" s="22">
        <f t="shared" si="372"/>
        <v>57.884185783521815</v>
      </c>
      <c r="M726" s="52">
        <f t="shared" si="377"/>
        <v>0</v>
      </c>
      <c r="N726" s="52">
        <f t="shared" si="377"/>
        <v>0</v>
      </c>
      <c r="O726" s="52">
        <f t="shared" si="377"/>
        <v>0</v>
      </c>
      <c r="P726" s="52">
        <f t="shared" si="377"/>
        <v>0</v>
      </c>
      <c r="Q726" s="52">
        <f t="shared" si="377"/>
        <v>0</v>
      </c>
      <c r="R726" s="52">
        <f t="shared" si="377"/>
        <v>0</v>
      </c>
      <c r="S726" s="52">
        <f t="shared" si="377"/>
        <v>0</v>
      </c>
      <c r="T726" s="52">
        <f t="shared" si="377"/>
        <v>0</v>
      </c>
      <c r="U726" s="52">
        <f t="shared" si="377"/>
        <v>0</v>
      </c>
    </row>
    <row r="727" spans="1:25" s="23" customFormat="1" ht="15.75" hidden="1" x14ac:dyDescent="0.2">
      <c r="A727" s="24" t="s">
        <v>396</v>
      </c>
      <c r="B727" s="25">
        <v>12</v>
      </c>
      <c r="C727" s="49" t="s">
        <v>142</v>
      </c>
      <c r="D727" s="40">
        <v>323</v>
      </c>
      <c r="E727" s="20"/>
      <c r="F727" s="20"/>
      <c r="G727" s="52">
        <f>SUM(G728)</f>
        <v>270000</v>
      </c>
      <c r="H727" s="52">
        <f t="shared" ref="H727:U727" si="378">SUM(H728)</f>
        <v>270000</v>
      </c>
      <c r="I727" s="52">
        <f t="shared" si="378"/>
        <v>327000</v>
      </c>
      <c r="J727" s="52">
        <f t="shared" si="378"/>
        <v>327000</v>
      </c>
      <c r="K727" s="52">
        <f t="shared" si="378"/>
        <v>161236.4</v>
      </c>
      <c r="L727" s="22">
        <f t="shared" si="372"/>
        <v>49.307767584097853</v>
      </c>
      <c r="M727" s="52">
        <f t="shared" si="378"/>
        <v>0</v>
      </c>
      <c r="N727" s="52">
        <f t="shared" si="378"/>
        <v>0</v>
      </c>
      <c r="O727" s="52">
        <f t="shared" si="378"/>
        <v>0</v>
      </c>
      <c r="P727" s="52">
        <f t="shared" si="378"/>
        <v>0</v>
      </c>
      <c r="Q727" s="52">
        <f t="shared" si="378"/>
        <v>0</v>
      </c>
      <c r="R727" s="52">
        <f t="shared" si="378"/>
        <v>0</v>
      </c>
      <c r="S727" s="52">
        <f t="shared" si="378"/>
        <v>0</v>
      </c>
      <c r="T727" s="52">
        <f t="shared" si="378"/>
        <v>0</v>
      </c>
      <c r="U727" s="52">
        <f t="shared" si="378"/>
        <v>0</v>
      </c>
      <c r="V727" s="21"/>
      <c r="W727" s="21"/>
      <c r="X727" s="21"/>
      <c r="Y727" s="12"/>
    </row>
    <row r="728" spans="1:25" hidden="1" x14ac:dyDescent="0.2">
      <c r="A728" s="28" t="s">
        <v>396</v>
      </c>
      <c r="B728" s="29">
        <v>12</v>
      </c>
      <c r="C728" s="50" t="s">
        <v>142</v>
      </c>
      <c r="D728" s="31">
        <v>3237</v>
      </c>
      <c r="E728" s="32" t="s">
        <v>58</v>
      </c>
      <c r="G728" s="51">
        <v>270000</v>
      </c>
      <c r="H728" s="51">
        <v>270000</v>
      </c>
      <c r="I728" s="51">
        <v>327000</v>
      </c>
      <c r="J728" s="51">
        <v>327000</v>
      </c>
      <c r="K728" s="51">
        <v>161236.4</v>
      </c>
      <c r="L728" s="33">
        <f t="shared" si="372"/>
        <v>49.307767584097853</v>
      </c>
      <c r="M728" s="51">
        <v>0</v>
      </c>
      <c r="N728" s="51">
        <v>0</v>
      </c>
      <c r="O728" s="51"/>
      <c r="P728" s="51">
        <f>O728</f>
        <v>0</v>
      </c>
      <c r="Q728" s="51">
        <v>0</v>
      </c>
      <c r="R728" s="51"/>
      <c r="S728" s="51">
        <f>R728</f>
        <v>0</v>
      </c>
      <c r="T728" s="51"/>
      <c r="U728" s="51">
        <f>T728</f>
        <v>0</v>
      </c>
    </row>
    <row r="729" spans="1:25" s="23" customFormat="1" ht="15.75" hidden="1" x14ac:dyDescent="0.2">
      <c r="A729" s="24" t="s">
        <v>396</v>
      </c>
      <c r="B729" s="25">
        <v>51</v>
      </c>
      <c r="C729" s="49" t="s">
        <v>142</v>
      </c>
      <c r="D729" s="27">
        <v>323</v>
      </c>
      <c r="E729" s="20"/>
      <c r="F729" s="20"/>
      <c r="G729" s="52">
        <f>SUM(G730)</f>
        <v>1530000</v>
      </c>
      <c r="H729" s="52">
        <f t="shared" ref="H729:U729" si="379">SUM(H730)</f>
        <v>0</v>
      </c>
      <c r="I729" s="52">
        <f t="shared" si="379"/>
        <v>1530000</v>
      </c>
      <c r="J729" s="52">
        <f t="shared" si="379"/>
        <v>0</v>
      </c>
      <c r="K729" s="52">
        <f t="shared" si="379"/>
        <v>913672.93</v>
      </c>
      <c r="L729" s="22">
        <f t="shared" si="372"/>
        <v>59.717184967320271</v>
      </c>
      <c r="M729" s="52">
        <f t="shared" si="379"/>
        <v>0</v>
      </c>
      <c r="N729" s="52">
        <f t="shared" si="379"/>
        <v>0</v>
      </c>
      <c r="O729" s="52">
        <f t="shared" si="379"/>
        <v>0</v>
      </c>
      <c r="P729" s="52">
        <f t="shared" si="379"/>
        <v>0</v>
      </c>
      <c r="Q729" s="52">
        <f t="shared" si="379"/>
        <v>0</v>
      </c>
      <c r="R729" s="52">
        <f t="shared" si="379"/>
        <v>0</v>
      </c>
      <c r="S729" s="52">
        <f t="shared" si="379"/>
        <v>0</v>
      </c>
      <c r="T729" s="52">
        <f t="shared" si="379"/>
        <v>0</v>
      </c>
      <c r="U729" s="52">
        <f t="shared" si="379"/>
        <v>0</v>
      </c>
      <c r="V729" s="21"/>
      <c r="W729" s="21"/>
      <c r="X729" s="21"/>
      <c r="Y729" s="12"/>
    </row>
    <row r="730" spans="1:25" hidden="1" x14ac:dyDescent="0.2">
      <c r="A730" s="28" t="s">
        <v>396</v>
      </c>
      <c r="B730" s="29">
        <v>51</v>
      </c>
      <c r="C730" s="50" t="s">
        <v>142</v>
      </c>
      <c r="D730" s="31">
        <v>3237</v>
      </c>
      <c r="E730" s="32" t="s">
        <v>58</v>
      </c>
      <c r="G730" s="51">
        <v>1530000</v>
      </c>
      <c r="H730" s="67"/>
      <c r="I730" s="51">
        <v>1530000</v>
      </c>
      <c r="J730" s="55"/>
      <c r="K730" s="51">
        <v>913672.93</v>
      </c>
      <c r="L730" s="33">
        <f t="shared" si="372"/>
        <v>59.717184967320271</v>
      </c>
      <c r="M730" s="51">
        <v>0</v>
      </c>
      <c r="N730" s="67"/>
      <c r="O730" s="51"/>
      <c r="P730" s="55"/>
      <c r="Q730" s="51">
        <v>0</v>
      </c>
      <c r="R730" s="51"/>
      <c r="S730" s="55"/>
      <c r="T730" s="51"/>
      <c r="U730" s="55"/>
    </row>
    <row r="731" spans="1:25" s="23" customFormat="1" ht="15.75" hidden="1" x14ac:dyDescent="0.2">
      <c r="A731" s="24" t="s">
        <v>396</v>
      </c>
      <c r="B731" s="25">
        <v>563</v>
      </c>
      <c r="C731" s="49" t="s">
        <v>142</v>
      </c>
      <c r="D731" s="27">
        <v>323</v>
      </c>
      <c r="E731" s="20"/>
      <c r="F731" s="20"/>
      <c r="G731" s="52"/>
      <c r="H731" s="52"/>
      <c r="I731" s="52">
        <f>I732</f>
        <v>0</v>
      </c>
      <c r="J731" s="52">
        <f t="shared" ref="J731:U731" si="380">J732</f>
        <v>0</v>
      </c>
      <c r="K731" s="52">
        <f t="shared" si="380"/>
        <v>0</v>
      </c>
      <c r="L731" s="22" t="str">
        <f t="shared" si="372"/>
        <v>-</v>
      </c>
      <c r="M731" s="52">
        <f t="shared" si="380"/>
        <v>0</v>
      </c>
      <c r="N731" s="52">
        <f t="shared" si="380"/>
        <v>0</v>
      </c>
      <c r="O731" s="52">
        <f t="shared" si="380"/>
        <v>0</v>
      </c>
      <c r="P731" s="52">
        <f t="shared" si="380"/>
        <v>0</v>
      </c>
      <c r="Q731" s="52">
        <f t="shared" si="380"/>
        <v>0</v>
      </c>
      <c r="R731" s="52">
        <f t="shared" si="380"/>
        <v>0</v>
      </c>
      <c r="S731" s="52">
        <f t="shared" si="380"/>
        <v>0</v>
      </c>
      <c r="T731" s="52">
        <f t="shared" si="380"/>
        <v>0</v>
      </c>
      <c r="U731" s="52">
        <f t="shared" si="380"/>
        <v>0</v>
      </c>
      <c r="V731" s="21"/>
      <c r="W731" s="21"/>
      <c r="X731" s="21"/>
      <c r="Y731" s="12"/>
    </row>
    <row r="732" spans="1:25" hidden="1" x14ac:dyDescent="0.2">
      <c r="A732" s="28" t="s">
        <v>396</v>
      </c>
      <c r="B732" s="29">
        <v>563</v>
      </c>
      <c r="C732" s="50" t="s">
        <v>142</v>
      </c>
      <c r="D732" s="31">
        <v>3237</v>
      </c>
      <c r="E732" s="32" t="s">
        <v>58</v>
      </c>
      <c r="G732" s="51"/>
      <c r="H732" s="51"/>
      <c r="I732" s="51"/>
      <c r="J732" s="55"/>
      <c r="K732" s="51"/>
      <c r="L732" s="33" t="str">
        <f t="shared" si="372"/>
        <v>-</v>
      </c>
      <c r="M732" s="51"/>
      <c r="N732" s="51"/>
      <c r="O732" s="51"/>
      <c r="P732" s="55"/>
      <c r="Q732" s="51"/>
      <c r="R732" s="51"/>
      <c r="S732" s="55"/>
      <c r="T732" s="51"/>
      <c r="U732" s="55"/>
    </row>
    <row r="733" spans="1:25" ht="110.25" x14ac:dyDescent="0.2">
      <c r="A733" s="333" t="s">
        <v>397</v>
      </c>
      <c r="B733" s="334"/>
      <c r="C733" s="334"/>
      <c r="D733" s="334"/>
      <c r="E733" s="20" t="s">
        <v>398</v>
      </c>
      <c r="F733" s="20" t="s">
        <v>352</v>
      </c>
      <c r="G733" s="52">
        <f>G734+G736+G738+G740</f>
        <v>795703</v>
      </c>
      <c r="H733" s="52">
        <f>H734+H736+H738+H740</f>
        <v>120703</v>
      </c>
      <c r="I733" s="52">
        <f>I734+I736+I738+I740+I742</f>
        <v>795703</v>
      </c>
      <c r="J733" s="52">
        <f t="shared" ref="J733:U733" si="381">J734+J736+J738+J740+J742</f>
        <v>120703</v>
      </c>
      <c r="K733" s="52">
        <f t="shared" si="381"/>
        <v>0</v>
      </c>
      <c r="L733" s="22">
        <f t="shared" si="372"/>
        <v>0</v>
      </c>
      <c r="M733" s="52">
        <f t="shared" si="381"/>
        <v>1856246</v>
      </c>
      <c r="N733" s="52">
        <f t="shared" si="381"/>
        <v>281246</v>
      </c>
      <c r="O733" s="52">
        <f t="shared" si="381"/>
        <v>0</v>
      </c>
      <c r="P733" s="52">
        <f t="shared" si="381"/>
        <v>0</v>
      </c>
      <c r="Q733" s="52">
        <f t="shared" si="381"/>
        <v>1325476</v>
      </c>
      <c r="R733" s="52">
        <f t="shared" si="381"/>
        <v>0</v>
      </c>
      <c r="S733" s="52">
        <f t="shared" si="381"/>
        <v>0</v>
      </c>
      <c r="T733" s="52">
        <f t="shared" si="381"/>
        <v>0</v>
      </c>
      <c r="U733" s="52">
        <f t="shared" si="381"/>
        <v>0</v>
      </c>
    </row>
    <row r="734" spans="1:25" s="23" customFormat="1" ht="15.75" hidden="1" x14ac:dyDescent="0.2">
      <c r="A734" s="24" t="s">
        <v>399</v>
      </c>
      <c r="B734" s="25">
        <v>12</v>
      </c>
      <c r="C734" s="49" t="s">
        <v>142</v>
      </c>
      <c r="D734" s="27">
        <v>323</v>
      </c>
      <c r="E734" s="20"/>
      <c r="F734" s="20"/>
      <c r="G734" s="52">
        <f>SUM(G735)</f>
        <v>120703</v>
      </c>
      <c r="H734" s="52">
        <f t="shared" ref="H734:U734" si="382">SUM(H735)</f>
        <v>120703</v>
      </c>
      <c r="I734" s="52">
        <f t="shared" si="382"/>
        <v>120703</v>
      </c>
      <c r="J734" s="52">
        <f t="shared" si="382"/>
        <v>120703</v>
      </c>
      <c r="K734" s="52">
        <f t="shared" si="382"/>
        <v>0</v>
      </c>
      <c r="L734" s="22">
        <f t="shared" si="372"/>
        <v>0</v>
      </c>
      <c r="M734" s="52">
        <f t="shared" si="382"/>
        <v>281246</v>
      </c>
      <c r="N734" s="52">
        <f t="shared" si="382"/>
        <v>281246</v>
      </c>
      <c r="O734" s="52">
        <f t="shared" si="382"/>
        <v>0</v>
      </c>
      <c r="P734" s="52">
        <f t="shared" si="382"/>
        <v>0</v>
      </c>
      <c r="Q734" s="52">
        <f t="shared" si="382"/>
        <v>200476</v>
      </c>
      <c r="R734" s="52">
        <f t="shared" si="382"/>
        <v>0</v>
      </c>
      <c r="S734" s="52">
        <f t="shared" si="382"/>
        <v>0</v>
      </c>
      <c r="T734" s="52">
        <f t="shared" si="382"/>
        <v>0</v>
      </c>
      <c r="U734" s="52">
        <f t="shared" si="382"/>
        <v>0</v>
      </c>
      <c r="V734" s="21"/>
      <c r="W734" s="21"/>
      <c r="X734" s="21"/>
      <c r="Y734" s="12"/>
    </row>
    <row r="735" spans="1:25" s="23" customFormat="1" ht="15.75" hidden="1" x14ac:dyDescent="0.2">
      <c r="A735" s="28" t="s">
        <v>399</v>
      </c>
      <c r="B735" s="29">
        <v>12</v>
      </c>
      <c r="C735" s="50" t="s">
        <v>142</v>
      </c>
      <c r="D735" s="31">
        <v>3237</v>
      </c>
      <c r="E735" s="32" t="s">
        <v>58</v>
      </c>
      <c r="F735" s="32"/>
      <c r="G735" s="51">
        <v>120703</v>
      </c>
      <c r="H735" s="51">
        <v>120703</v>
      </c>
      <c r="I735" s="51">
        <v>120703</v>
      </c>
      <c r="J735" s="51">
        <v>120703</v>
      </c>
      <c r="K735" s="51">
        <v>0</v>
      </c>
      <c r="L735" s="33">
        <f t="shared" si="372"/>
        <v>0</v>
      </c>
      <c r="M735" s="51">
        <v>281246</v>
      </c>
      <c r="N735" s="51">
        <v>281246</v>
      </c>
      <c r="O735" s="51"/>
      <c r="P735" s="51">
        <f>O735</f>
        <v>0</v>
      </c>
      <c r="Q735" s="51">
        <v>200476</v>
      </c>
      <c r="R735" s="51"/>
      <c r="S735" s="51">
        <f>R735</f>
        <v>0</v>
      </c>
      <c r="T735" s="51">
        <v>0</v>
      </c>
      <c r="U735" s="51">
        <f>T735</f>
        <v>0</v>
      </c>
      <c r="V735" s="21"/>
      <c r="W735" s="21"/>
      <c r="X735" s="21"/>
      <c r="Y735" s="12"/>
    </row>
    <row r="736" spans="1:25" s="23" customFormat="1" ht="15.75" hidden="1" x14ac:dyDescent="0.2">
      <c r="A736" s="24" t="s">
        <v>399</v>
      </c>
      <c r="B736" s="25">
        <v>12</v>
      </c>
      <c r="C736" s="49" t="s">
        <v>142</v>
      </c>
      <c r="D736" s="27">
        <v>386</v>
      </c>
      <c r="E736" s="20"/>
      <c r="F736" s="20"/>
      <c r="G736" s="52">
        <f>SUM(G737)</f>
        <v>0</v>
      </c>
      <c r="H736" s="52">
        <f t="shared" ref="H736:U736" si="383">SUM(H737)</f>
        <v>0</v>
      </c>
      <c r="I736" s="52">
        <f t="shared" si="383"/>
        <v>0</v>
      </c>
      <c r="J736" s="52">
        <f t="shared" si="383"/>
        <v>0</v>
      </c>
      <c r="K736" s="52">
        <f t="shared" si="383"/>
        <v>0</v>
      </c>
      <c r="L736" s="22" t="str">
        <f t="shared" si="372"/>
        <v>-</v>
      </c>
      <c r="M736" s="52">
        <f t="shared" si="383"/>
        <v>0</v>
      </c>
      <c r="N736" s="52">
        <f t="shared" si="383"/>
        <v>0</v>
      </c>
      <c r="O736" s="52">
        <f t="shared" si="383"/>
        <v>0</v>
      </c>
      <c r="P736" s="52">
        <f t="shared" si="383"/>
        <v>0</v>
      </c>
      <c r="Q736" s="52">
        <f t="shared" si="383"/>
        <v>0</v>
      </c>
      <c r="R736" s="52">
        <f t="shared" si="383"/>
        <v>0</v>
      </c>
      <c r="S736" s="52">
        <f t="shared" si="383"/>
        <v>0</v>
      </c>
      <c r="T736" s="52">
        <f t="shared" si="383"/>
        <v>0</v>
      </c>
      <c r="U736" s="52">
        <f t="shared" si="383"/>
        <v>0</v>
      </c>
      <c r="V736" s="21"/>
      <c r="W736" s="21"/>
      <c r="X736" s="21"/>
      <c r="Y736" s="12"/>
    </row>
    <row r="737" spans="1:25" s="23" customFormat="1" ht="15.75" hidden="1" x14ac:dyDescent="0.2">
      <c r="A737" s="28" t="s">
        <v>399</v>
      </c>
      <c r="B737" s="29">
        <v>12</v>
      </c>
      <c r="C737" s="50" t="s">
        <v>142</v>
      </c>
      <c r="D737" s="44" t="s">
        <v>400</v>
      </c>
      <c r="E737" s="36"/>
      <c r="F737" s="32"/>
      <c r="G737" s="51"/>
      <c r="H737" s="51"/>
      <c r="I737" s="51"/>
      <c r="J737" s="51"/>
      <c r="K737" s="51"/>
      <c r="L737" s="33" t="str">
        <f t="shared" si="372"/>
        <v>-</v>
      </c>
      <c r="M737" s="51"/>
      <c r="N737" s="51"/>
      <c r="O737" s="51"/>
      <c r="P737" s="51">
        <f>O737</f>
        <v>0</v>
      </c>
      <c r="Q737" s="51"/>
      <c r="R737" s="51"/>
      <c r="S737" s="51">
        <f>R737</f>
        <v>0</v>
      </c>
      <c r="T737" s="51"/>
      <c r="U737" s="51">
        <f>T737</f>
        <v>0</v>
      </c>
      <c r="V737" s="21"/>
      <c r="W737" s="21"/>
      <c r="X737" s="21"/>
      <c r="Y737" s="12"/>
    </row>
    <row r="738" spans="1:25" s="23" customFormat="1" ht="15.75" hidden="1" x14ac:dyDescent="0.2">
      <c r="A738" s="24" t="s">
        <v>399</v>
      </c>
      <c r="B738" s="25">
        <v>51</v>
      </c>
      <c r="C738" s="49" t="s">
        <v>142</v>
      </c>
      <c r="D738" s="27">
        <v>323</v>
      </c>
      <c r="E738" s="20"/>
      <c r="F738" s="20"/>
      <c r="G738" s="52">
        <f>SUM(G739)</f>
        <v>675000</v>
      </c>
      <c r="H738" s="52">
        <f t="shared" ref="H738:U738" si="384">SUM(H739)</f>
        <v>0</v>
      </c>
      <c r="I738" s="52">
        <f t="shared" si="384"/>
        <v>675000</v>
      </c>
      <c r="J738" s="52">
        <f t="shared" si="384"/>
        <v>0</v>
      </c>
      <c r="K738" s="52">
        <f t="shared" si="384"/>
        <v>0</v>
      </c>
      <c r="L738" s="22">
        <f t="shared" si="372"/>
        <v>0</v>
      </c>
      <c r="M738" s="52">
        <f t="shared" si="384"/>
        <v>1575000</v>
      </c>
      <c r="N738" s="52">
        <f t="shared" si="384"/>
        <v>0</v>
      </c>
      <c r="O738" s="52">
        <f t="shared" si="384"/>
        <v>0</v>
      </c>
      <c r="P738" s="52">
        <f t="shared" si="384"/>
        <v>0</v>
      </c>
      <c r="Q738" s="52">
        <f t="shared" si="384"/>
        <v>1125000</v>
      </c>
      <c r="R738" s="52">
        <f t="shared" si="384"/>
        <v>0</v>
      </c>
      <c r="S738" s="52">
        <f t="shared" si="384"/>
        <v>0</v>
      </c>
      <c r="T738" s="52">
        <f t="shared" si="384"/>
        <v>0</v>
      </c>
      <c r="U738" s="52">
        <f t="shared" si="384"/>
        <v>0</v>
      </c>
      <c r="V738" s="21"/>
      <c r="W738" s="21"/>
      <c r="X738" s="21"/>
      <c r="Y738" s="12"/>
    </row>
    <row r="739" spans="1:25" s="23" customFormat="1" ht="15.75" hidden="1" x14ac:dyDescent="0.2">
      <c r="A739" s="28" t="s">
        <v>399</v>
      </c>
      <c r="B739" s="29">
        <v>51</v>
      </c>
      <c r="C739" s="50" t="s">
        <v>142</v>
      </c>
      <c r="D739" s="31">
        <v>3237</v>
      </c>
      <c r="E739" s="32" t="s">
        <v>58</v>
      </c>
      <c r="F739" s="32"/>
      <c r="G739" s="51">
        <v>675000</v>
      </c>
      <c r="H739" s="67"/>
      <c r="I739" s="51">
        <v>675000</v>
      </c>
      <c r="J739" s="55"/>
      <c r="K739" s="51">
        <v>0</v>
      </c>
      <c r="L739" s="33">
        <f t="shared" si="372"/>
        <v>0</v>
      </c>
      <c r="M739" s="51">
        <v>1575000</v>
      </c>
      <c r="N739" s="67"/>
      <c r="O739" s="51"/>
      <c r="P739" s="55"/>
      <c r="Q739" s="51">
        <v>1125000</v>
      </c>
      <c r="R739" s="51"/>
      <c r="S739" s="55"/>
      <c r="T739" s="51">
        <v>0</v>
      </c>
      <c r="U739" s="55"/>
      <c r="V739" s="21"/>
      <c r="W739" s="21"/>
      <c r="X739" s="21"/>
      <c r="Y739" s="12"/>
    </row>
    <row r="740" spans="1:25" s="23" customFormat="1" ht="15.75" hidden="1" x14ac:dyDescent="0.2">
      <c r="A740" s="24" t="s">
        <v>399</v>
      </c>
      <c r="B740" s="25">
        <v>51</v>
      </c>
      <c r="C740" s="49" t="s">
        <v>142</v>
      </c>
      <c r="D740" s="27">
        <v>386</v>
      </c>
      <c r="E740" s="20"/>
      <c r="F740" s="20"/>
      <c r="G740" s="52">
        <f>SUM(G741)</f>
        <v>0</v>
      </c>
      <c r="H740" s="52">
        <f t="shared" ref="H740:U740" si="385">SUM(H741)</f>
        <v>0</v>
      </c>
      <c r="I740" s="52">
        <f t="shared" si="385"/>
        <v>0</v>
      </c>
      <c r="J740" s="52">
        <f t="shared" si="385"/>
        <v>0</v>
      </c>
      <c r="K740" s="52">
        <f t="shared" si="385"/>
        <v>0</v>
      </c>
      <c r="L740" s="22" t="str">
        <f t="shared" si="372"/>
        <v>-</v>
      </c>
      <c r="M740" s="52">
        <f t="shared" si="385"/>
        <v>0</v>
      </c>
      <c r="N740" s="52">
        <f t="shared" si="385"/>
        <v>0</v>
      </c>
      <c r="O740" s="52">
        <f t="shared" si="385"/>
        <v>0</v>
      </c>
      <c r="P740" s="52">
        <f t="shared" si="385"/>
        <v>0</v>
      </c>
      <c r="Q740" s="52">
        <f t="shared" si="385"/>
        <v>0</v>
      </c>
      <c r="R740" s="52">
        <f t="shared" si="385"/>
        <v>0</v>
      </c>
      <c r="S740" s="52">
        <f t="shared" si="385"/>
        <v>0</v>
      </c>
      <c r="T740" s="52">
        <f t="shared" si="385"/>
        <v>0</v>
      </c>
      <c r="U740" s="52">
        <f t="shared" si="385"/>
        <v>0</v>
      </c>
      <c r="V740" s="21"/>
      <c r="W740" s="21"/>
      <c r="X740" s="21"/>
      <c r="Y740" s="12"/>
    </row>
    <row r="741" spans="1:25" s="23" customFormat="1" ht="45" hidden="1" x14ac:dyDescent="0.2">
      <c r="A741" s="28" t="s">
        <v>399</v>
      </c>
      <c r="B741" s="29">
        <v>51</v>
      </c>
      <c r="C741" s="50" t="s">
        <v>142</v>
      </c>
      <c r="D741" s="31">
        <v>3861</v>
      </c>
      <c r="E741" s="32" t="s">
        <v>277</v>
      </c>
      <c r="F741" s="32"/>
      <c r="G741" s="51"/>
      <c r="H741" s="51"/>
      <c r="I741" s="51"/>
      <c r="J741" s="55"/>
      <c r="K741" s="51"/>
      <c r="L741" s="33" t="str">
        <f t="shared" si="372"/>
        <v>-</v>
      </c>
      <c r="M741" s="51"/>
      <c r="N741" s="51"/>
      <c r="O741" s="51"/>
      <c r="P741" s="55"/>
      <c r="Q741" s="51"/>
      <c r="R741" s="51"/>
      <c r="S741" s="55"/>
      <c r="T741" s="51"/>
      <c r="U741" s="55"/>
      <c r="V741" s="21"/>
      <c r="W741" s="21"/>
      <c r="X741" s="21"/>
      <c r="Y741" s="12"/>
    </row>
    <row r="742" spans="1:25" s="23" customFormat="1" ht="15.75" hidden="1" x14ac:dyDescent="0.2">
      <c r="A742" s="24" t="s">
        <v>399</v>
      </c>
      <c r="B742" s="25">
        <v>563</v>
      </c>
      <c r="C742" s="49" t="s">
        <v>142</v>
      </c>
      <c r="D742" s="27">
        <v>323</v>
      </c>
      <c r="E742" s="20"/>
      <c r="F742" s="20"/>
      <c r="G742" s="52"/>
      <c r="H742" s="52"/>
      <c r="I742" s="52">
        <f>I743</f>
        <v>0</v>
      </c>
      <c r="J742" s="52">
        <f t="shared" ref="J742:U742" si="386">J743</f>
        <v>0</v>
      </c>
      <c r="K742" s="52">
        <f t="shared" si="386"/>
        <v>0</v>
      </c>
      <c r="L742" s="22" t="str">
        <f t="shared" si="372"/>
        <v>-</v>
      </c>
      <c r="M742" s="52">
        <f t="shared" si="386"/>
        <v>0</v>
      </c>
      <c r="N742" s="52">
        <f t="shared" si="386"/>
        <v>0</v>
      </c>
      <c r="O742" s="52">
        <f t="shared" si="386"/>
        <v>0</v>
      </c>
      <c r="P742" s="52">
        <f t="shared" si="386"/>
        <v>0</v>
      </c>
      <c r="Q742" s="52">
        <f t="shared" si="386"/>
        <v>0</v>
      </c>
      <c r="R742" s="52">
        <f t="shared" si="386"/>
        <v>0</v>
      </c>
      <c r="S742" s="52">
        <f t="shared" si="386"/>
        <v>0</v>
      </c>
      <c r="T742" s="52">
        <f t="shared" si="386"/>
        <v>0</v>
      </c>
      <c r="U742" s="52">
        <f t="shared" si="386"/>
        <v>0</v>
      </c>
      <c r="V742" s="21"/>
      <c r="W742" s="21"/>
      <c r="X742" s="21"/>
      <c r="Y742" s="12"/>
    </row>
    <row r="743" spans="1:25" s="23" customFormat="1" ht="15.75" hidden="1" x14ac:dyDescent="0.2">
      <c r="A743" s="28" t="s">
        <v>399</v>
      </c>
      <c r="B743" s="29">
        <v>563</v>
      </c>
      <c r="C743" s="50" t="s">
        <v>142</v>
      </c>
      <c r="D743" s="31">
        <v>3237</v>
      </c>
      <c r="E743" s="32" t="s">
        <v>58</v>
      </c>
      <c r="F743" s="32"/>
      <c r="G743" s="51"/>
      <c r="H743" s="51"/>
      <c r="I743" s="51"/>
      <c r="J743" s="55"/>
      <c r="K743" s="51"/>
      <c r="L743" s="33" t="str">
        <f t="shared" si="372"/>
        <v>-</v>
      </c>
      <c r="M743" s="51"/>
      <c r="N743" s="51"/>
      <c r="O743" s="51"/>
      <c r="P743" s="55"/>
      <c r="Q743" s="51"/>
      <c r="R743" s="51"/>
      <c r="S743" s="55"/>
      <c r="T743" s="51"/>
      <c r="U743" s="55"/>
      <c r="V743" s="21"/>
      <c r="W743" s="21"/>
      <c r="X743" s="21"/>
      <c r="Y743" s="12"/>
    </row>
    <row r="744" spans="1:25" ht="93.75" customHeight="1" x14ac:dyDescent="0.2">
      <c r="A744" s="333" t="s">
        <v>401</v>
      </c>
      <c r="B744" s="334"/>
      <c r="C744" s="334"/>
      <c r="D744" s="334"/>
      <c r="E744" s="20" t="s">
        <v>402</v>
      </c>
      <c r="F744" s="20" t="s">
        <v>371</v>
      </c>
      <c r="G744" s="52">
        <f>G745+G747+G749</f>
        <v>3600000</v>
      </c>
      <c r="H744" s="52">
        <f>H745+H747+H749</f>
        <v>540000</v>
      </c>
      <c r="I744" s="52">
        <f>I745+I747+I749+I751</f>
        <v>3600000</v>
      </c>
      <c r="J744" s="52">
        <f t="shared" ref="J744:U744" si="387">J745+J747+J749+J751</f>
        <v>540000</v>
      </c>
      <c r="K744" s="52">
        <f t="shared" si="387"/>
        <v>2494873.91</v>
      </c>
      <c r="L744" s="22">
        <f t="shared" si="372"/>
        <v>69.302053055555561</v>
      </c>
      <c r="M744" s="52">
        <f t="shared" si="387"/>
        <v>2400000</v>
      </c>
      <c r="N744" s="52">
        <f t="shared" si="387"/>
        <v>360000</v>
      </c>
      <c r="O744" s="52">
        <f t="shared" si="387"/>
        <v>0</v>
      </c>
      <c r="P744" s="52">
        <f t="shared" si="387"/>
        <v>0</v>
      </c>
      <c r="Q744" s="52">
        <f t="shared" si="387"/>
        <v>0</v>
      </c>
      <c r="R744" s="52">
        <f t="shared" si="387"/>
        <v>0</v>
      </c>
      <c r="S744" s="52">
        <f t="shared" si="387"/>
        <v>0</v>
      </c>
      <c r="T744" s="52">
        <f t="shared" si="387"/>
        <v>0</v>
      </c>
      <c r="U744" s="52">
        <f t="shared" si="387"/>
        <v>0</v>
      </c>
    </row>
    <row r="745" spans="1:25" s="23" customFormat="1" ht="15.75" hidden="1" x14ac:dyDescent="0.2">
      <c r="A745" s="24" t="s">
        <v>403</v>
      </c>
      <c r="B745" s="25">
        <v>11</v>
      </c>
      <c r="C745" s="49" t="s">
        <v>270</v>
      </c>
      <c r="D745" s="40">
        <v>386</v>
      </c>
      <c r="E745" s="20"/>
      <c r="F745" s="20"/>
      <c r="G745" s="52">
        <f>SUM(G746)</f>
        <v>0</v>
      </c>
      <c r="H745" s="52">
        <f t="shared" ref="H745:U745" si="388">SUM(H746)</f>
        <v>0</v>
      </c>
      <c r="I745" s="52">
        <f t="shared" si="388"/>
        <v>0</v>
      </c>
      <c r="J745" s="52">
        <f t="shared" si="388"/>
        <v>0</v>
      </c>
      <c r="K745" s="52">
        <f t="shared" si="388"/>
        <v>0</v>
      </c>
      <c r="L745" s="22" t="str">
        <f t="shared" si="372"/>
        <v>-</v>
      </c>
      <c r="M745" s="52">
        <f t="shared" si="388"/>
        <v>0</v>
      </c>
      <c r="N745" s="52">
        <f t="shared" si="388"/>
        <v>0</v>
      </c>
      <c r="O745" s="52">
        <f t="shared" si="388"/>
        <v>0</v>
      </c>
      <c r="P745" s="52">
        <f t="shared" si="388"/>
        <v>0</v>
      </c>
      <c r="Q745" s="52">
        <f t="shared" si="388"/>
        <v>0</v>
      </c>
      <c r="R745" s="52">
        <f t="shared" si="388"/>
        <v>0</v>
      </c>
      <c r="S745" s="52">
        <f t="shared" si="388"/>
        <v>0</v>
      </c>
      <c r="T745" s="52">
        <f t="shared" si="388"/>
        <v>0</v>
      </c>
      <c r="U745" s="52">
        <f t="shared" si="388"/>
        <v>0</v>
      </c>
      <c r="V745" s="21"/>
      <c r="W745" s="21"/>
      <c r="X745" s="21"/>
      <c r="Y745" s="12"/>
    </row>
    <row r="746" spans="1:25" ht="45" hidden="1" x14ac:dyDescent="0.2">
      <c r="A746" s="28" t="s">
        <v>403</v>
      </c>
      <c r="B746" s="29">
        <v>11</v>
      </c>
      <c r="C746" s="50" t="s">
        <v>270</v>
      </c>
      <c r="D746" s="31">
        <v>3861</v>
      </c>
      <c r="E746" s="32" t="s">
        <v>277</v>
      </c>
      <c r="G746" s="51"/>
      <c r="H746" s="51"/>
      <c r="I746" s="51">
        <v>0</v>
      </c>
      <c r="J746" s="51">
        <v>0</v>
      </c>
      <c r="K746" s="51"/>
      <c r="L746" s="33" t="str">
        <f t="shared" si="372"/>
        <v>-</v>
      </c>
      <c r="M746" s="51"/>
      <c r="N746" s="51"/>
      <c r="O746" s="51"/>
      <c r="P746" s="51">
        <f>O746</f>
        <v>0</v>
      </c>
      <c r="Q746" s="51"/>
      <c r="R746" s="51">
        <v>0</v>
      </c>
      <c r="S746" s="51">
        <f>R746</f>
        <v>0</v>
      </c>
      <c r="T746" s="51">
        <v>0</v>
      </c>
      <c r="U746" s="51">
        <f>T746</f>
        <v>0</v>
      </c>
    </row>
    <row r="747" spans="1:25" s="23" customFormat="1" ht="15.75" hidden="1" x14ac:dyDescent="0.2">
      <c r="A747" s="24" t="s">
        <v>403</v>
      </c>
      <c r="B747" s="25">
        <v>12</v>
      </c>
      <c r="C747" s="49" t="s">
        <v>270</v>
      </c>
      <c r="D747" s="27">
        <v>386</v>
      </c>
      <c r="E747" s="20"/>
      <c r="F747" s="20"/>
      <c r="G747" s="52">
        <f>SUM(G748)</f>
        <v>540000</v>
      </c>
      <c r="H747" s="52">
        <f t="shared" ref="H747:U747" si="389">SUM(H748)</f>
        <v>540000</v>
      </c>
      <c r="I747" s="52">
        <f t="shared" si="389"/>
        <v>540000</v>
      </c>
      <c r="J747" s="52">
        <f t="shared" si="389"/>
        <v>540000</v>
      </c>
      <c r="K747" s="52">
        <f t="shared" si="389"/>
        <v>374231.08</v>
      </c>
      <c r="L747" s="22">
        <f t="shared" si="372"/>
        <v>69.302051851851857</v>
      </c>
      <c r="M747" s="52">
        <f t="shared" si="389"/>
        <v>360000</v>
      </c>
      <c r="N747" s="52">
        <f t="shared" si="389"/>
        <v>360000</v>
      </c>
      <c r="O747" s="52">
        <f t="shared" si="389"/>
        <v>0</v>
      </c>
      <c r="P747" s="52">
        <f t="shared" si="389"/>
        <v>0</v>
      </c>
      <c r="Q747" s="52">
        <f t="shared" si="389"/>
        <v>0</v>
      </c>
      <c r="R747" s="52">
        <f t="shared" si="389"/>
        <v>0</v>
      </c>
      <c r="S747" s="52">
        <f t="shared" si="389"/>
        <v>0</v>
      </c>
      <c r="T747" s="52">
        <f t="shared" si="389"/>
        <v>0</v>
      </c>
      <c r="U747" s="52">
        <f t="shared" si="389"/>
        <v>0</v>
      </c>
      <c r="V747" s="21"/>
      <c r="W747" s="21"/>
      <c r="X747" s="21"/>
      <c r="Y747" s="12"/>
    </row>
    <row r="748" spans="1:25" ht="45" hidden="1" x14ac:dyDescent="0.2">
      <c r="A748" s="28" t="s">
        <v>403</v>
      </c>
      <c r="B748" s="29">
        <v>12</v>
      </c>
      <c r="C748" s="50" t="s">
        <v>270</v>
      </c>
      <c r="D748" s="31">
        <v>3861</v>
      </c>
      <c r="E748" s="32" t="s">
        <v>277</v>
      </c>
      <c r="G748" s="51">
        <v>540000</v>
      </c>
      <c r="H748" s="51">
        <v>540000</v>
      </c>
      <c r="I748" s="51">
        <v>540000</v>
      </c>
      <c r="J748" s="51">
        <v>540000</v>
      </c>
      <c r="K748" s="51">
        <v>374231.08</v>
      </c>
      <c r="L748" s="33">
        <f t="shared" si="372"/>
        <v>69.302051851851857</v>
      </c>
      <c r="M748" s="51">
        <v>360000</v>
      </c>
      <c r="N748" s="51">
        <v>360000</v>
      </c>
      <c r="O748" s="51"/>
      <c r="P748" s="51">
        <f>O748</f>
        <v>0</v>
      </c>
      <c r="Q748" s="51">
        <v>0</v>
      </c>
      <c r="R748" s="51">
        <v>0</v>
      </c>
      <c r="S748" s="51">
        <f>R748</f>
        <v>0</v>
      </c>
      <c r="T748" s="51">
        <v>0</v>
      </c>
      <c r="U748" s="51">
        <f>T748</f>
        <v>0</v>
      </c>
    </row>
    <row r="749" spans="1:25" s="23" customFormat="1" ht="15.75" hidden="1" x14ac:dyDescent="0.2">
      <c r="A749" s="24" t="s">
        <v>403</v>
      </c>
      <c r="B749" s="25">
        <v>51</v>
      </c>
      <c r="C749" s="49" t="s">
        <v>270</v>
      </c>
      <c r="D749" s="27">
        <v>386</v>
      </c>
      <c r="E749" s="20"/>
      <c r="F749" s="20"/>
      <c r="G749" s="52">
        <f>SUM(G750)</f>
        <v>3060000</v>
      </c>
      <c r="H749" s="52">
        <f t="shared" ref="H749:U749" si="390">SUM(H750)</f>
        <v>0</v>
      </c>
      <c r="I749" s="52">
        <f t="shared" si="390"/>
        <v>3060000</v>
      </c>
      <c r="J749" s="52">
        <f t="shared" si="390"/>
        <v>0</v>
      </c>
      <c r="K749" s="52">
        <f t="shared" si="390"/>
        <v>2120642.83</v>
      </c>
      <c r="L749" s="22">
        <f t="shared" si="372"/>
        <v>69.302053267973861</v>
      </c>
      <c r="M749" s="52">
        <f t="shared" si="390"/>
        <v>2040000</v>
      </c>
      <c r="N749" s="52">
        <f t="shared" si="390"/>
        <v>0</v>
      </c>
      <c r="O749" s="52">
        <f t="shared" si="390"/>
        <v>0</v>
      </c>
      <c r="P749" s="52">
        <f t="shared" si="390"/>
        <v>0</v>
      </c>
      <c r="Q749" s="52">
        <f t="shared" si="390"/>
        <v>0</v>
      </c>
      <c r="R749" s="52">
        <f t="shared" si="390"/>
        <v>0</v>
      </c>
      <c r="S749" s="52">
        <f t="shared" si="390"/>
        <v>0</v>
      </c>
      <c r="T749" s="52">
        <f t="shared" si="390"/>
        <v>0</v>
      </c>
      <c r="U749" s="52">
        <f t="shared" si="390"/>
        <v>0</v>
      </c>
      <c r="V749" s="21"/>
      <c r="W749" s="21"/>
      <c r="X749" s="21"/>
      <c r="Y749" s="12"/>
    </row>
    <row r="750" spans="1:25" s="23" customFormat="1" ht="45" hidden="1" x14ac:dyDescent="0.2">
      <c r="A750" s="28" t="s">
        <v>403</v>
      </c>
      <c r="B750" s="29">
        <v>51</v>
      </c>
      <c r="C750" s="50" t="s">
        <v>270</v>
      </c>
      <c r="D750" s="31">
        <v>3861</v>
      </c>
      <c r="E750" s="32" t="s">
        <v>277</v>
      </c>
      <c r="F750" s="32"/>
      <c r="G750" s="51">
        <v>3060000</v>
      </c>
      <c r="H750" s="67"/>
      <c r="I750" s="51">
        <v>3060000</v>
      </c>
      <c r="J750" s="55"/>
      <c r="K750" s="51">
        <v>2120642.83</v>
      </c>
      <c r="L750" s="33">
        <f t="shared" si="372"/>
        <v>69.302053267973861</v>
      </c>
      <c r="M750" s="51">
        <v>2040000</v>
      </c>
      <c r="N750" s="67"/>
      <c r="O750" s="51"/>
      <c r="P750" s="55"/>
      <c r="Q750" s="51">
        <v>0</v>
      </c>
      <c r="R750" s="51">
        <v>0</v>
      </c>
      <c r="S750" s="55"/>
      <c r="T750" s="51">
        <v>0</v>
      </c>
      <c r="U750" s="55"/>
      <c r="V750" s="21"/>
      <c r="W750" s="21"/>
      <c r="X750" s="21"/>
      <c r="Y750" s="12"/>
    </row>
    <row r="751" spans="1:25" s="23" customFormat="1" ht="15.75" hidden="1" x14ac:dyDescent="0.2">
      <c r="A751" s="24" t="s">
        <v>403</v>
      </c>
      <c r="B751" s="25">
        <v>563</v>
      </c>
      <c r="C751" s="49" t="s">
        <v>270</v>
      </c>
      <c r="D751" s="27">
        <v>386</v>
      </c>
      <c r="E751" s="20"/>
      <c r="F751" s="20"/>
      <c r="G751" s="52"/>
      <c r="H751" s="52"/>
      <c r="I751" s="52">
        <f>I752</f>
        <v>0</v>
      </c>
      <c r="J751" s="52">
        <f t="shared" ref="J751:U751" si="391">J752</f>
        <v>0</v>
      </c>
      <c r="K751" s="52">
        <f t="shared" si="391"/>
        <v>0</v>
      </c>
      <c r="L751" s="22" t="str">
        <f t="shared" si="372"/>
        <v>-</v>
      </c>
      <c r="M751" s="52">
        <f t="shared" si="391"/>
        <v>0</v>
      </c>
      <c r="N751" s="52">
        <f t="shared" si="391"/>
        <v>0</v>
      </c>
      <c r="O751" s="52">
        <f t="shared" si="391"/>
        <v>0</v>
      </c>
      <c r="P751" s="52">
        <f t="shared" si="391"/>
        <v>0</v>
      </c>
      <c r="Q751" s="52">
        <f t="shared" si="391"/>
        <v>0</v>
      </c>
      <c r="R751" s="52">
        <f t="shared" si="391"/>
        <v>0</v>
      </c>
      <c r="S751" s="52">
        <f t="shared" si="391"/>
        <v>0</v>
      </c>
      <c r="T751" s="52">
        <f t="shared" si="391"/>
        <v>0</v>
      </c>
      <c r="U751" s="52">
        <f t="shared" si="391"/>
        <v>0</v>
      </c>
      <c r="V751" s="21"/>
      <c r="W751" s="21"/>
      <c r="X751" s="21"/>
      <c r="Y751" s="12"/>
    </row>
    <row r="752" spans="1:25" s="23" customFormat="1" ht="45" hidden="1" x14ac:dyDescent="0.2">
      <c r="A752" s="28" t="s">
        <v>403</v>
      </c>
      <c r="B752" s="29">
        <v>563</v>
      </c>
      <c r="C752" s="50" t="s">
        <v>270</v>
      </c>
      <c r="D752" s="31">
        <v>3861</v>
      </c>
      <c r="E752" s="32" t="s">
        <v>277</v>
      </c>
      <c r="F752" s="32"/>
      <c r="G752" s="51"/>
      <c r="H752" s="51"/>
      <c r="I752" s="51"/>
      <c r="J752" s="55"/>
      <c r="K752" s="51"/>
      <c r="L752" s="33" t="str">
        <f t="shared" si="372"/>
        <v>-</v>
      </c>
      <c r="M752" s="51"/>
      <c r="N752" s="51"/>
      <c r="O752" s="51"/>
      <c r="P752" s="55"/>
      <c r="Q752" s="51"/>
      <c r="R752" s="51"/>
      <c r="S752" s="55"/>
      <c r="T752" s="51"/>
      <c r="U752" s="55"/>
      <c r="V752" s="21"/>
      <c r="W752" s="21"/>
      <c r="X752" s="21"/>
      <c r="Y752" s="12"/>
    </row>
    <row r="753" spans="1:25" s="23" customFormat="1" ht="94.5" x14ac:dyDescent="0.2">
      <c r="A753" s="333" t="s">
        <v>404</v>
      </c>
      <c r="B753" s="334"/>
      <c r="C753" s="334"/>
      <c r="D753" s="334"/>
      <c r="E753" s="20" t="s">
        <v>405</v>
      </c>
      <c r="F753" s="20" t="s">
        <v>371</v>
      </c>
      <c r="G753" s="52">
        <f>G754+G756+G758</f>
        <v>500000</v>
      </c>
      <c r="H753" s="52">
        <f t="shared" ref="H753:U753" si="392">H754+H756+H758</f>
        <v>500000</v>
      </c>
      <c r="I753" s="52">
        <f t="shared" si="392"/>
        <v>500000</v>
      </c>
      <c r="J753" s="52">
        <f t="shared" si="392"/>
        <v>500000</v>
      </c>
      <c r="K753" s="52">
        <f t="shared" si="392"/>
        <v>500000</v>
      </c>
      <c r="L753" s="22">
        <f t="shared" si="372"/>
        <v>100</v>
      </c>
      <c r="M753" s="52">
        <f t="shared" si="392"/>
        <v>20000000</v>
      </c>
      <c r="N753" s="52">
        <f t="shared" si="392"/>
        <v>20000000</v>
      </c>
      <c r="O753" s="52">
        <f t="shared" si="392"/>
        <v>0</v>
      </c>
      <c r="P753" s="52">
        <f t="shared" si="392"/>
        <v>0</v>
      </c>
      <c r="Q753" s="52">
        <f t="shared" si="392"/>
        <v>85000000</v>
      </c>
      <c r="R753" s="52">
        <f t="shared" si="392"/>
        <v>0</v>
      </c>
      <c r="S753" s="52">
        <f t="shared" si="392"/>
        <v>0</v>
      </c>
      <c r="T753" s="52">
        <f t="shared" si="392"/>
        <v>0</v>
      </c>
      <c r="U753" s="52">
        <f t="shared" si="392"/>
        <v>0</v>
      </c>
      <c r="V753" s="21"/>
      <c r="W753" s="21"/>
      <c r="X753" s="21"/>
      <c r="Y753" s="12"/>
    </row>
    <row r="754" spans="1:25" s="23" customFormat="1" ht="15.75" hidden="1" x14ac:dyDescent="0.2">
      <c r="A754" s="25" t="s">
        <v>406</v>
      </c>
      <c r="B754" s="28">
        <v>11</v>
      </c>
      <c r="C754" s="50" t="s">
        <v>101</v>
      </c>
      <c r="D754" s="40">
        <v>386</v>
      </c>
      <c r="E754" s="20"/>
      <c r="F754" s="20"/>
      <c r="G754" s="52">
        <f>SUM(G755)</f>
        <v>500000</v>
      </c>
      <c r="H754" s="52">
        <f t="shared" ref="H754:U754" si="393">SUM(H755)</f>
        <v>500000</v>
      </c>
      <c r="I754" s="52">
        <f t="shared" si="393"/>
        <v>500000</v>
      </c>
      <c r="J754" s="52">
        <f t="shared" si="393"/>
        <v>500000</v>
      </c>
      <c r="K754" s="52">
        <f t="shared" si="393"/>
        <v>500000</v>
      </c>
      <c r="L754" s="22">
        <f t="shared" si="372"/>
        <v>100</v>
      </c>
      <c r="M754" s="52">
        <f t="shared" si="393"/>
        <v>20000000</v>
      </c>
      <c r="N754" s="52">
        <f t="shared" si="393"/>
        <v>20000000</v>
      </c>
      <c r="O754" s="52">
        <f t="shared" si="393"/>
        <v>0</v>
      </c>
      <c r="P754" s="52">
        <f t="shared" si="393"/>
        <v>0</v>
      </c>
      <c r="Q754" s="52">
        <f t="shared" si="393"/>
        <v>85000000</v>
      </c>
      <c r="R754" s="52">
        <f t="shared" si="393"/>
        <v>0</v>
      </c>
      <c r="S754" s="52">
        <f t="shared" si="393"/>
        <v>0</v>
      </c>
      <c r="T754" s="52">
        <f t="shared" si="393"/>
        <v>0</v>
      </c>
      <c r="U754" s="52">
        <f t="shared" si="393"/>
        <v>0</v>
      </c>
      <c r="V754" s="21"/>
      <c r="W754" s="21"/>
      <c r="X754" s="21"/>
      <c r="Y754" s="12"/>
    </row>
    <row r="755" spans="1:25" ht="45" hidden="1" x14ac:dyDescent="0.2">
      <c r="A755" s="29" t="s">
        <v>406</v>
      </c>
      <c r="B755" s="28">
        <v>11</v>
      </c>
      <c r="C755" s="50" t="s">
        <v>101</v>
      </c>
      <c r="D755" s="53">
        <v>3861</v>
      </c>
      <c r="E755" s="32" t="s">
        <v>277</v>
      </c>
      <c r="F755" s="20"/>
      <c r="G755" s="51">
        <v>500000</v>
      </c>
      <c r="H755" s="51">
        <v>500000</v>
      </c>
      <c r="I755" s="51">
        <v>500000</v>
      </c>
      <c r="J755" s="51">
        <v>500000</v>
      </c>
      <c r="K755" s="51">
        <v>500000</v>
      </c>
      <c r="L755" s="33">
        <f t="shared" si="372"/>
        <v>100</v>
      </c>
      <c r="M755" s="51">
        <v>20000000</v>
      </c>
      <c r="N755" s="51">
        <v>20000000</v>
      </c>
      <c r="O755" s="51"/>
      <c r="P755" s="51">
        <f>O755</f>
        <v>0</v>
      </c>
      <c r="Q755" s="51">
        <v>85000000</v>
      </c>
      <c r="R755" s="51"/>
      <c r="S755" s="51">
        <f>R755</f>
        <v>0</v>
      </c>
      <c r="T755" s="51"/>
      <c r="U755" s="51">
        <f>T755</f>
        <v>0</v>
      </c>
    </row>
    <row r="756" spans="1:25" s="23" customFormat="1" ht="15.75" hidden="1" x14ac:dyDescent="0.2">
      <c r="A756" s="25" t="s">
        <v>406</v>
      </c>
      <c r="B756" s="24">
        <v>12</v>
      </c>
      <c r="C756" s="49" t="s">
        <v>101</v>
      </c>
      <c r="D756" s="40">
        <v>386</v>
      </c>
      <c r="E756" s="20"/>
      <c r="F756" s="20"/>
      <c r="G756" s="52">
        <f>SUM(G757)</f>
        <v>0</v>
      </c>
      <c r="H756" s="52">
        <f t="shared" ref="H756:U756" si="394">SUM(H757)</f>
        <v>0</v>
      </c>
      <c r="I756" s="52">
        <f t="shared" si="394"/>
        <v>0</v>
      </c>
      <c r="J756" s="52">
        <f t="shared" si="394"/>
        <v>0</v>
      </c>
      <c r="K756" s="52">
        <f t="shared" si="394"/>
        <v>0</v>
      </c>
      <c r="L756" s="22" t="str">
        <f t="shared" si="372"/>
        <v>-</v>
      </c>
      <c r="M756" s="52">
        <f t="shared" si="394"/>
        <v>0</v>
      </c>
      <c r="N756" s="52">
        <f t="shared" si="394"/>
        <v>0</v>
      </c>
      <c r="O756" s="52">
        <f t="shared" si="394"/>
        <v>0</v>
      </c>
      <c r="P756" s="52">
        <f t="shared" si="394"/>
        <v>0</v>
      </c>
      <c r="Q756" s="52">
        <f t="shared" si="394"/>
        <v>0</v>
      </c>
      <c r="R756" s="52">
        <f t="shared" si="394"/>
        <v>0</v>
      </c>
      <c r="S756" s="52">
        <f t="shared" si="394"/>
        <v>0</v>
      </c>
      <c r="T756" s="52">
        <f t="shared" si="394"/>
        <v>0</v>
      </c>
      <c r="U756" s="52">
        <f t="shared" si="394"/>
        <v>0</v>
      </c>
      <c r="V756" s="21"/>
      <c r="W756" s="21"/>
      <c r="X756" s="21"/>
      <c r="Y756" s="12"/>
    </row>
    <row r="757" spans="1:25" ht="45" hidden="1" x14ac:dyDescent="0.2">
      <c r="A757" s="29" t="s">
        <v>406</v>
      </c>
      <c r="B757" s="28">
        <v>12</v>
      </c>
      <c r="C757" s="50" t="s">
        <v>101</v>
      </c>
      <c r="D757" s="53">
        <v>3861</v>
      </c>
      <c r="E757" s="32" t="s">
        <v>277</v>
      </c>
      <c r="F757" s="20"/>
      <c r="G757" s="51"/>
      <c r="H757" s="51"/>
      <c r="I757" s="51"/>
      <c r="J757" s="51"/>
      <c r="K757" s="51"/>
      <c r="L757" s="33" t="str">
        <f t="shared" si="372"/>
        <v>-</v>
      </c>
      <c r="M757" s="51"/>
      <c r="N757" s="51"/>
      <c r="O757" s="51">
        <v>0</v>
      </c>
      <c r="P757" s="51">
        <f>O757</f>
        <v>0</v>
      </c>
      <c r="Q757" s="51"/>
      <c r="R757" s="51"/>
      <c r="S757" s="51">
        <f>R757</f>
        <v>0</v>
      </c>
      <c r="T757" s="51">
        <v>0</v>
      </c>
      <c r="U757" s="51">
        <f>T757</f>
        <v>0</v>
      </c>
    </row>
    <row r="758" spans="1:25" s="23" customFormat="1" ht="15.75" hidden="1" x14ac:dyDescent="0.2">
      <c r="A758" s="25" t="s">
        <v>406</v>
      </c>
      <c r="B758" s="24">
        <v>51</v>
      </c>
      <c r="C758" s="49" t="s">
        <v>101</v>
      </c>
      <c r="D758" s="40">
        <v>386</v>
      </c>
      <c r="E758" s="20"/>
      <c r="F758" s="20"/>
      <c r="G758" s="52">
        <f>SUM(G759)</f>
        <v>0</v>
      </c>
      <c r="H758" s="52">
        <f t="shared" ref="H758:U758" si="395">SUM(H759)</f>
        <v>0</v>
      </c>
      <c r="I758" s="52">
        <f t="shared" si="395"/>
        <v>0</v>
      </c>
      <c r="J758" s="52">
        <f t="shared" si="395"/>
        <v>0</v>
      </c>
      <c r="K758" s="52">
        <f t="shared" si="395"/>
        <v>0</v>
      </c>
      <c r="L758" s="22" t="str">
        <f t="shared" si="372"/>
        <v>-</v>
      </c>
      <c r="M758" s="52">
        <f t="shared" si="395"/>
        <v>0</v>
      </c>
      <c r="N758" s="52">
        <f t="shared" si="395"/>
        <v>0</v>
      </c>
      <c r="O758" s="52">
        <f t="shared" si="395"/>
        <v>0</v>
      </c>
      <c r="P758" s="52">
        <f t="shared" si="395"/>
        <v>0</v>
      </c>
      <c r="Q758" s="52">
        <f t="shared" si="395"/>
        <v>0</v>
      </c>
      <c r="R758" s="52">
        <f t="shared" si="395"/>
        <v>0</v>
      </c>
      <c r="S758" s="52">
        <f t="shared" si="395"/>
        <v>0</v>
      </c>
      <c r="T758" s="52">
        <f t="shared" si="395"/>
        <v>0</v>
      </c>
      <c r="U758" s="52">
        <f t="shared" si="395"/>
        <v>0</v>
      </c>
      <c r="V758" s="21"/>
      <c r="W758" s="21"/>
      <c r="X758" s="21"/>
      <c r="Y758" s="12"/>
    </row>
    <row r="759" spans="1:25" ht="45" hidden="1" x14ac:dyDescent="0.2">
      <c r="A759" s="29" t="s">
        <v>406</v>
      </c>
      <c r="B759" s="28">
        <v>51</v>
      </c>
      <c r="C759" s="50" t="s">
        <v>101</v>
      </c>
      <c r="D759" s="53">
        <v>3861</v>
      </c>
      <c r="E759" s="32" t="s">
        <v>277</v>
      </c>
      <c r="F759" s="20"/>
      <c r="G759" s="51"/>
      <c r="H759" s="51"/>
      <c r="I759" s="51"/>
      <c r="J759" s="55"/>
      <c r="K759" s="51"/>
      <c r="L759" s="33" t="str">
        <f t="shared" si="372"/>
        <v>-</v>
      </c>
      <c r="M759" s="51"/>
      <c r="N759" s="51"/>
      <c r="O759" s="51">
        <v>0</v>
      </c>
      <c r="P759" s="55"/>
      <c r="Q759" s="51"/>
      <c r="R759" s="51"/>
      <c r="S759" s="55"/>
      <c r="T759" s="51">
        <v>0</v>
      </c>
      <c r="U759" s="55"/>
    </row>
    <row r="760" spans="1:25" ht="94.5" x14ac:dyDescent="0.2">
      <c r="A760" s="333" t="s">
        <v>407</v>
      </c>
      <c r="B760" s="334"/>
      <c r="C760" s="334"/>
      <c r="D760" s="334"/>
      <c r="E760" s="20" t="s">
        <v>408</v>
      </c>
      <c r="F760" s="20" t="s">
        <v>371</v>
      </c>
      <c r="G760" s="52">
        <f>G761+G763+G765</f>
        <v>1000000</v>
      </c>
      <c r="H760" s="52">
        <f t="shared" ref="H760:U760" si="396">H761+H763+H765</f>
        <v>1000000</v>
      </c>
      <c r="I760" s="52">
        <f t="shared" si="396"/>
        <v>1000000</v>
      </c>
      <c r="J760" s="52">
        <f t="shared" si="396"/>
        <v>1000000</v>
      </c>
      <c r="K760" s="52">
        <f t="shared" si="396"/>
        <v>1000000</v>
      </c>
      <c r="L760" s="22">
        <f t="shared" si="372"/>
        <v>100</v>
      </c>
      <c r="M760" s="52">
        <f t="shared" si="396"/>
        <v>25000000</v>
      </c>
      <c r="N760" s="52">
        <f t="shared" si="396"/>
        <v>25000000</v>
      </c>
      <c r="O760" s="52">
        <f t="shared" si="396"/>
        <v>0</v>
      </c>
      <c r="P760" s="52">
        <f t="shared" si="396"/>
        <v>0</v>
      </c>
      <c r="Q760" s="52">
        <f t="shared" si="396"/>
        <v>120000000</v>
      </c>
      <c r="R760" s="52">
        <f t="shared" si="396"/>
        <v>0</v>
      </c>
      <c r="S760" s="52">
        <f t="shared" si="396"/>
        <v>0</v>
      </c>
      <c r="T760" s="52">
        <f t="shared" si="396"/>
        <v>0</v>
      </c>
      <c r="U760" s="52">
        <f t="shared" si="396"/>
        <v>0</v>
      </c>
    </row>
    <row r="761" spans="1:25" s="23" customFormat="1" ht="15.75" hidden="1" x14ac:dyDescent="0.2">
      <c r="A761" s="24" t="s">
        <v>409</v>
      </c>
      <c r="B761" s="25">
        <v>11</v>
      </c>
      <c r="C761" s="49" t="s">
        <v>270</v>
      </c>
      <c r="D761" s="40">
        <v>386</v>
      </c>
      <c r="E761" s="20"/>
      <c r="F761" s="20"/>
      <c r="G761" s="52">
        <f>SUM(G762)</f>
        <v>1000000</v>
      </c>
      <c r="H761" s="52">
        <f t="shared" ref="H761:U761" si="397">SUM(H762)</f>
        <v>1000000</v>
      </c>
      <c r="I761" s="52">
        <f t="shared" si="397"/>
        <v>1000000</v>
      </c>
      <c r="J761" s="52">
        <f t="shared" si="397"/>
        <v>1000000</v>
      </c>
      <c r="K761" s="52">
        <f t="shared" si="397"/>
        <v>1000000</v>
      </c>
      <c r="L761" s="22">
        <f t="shared" si="372"/>
        <v>100</v>
      </c>
      <c r="M761" s="52">
        <f t="shared" si="397"/>
        <v>25000000</v>
      </c>
      <c r="N761" s="52">
        <f t="shared" si="397"/>
        <v>25000000</v>
      </c>
      <c r="O761" s="52">
        <f t="shared" si="397"/>
        <v>0</v>
      </c>
      <c r="P761" s="52">
        <f t="shared" si="397"/>
        <v>0</v>
      </c>
      <c r="Q761" s="52">
        <f t="shared" si="397"/>
        <v>120000000</v>
      </c>
      <c r="R761" s="52">
        <f t="shared" si="397"/>
        <v>0</v>
      </c>
      <c r="S761" s="52">
        <f t="shared" si="397"/>
        <v>0</v>
      </c>
      <c r="T761" s="52">
        <f t="shared" si="397"/>
        <v>0</v>
      </c>
      <c r="U761" s="52">
        <f t="shared" si="397"/>
        <v>0</v>
      </c>
      <c r="V761" s="21"/>
      <c r="W761" s="21"/>
      <c r="X761" s="21"/>
      <c r="Y761" s="12"/>
    </row>
    <row r="762" spans="1:25" ht="45" hidden="1" x14ac:dyDescent="0.2">
      <c r="A762" s="28" t="s">
        <v>409</v>
      </c>
      <c r="B762" s="29">
        <v>11</v>
      </c>
      <c r="C762" s="50" t="s">
        <v>270</v>
      </c>
      <c r="D762" s="31">
        <v>3861</v>
      </c>
      <c r="E762" s="32" t="s">
        <v>277</v>
      </c>
      <c r="F762" s="20"/>
      <c r="G762" s="51">
        <v>1000000</v>
      </c>
      <c r="H762" s="51">
        <v>1000000</v>
      </c>
      <c r="I762" s="51">
        <v>1000000</v>
      </c>
      <c r="J762" s="51">
        <v>1000000</v>
      </c>
      <c r="K762" s="51">
        <v>1000000</v>
      </c>
      <c r="L762" s="33">
        <f t="shared" si="372"/>
        <v>100</v>
      </c>
      <c r="M762" s="51">
        <v>25000000</v>
      </c>
      <c r="N762" s="51">
        <v>25000000</v>
      </c>
      <c r="O762" s="51"/>
      <c r="P762" s="51">
        <f>O762</f>
        <v>0</v>
      </c>
      <c r="Q762" s="51">
        <v>120000000</v>
      </c>
      <c r="R762" s="51"/>
      <c r="S762" s="51">
        <f>R762</f>
        <v>0</v>
      </c>
      <c r="T762" s="51">
        <v>0</v>
      </c>
      <c r="U762" s="51">
        <f>T762</f>
        <v>0</v>
      </c>
    </row>
    <row r="763" spans="1:25" s="23" customFormat="1" ht="15.75" hidden="1" x14ac:dyDescent="0.2">
      <c r="A763" s="24" t="s">
        <v>409</v>
      </c>
      <c r="B763" s="25">
        <v>12</v>
      </c>
      <c r="C763" s="49" t="s">
        <v>270</v>
      </c>
      <c r="D763" s="27">
        <v>386</v>
      </c>
      <c r="E763" s="20"/>
      <c r="F763" s="20"/>
      <c r="G763" s="52">
        <f>SUM(G764)</f>
        <v>0</v>
      </c>
      <c r="H763" s="52">
        <f t="shared" ref="H763:U763" si="398">SUM(H764)</f>
        <v>0</v>
      </c>
      <c r="I763" s="52">
        <f t="shared" si="398"/>
        <v>0</v>
      </c>
      <c r="J763" s="52">
        <f t="shared" si="398"/>
        <v>0</v>
      </c>
      <c r="K763" s="52">
        <f t="shared" si="398"/>
        <v>0</v>
      </c>
      <c r="L763" s="22" t="str">
        <f t="shared" si="372"/>
        <v>-</v>
      </c>
      <c r="M763" s="52">
        <f t="shared" si="398"/>
        <v>0</v>
      </c>
      <c r="N763" s="52">
        <f t="shared" si="398"/>
        <v>0</v>
      </c>
      <c r="O763" s="52">
        <f t="shared" si="398"/>
        <v>0</v>
      </c>
      <c r="P763" s="52">
        <f t="shared" si="398"/>
        <v>0</v>
      </c>
      <c r="Q763" s="52">
        <f t="shared" si="398"/>
        <v>0</v>
      </c>
      <c r="R763" s="52">
        <f t="shared" si="398"/>
        <v>0</v>
      </c>
      <c r="S763" s="52">
        <f t="shared" si="398"/>
        <v>0</v>
      </c>
      <c r="T763" s="52">
        <f t="shared" si="398"/>
        <v>0</v>
      </c>
      <c r="U763" s="52">
        <f t="shared" si="398"/>
        <v>0</v>
      </c>
      <c r="V763" s="21"/>
      <c r="W763" s="21"/>
      <c r="X763" s="21"/>
      <c r="Y763" s="12"/>
    </row>
    <row r="764" spans="1:25" ht="45" hidden="1" x14ac:dyDescent="0.2">
      <c r="A764" s="28" t="s">
        <v>409</v>
      </c>
      <c r="B764" s="29">
        <v>12</v>
      </c>
      <c r="C764" s="50" t="s">
        <v>270</v>
      </c>
      <c r="D764" s="31">
        <v>3861</v>
      </c>
      <c r="E764" s="32" t="s">
        <v>277</v>
      </c>
      <c r="F764" s="20"/>
      <c r="G764" s="51"/>
      <c r="H764" s="51"/>
      <c r="I764" s="51"/>
      <c r="J764" s="51"/>
      <c r="K764" s="51"/>
      <c r="L764" s="33" t="str">
        <f t="shared" si="372"/>
        <v>-</v>
      </c>
      <c r="M764" s="51"/>
      <c r="N764" s="51"/>
      <c r="O764" s="51">
        <v>0</v>
      </c>
      <c r="P764" s="51">
        <f>O764</f>
        <v>0</v>
      </c>
      <c r="Q764" s="51"/>
      <c r="R764" s="51"/>
      <c r="S764" s="51">
        <f>R764</f>
        <v>0</v>
      </c>
      <c r="T764" s="51">
        <v>0</v>
      </c>
      <c r="U764" s="51">
        <f>T764</f>
        <v>0</v>
      </c>
    </row>
    <row r="765" spans="1:25" s="23" customFormat="1" ht="15.75" hidden="1" x14ac:dyDescent="0.2">
      <c r="A765" s="24" t="s">
        <v>409</v>
      </c>
      <c r="B765" s="25">
        <v>51</v>
      </c>
      <c r="C765" s="49" t="s">
        <v>270</v>
      </c>
      <c r="D765" s="27">
        <v>386</v>
      </c>
      <c r="E765" s="20"/>
      <c r="F765" s="20"/>
      <c r="G765" s="52">
        <f>SUM(G766)</f>
        <v>0</v>
      </c>
      <c r="H765" s="52">
        <f t="shared" ref="H765:U765" si="399">SUM(H766)</f>
        <v>0</v>
      </c>
      <c r="I765" s="52">
        <f t="shared" si="399"/>
        <v>0</v>
      </c>
      <c r="J765" s="52">
        <f t="shared" si="399"/>
        <v>0</v>
      </c>
      <c r="K765" s="52">
        <f t="shared" si="399"/>
        <v>0</v>
      </c>
      <c r="L765" s="22" t="str">
        <f t="shared" si="372"/>
        <v>-</v>
      </c>
      <c r="M765" s="52">
        <f t="shared" si="399"/>
        <v>0</v>
      </c>
      <c r="N765" s="52">
        <f t="shared" si="399"/>
        <v>0</v>
      </c>
      <c r="O765" s="52">
        <f t="shared" si="399"/>
        <v>0</v>
      </c>
      <c r="P765" s="52">
        <f t="shared" si="399"/>
        <v>0</v>
      </c>
      <c r="Q765" s="52">
        <f t="shared" si="399"/>
        <v>0</v>
      </c>
      <c r="R765" s="52">
        <f t="shared" si="399"/>
        <v>0</v>
      </c>
      <c r="S765" s="52">
        <f t="shared" si="399"/>
        <v>0</v>
      </c>
      <c r="T765" s="52">
        <f t="shared" si="399"/>
        <v>0</v>
      </c>
      <c r="U765" s="52">
        <f t="shared" si="399"/>
        <v>0</v>
      </c>
      <c r="V765" s="21"/>
      <c r="W765" s="21"/>
      <c r="X765" s="21"/>
      <c r="Y765" s="12"/>
    </row>
    <row r="766" spans="1:25" ht="45" hidden="1" x14ac:dyDescent="0.2">
      <c r="A766" s="28" t="s">
        <v>409</v>
      </c>
      <c r="B766" s="29">
        <v>51</v>
      </c>
      <c r="C766" s="50" t="s">
        <v>270</v>
      </c>
      <c r="D766" s="31">
        <v>3861</v>
      </c>
      <c r="E766" s="32" t="s">
        <v>277</v>
      </c>
      <c r="F766" s="20"/>
      <c r="G766" s="51"/>
      <c r="H766" s="51"/>
      <c r="I766" s="51"/>
      <c r="J766" s="55"/>
      <c r="K766" s="51"/>
      <c r="L766" s="33" t="str">
        <f t="shared" si="372"/>
        <v>-</v>
      </c>
      <c r="M766" s="51"/>
      <c r="N766" s="51"/>
      <c r="O766" s="51">
        <v>0</v>
      </c>
      <c r="P766" s="55"/>
      <c r="Q766" s="51"/>
      <c r="R766" s="51"/>
      <c r="S766" s="55"/>
      <c r="T766" s="51">
        <v>0</v>
      </c>
      <c r="U766" s="55"/>
    </row>
    <row r="767" spans="1:25" s="23" customFormat="1" ht="31.5" x14ac:dyDescent="0.2">
      <c r="A767" s="337" t="s">
        <v>93</v>
      </c>
      <c r="B767" s="337"/>
      <c r="C767" s="337"/>
      <c r="D767" s="337"/>
      <c r="E767" s="38" t="s">
        <v>410</v>
      </c>
      <c r="F767" s="20"/>
      <c r="G767" s="52">
        <f>G768+G770+G772</f>
        <v>0</v>
      </c>
      <c r="H767" s="52">
        <f t="shared" ref="H767:U767" si="400">H768+H770+H772</f>
        <v>0</v>
      </c>
      <c r="I767" s="52">
        <f t="shared" si="400"/>
        <v>0</v>
      </c>
      <c r="J767" s="52">
        <f t="shared" si="400"/>
        <v>0</v>
      </c>
      <c r="K767" s="52">
        <f t="shared" si="400"/>
        <v>0</v>
      </c>
      <c r="L767" s="22" t="str">
        <f t="shared" si="372"/>
        <v>-</v>
      </c>
      <c r="M767" s="52">
        <f t="shared" si="400"/>
        <v>0</v>
      </c>
      <c r="N767" s="52">
        <f t="shared" si="400"/>
        <v>0</v>
      </c>
      <c r="O767" s="52">
        <f t="shared" si="400"/>
        <v>0</v>
      </c>
      <c r="P767" s="52">
        <f t="shared" si="400"/>
        <v>0</v>
      </c>
      <c r="Q767" s="52">
        <f t="shared" si="400"/>
        <v>0</v>
      </c>
      <c r="R767" s="52">
        <f t="shared" si="400"/>
        <v>0</v>
      </c>
      <c r="S767" s="52">
        <f t="shared" si="400"/>
        <v>0</v>
      </c>
      <c r="T767" s="52">
        <f t="shared" si="400"/>
        <v>0</v>
      </c>
      <c r="U767" s="52">
        <f t="shared" si="400"/>
        <v>0</v>
      </c>
      <c r="V767" s="21"/>
      <c r="W767" s="21"/>
      <c r="X767" s="21"/>
      <c r="Y767" s="12"/>
    </row>
    <row r="768" spans="1:25" s="23" customFormat="1" ht="15.75" hidden="1" x14ac:dyDescent="0.2">
      <c r="A768" s="24"/>
      <c r="B768" s="25">
        <v>11</v>
      </c>
      <c r="C768" s="49" t="s">
        <v>270</v>
      </c>
      <c r="D768" s="27">
        <v>386</v>
      </c>
      <c r="E768" s="20"/>
      <c r="F768" s="20"/>
      <c r="G768" s="52">
        <f>SUM(G769)</f>
        <v>0</v>
      </c>
      <c r="H768" s="52">
        <f t="shared" ref="H768:U768" si="401">SUM(H769)</f>
        <v>0</v>
      </c>
      <c r="I768" s="52">
        <f t="shared" si="401"/>
        <v>0</v>
      </c>
      <c r="J768" s="52">
        <f t="shared" si="401"/>
        <v>0</v>
      </c>
      <c r="K768" s="52">
        <f t="shared" si="401"/>
        <v>0</v>
      </c>
      <c r="L768" s="22" t="str">
        <f t="shared" si="372"/>
        <v>-</v>
      </c>
      <c r="M768" s="52">
        <f t="shared" si="401"/>
        <v>0</v>
      </c>
      <c r="N768" s="52">
        <f t="shared" si="401"/>
        <v>0</v>
      </c>
      <c r="O768" s="52">
        <f t="shared" si="401"/>
        <v>0</v>
      </c>
      <c r="P768" s="52">
        <f t="shared" si="401"/>
        <v>0</v>
      </c>
      <c r="Q768" s="52">
        <f t="shared" si="401"/>
        <v>0</v>
      </c>
      <c r="R768" s="52">
        <f t="shared" si="401"/>
        <v>0</v>
      </c>
      <c r="S768" s="52">
        <f t="shared" si="401"/>
        <v>0</v>
      </c>
      <c r="T768" s="52">
        <f t="shared" si="401"/>
        <v>0</v>
      </c>
      <c r="U768" s="52">
        <f t="shared" si="401"/>
        <v>0</v>
      </c>
      <c r="V768" s="21"/>
      <c r="W768" s="21"/>
      <c r="X768" s="21"/>
      <c r="Y768" s="12"/>
    </row>
    <row r="769" spans="1:25" ht="15.75" hidden="1" x14ac:dyDescent="0.2">
      <c r="A769" s="41"/>
      <c r="B769" s="42">
        <v>11</v>
      </c>
      <c r="C769" s="59" t="s">
        <v>270</v>
      </c>
      <c r="D769" s="44" t="s">
        <v>400</v>
      </c>
      <c r="E769" s="36"/>
      <c r="F769" s="20"/>
      <c r="G769" s="51"/>
      <c r="H769" s="51"/>
      <c r="I769" s="51"/>
      <c r="J769" s="51"/>
      <c r="K769" s="51"/>
      <c r="L769" s="33" t="str">
        <f t="shared" si="372"/>
        <v>-</v>
      </c>
      <c r="M769" s="51"/>
      <c r="N769" s="51"/>
      <c r="O769" s="51">
        <v>0</v>
      </c>
      <c r="P769" s="51">
        <f>O769</f>
        <v>0</v>
      </c>
      <c r="Q769" s="51"/>
      <c r="R769" s="51"/>
      <c r="S769" s="51">
        <f>R769</f>
        <v>0</v>
      </c>
      <c r="T769" s="51"/>
      <c r="U769" s="51">
        <f>T769</f>
        <v>0</v>
      </c>
    </row>
    <row r="770" spans="1:25" s="23" customFormat="1" ht="15.75" hidden="1" x14ac:dyDescent="0.2">
      <c r="A770" s="24"/>
      <c r="B770" s="25">
        <v>12</v>
      </c>
      <c r="C770" s="49" t="s">
        <v>270</v>
      </c>
      <c r="D770" s="27">
        <v>386</v>
      </c>
      <c r="E770" s="20"/>
      <c r="F770" s="20"/>
      <c r="G770" s="52">
        <f>SUM(G771)</f>
        <v>0</v>
      </c>
      <c r="H770" s="52">
        <f t="shared" ref="H770:U770" si="402">SUM(H771)</f>
        <v>0</v>
      </c>
      <c r="I770" s="52">
        <f t="shared" si="402"/>
        <v>0</v>
      </c>
      <c r="J770" s="52">
        <f t="shared" si="402"/>
        <v>0</v>
      </c>
      <c r="K770" s="52">
        <f t="shared" si="402"/>
        <v>0</v>
      </c>
      <c r="L770" s="22" t="str">
        <f t="shared" si="372"/>
        <v>-</v>
      </c>
      <c r="M770" s="52">
        <f t="shared" si="402"/>
        <v>0</v>
      </c>
      <c r="N770" s="52">
        <f t="shared" si="402"/>
        <v>0</v>
      </c>
      <c r="O770" s="52">
        <f t="shared" si="402"/>
        <v>0</v>
      </c>
      <c r="P770" s="52">
        <f t="shared" si="402"/>
        <v>0</v>
      </c>
      <c r="Q770" s="52">
        <f t="shared" si="402"/>
        <v>0</v>
      </c>
      <c r="R770" s="52">
        <f t="shared" si="402"/>
        <v>0</v>
      </c>
      <c r="S770" s="52">
        <f t="shared" si="402"/>
        <v>0</v>
      </c>
      <c r="T770" s="52">
        <f t="shared" si="402"/>
        <v>0</v>
      </c>
      <c r="U770" s="52">
        <f t="shared" si="402"/>
        <v>0</v>
      </c>
      <c r="V770" s="21"/>
      <c r="W770" s="21"/>
      <c r="X770" s="21"/>
      <c r="Y770" s="12"/>
    </row>
    <row r="771" spans="1:25" ht="15.75" hidden="1" x14ac:dyDescent="0.2">
      <c r="A771" s="41"/>
      <c r="B771" s="42">
        <v>12</v>
      </c>
      <c r="C771" s="59" t="s">
        <v>270</v>
      </c>
      <c r="D771" s="44" t="s">
        <v>400</v>
      </c>
      <c r="E771" s="36"/>
      <c r="F771" s="20"/>
      <c r="G771" s="51"/>
      <c r="H771" s="51"/>
      <c r="I771" s="51"/>
      <c r="J771" s="51"/>
      <c r="K771" s="51"/>
      <c r="L771" s="33" t="str">
        <f t="shared" si="372"/>
        <v>-</v>
      </c>
      <c r="M771" s="51"/>
      <c r="N771" s="51"/>
      <c r="O771" s="51"/>
      <c r="P771" s="51">
        <f>O771</f>
        <v>0</v>
      </c>
      <c r="Q771" s="51"/>
      <c r="R771" s="51"/>
      <c r="S771" s="51">
        <f>R771</f>
        <v>0</v>
      </c>
      <c r="T771" s="51"/>
      <c r="U771" s="51">
        <f>T771</f>
        <v>0</v>
      </c>
    </row>
    <row r="772" spans="1:25" s="23" customFormat="1" ht="15.75" hidden="1" x14ac:dyDescent="0.2">
      <c r="A772" s="24"/>
      <c r="B772" s="25">
        <v>51</v>
      </c>
      <c r="C772" s="49" t="s">
        <v>270</v>
      </c>
      <c r="D772" s="27">
        <v>386</v>
      </c>
      <c r="E772" s="20"/>
      <c r="F772" s="20"/>
      <c r="G772" s="52">
        <f>SUM(G773)</f>
        <v>0</v>
      </c>
      <c r="H772" s="52">
        <f t="shared" ref="H772:U772" si="403">SUM(H773)</f>
        <v>0</v>
      </c>
      <c r="I772" s="52">
        <f t="shared" si="403"/>
        <v>0</v>
      </c>
      <c r="J772" s="52">
        <f t="shared" si="403"/>
        <v>0</v>
      </c>
      <c r="K772" s="52">
        <f t="shared" si="403"/>
        <v>0</v>
      </c>
      <c r="L772" s="22" t="str">
        <f t="shared" si="372"/>
        <v>-</v>
      </c>
      <c r="M772" s="52">
        <f t="shared" si="403"/>
        <v>0</v>
      </c>
      <c r="N772" s="52">
        <f t="shared" si="403"/>
        <v>0</v>
      </c>
      <c r="O772" s="52">
        <f t="shared" si="403"/>
        <v>0</v>
      </c>
      <c r="P772" s="52">
        <f t="shared" si="403"/>
        <v>0</v>
      </c>
      <c r="Q772" s="52">
        <f t="shared" si="403"/>
        <v>0</v>
      </c>
      <c r="R772" s="52">
        <f t="shared" si="403"/>
        <v>0</v>
      </c>
      <c r="S772" s="52">
        <f t="shared" si="403"/>
        <v>0</v>
      </c>
      <c r="T772" s="52">
        <f t="shared" si="403"/>
        <v>0</v>
      </c>
      <c r="U772" s="52">
        <f t="shared" si="403"/>
        <v>0</v>
      </c>
      <c r="V772" s="21"/>
      <c r="W772" s="21"/>
      <c r="X772" s="21"/>
      <c r="Y772" s="12"/>
    </row>
    <row r="773" spans="1:25" ht="15.75" hidden="1" x14ac:dyDescent="0.2">
      <c r="A773" s="41"/>
      <c r="B773" s="42">
        <v>51</v>
      </c>
      <c r="C773" s="59" t="s">
        <v>270</v>
      </c>
      <c r="D773" s="44" t="s">
        <v>400</v>
      </c>
      <c r="E773" s="36"/>
      <c r="F773" s="20"/>
      <c r="G773" s="51"/>
      <c r="H773" s="51"/>
      <c r="I773" s="51"/>
      <c r="J773" s="55"/>
      <c r="K773" s="51"/>
      <c r="L773" s="33" t="str">
        <f t="shared" si="372"/>
        <v>-</v>
      </c>
      <c r="M773" s="51"/>
      <c r="N773" s="51"/>
      <c r="O773" s="51"/>
      <c r="P773" s="55"/>
      <c r="Q773" s="51"/>
      <c r="R773" s="51"/>
      <c r="S773" s="55"/>
      <c r="T773" s="51"/>
      <c r="U773" s="55"/>
    </row>
    <row r="774" spans="1:25" s="23" customFormat="1" ht="48" customHeight="1" x14ac:dyDescent="0.2">
      <c r="A774" s="337" t="s">
        <v>93</v>
      </c>
      <c r="B774" s="337"/>
      <c r="C774" s="337"/>
      <c r="D774" s="337"/>
      <c r="E774" s="38" t="s">
        <v>411</v>
      </c>
      <c r="F774" s="20"/>
      <c r="G774" s="52">
        <f>G775+G777</f>
        <v>0</v>
      </c>
      <c r="H774" s="52">
        <f t="shared" ref="H774:U774" si="404">H775+H777</f>
        <v>0</v>
      </c>
      <c r="I774" s="52">
        <f t="shared" si="404"/>
        <v>0</v>
      </c>
      <c r="J774" s="52">
        <f t="shared" si="404"/>
        <v>0</v>
      </c>
      <c r="K774" s="52">
        <f t="shared" si="404"/>
        <v>0</v>
      </c>
      <c r="L774" s="22" t="str">
        <f t="shared" si="372"/>
        <v>-</v>
      </c>
      <c r="M774" s="52">
        <f t="shared" si="404"/>
        <v>0</v>
      </c>
      <c r="N774" s="52">
        <f t="shared" si="404"/>
        <v>0</v>
      </c>
      <c r="O774" s="52">
        <f t="shared" si="404"/>
        <v>0</v>
      </c>
      <c r="P774" s="52">
        <f t="shared" si="404"/>
        <v>0</v>
      </c>
      <c r="Q774" s="52">
        <f t="shared" si="404"/>
        <v>0</v>
      </c>
      <c r="R774" s="52">
        <f t="shared" si="404"/>
        <v>0</v>
      </c>
      <c r="S774" s="52">
        <f t="shared" si="404"/>
        <v>0</v>
      </c>
      <c r="T774" s="52">
        <f t="shared" si="404"/>
        <v>0</v>
      </c>
      <c r="U774" s="52">
        <f t="shared" si="404"/>
        <v>0</v>
      </c>
      <c r="V774" s="21"/>
      <c r="W774" s="21"/>
      <c r="X774" s="21"/>
      <c r="Y774" s="12"/>
    </row>
    <row r="775" spans="1:25" s="23" customFormat="1" ht="15.75" hidden="1" x14ac:dyDescent="0.2">
      <c r="A775" s="24"/>
      <c r="B775" s="25">
        <v>12</v>
      </c>
      <c r="C775" s="49" t="s">
        <v>270</v>
      </c>
      <c r="D775" s="27">
        <v>386</v>
      </c>
      <c r="E775" s="20"/>
      <c r="F775" s="20"/>
      <c r="G775" s="52">
        <f>SUM(G776)</f>
        <v>0</v>
      </c>
      <c r="H775" s="52">
        <f t="shared" ref="H775:U775" si="405">SUM(H776)</f>
        <v>0</v>
      </c>
      <c r="I775" s="52">
        <f t="shared" si="405"/>
        <v>0</v>
      </c>
      <c r="J775" s="52">
        <f t="shared" si="405"/>
        <v>0</v>
      </c>
      <c r="K775" s="52">
        <f t="shared" si="405"/>
        <v>0</v>
      </c>
      <c r="L775" s="22" t="str">
        <f t="shared" si="372"/>
        <v>-</v>
      </c>
      <c r="M775" s="52">
        <f t="shared" si="405"/>
        <v>0</v>
      </c>
      <c r="N775" s="52">
        <f t="shared" si="405"/>
        <v>0</v>
      </c>
      <c r="O775" s="52">
        <f t="shared" si="405"/>
        <v>0</v>
      </c>
      <c r="P775" s="52">
        <f t="shared" si="405"/>
        <v>0</v>
      </c>
      <c r="Q775" s="52">
        <f t="shared" si="405"/>
        <v>0</v>
      </c>
      <c r="R775" s="52">
        <f t="shared" si="405"/>
        <v>0</v>
      </c>
      <c r="S775" s="52">
        <f t="shared" si="405"/>
        <v>0</v>
      </c>
      <c r="T775" s="52">
        <f t="shared" si="405"/>
        <v>0</v>
      </c>
      <c r="U775" s="52">
        <f t="shared" si="405"/>
        <v>0</v>
      </c>
      <c r="V775" s="21"/>
      <c r="W775" s="21"/>
      <c r="X775" s="21"/>
      <c r="Y775" s="12"/>
    </row>
    <row r="776" spans="1:25" ht="15.75" hidden="1" x14ac:dyDescent="0.2">
      <c r="A776" s="41"/>
      <c r="B776" s="42">
        <v>12</v>
      </c>
      <c r="C776" s="59" t="s">
        <v>270</v>
      </c>
      <c r="D776" s="44" t="s">
        <v>400</v>
      </c>
      <c r="E776" s="36"/>
      <c r="F776" s="20"/>
      <c r="G776" s="51"/>
      <c r="H776" s="51"/>
      <c r="I776" s="51"/>
      <c r="J776" s="51"/>
      <c r="K776" s="51"/>
      <c r="L776" s="33" t="str">
        <f t="shared" si="372"/>
        <v>-</v>
      </c>
      <c r="M776" s="51"/>
      <c r="N776" s="51"/>
      <c r="O776" s="51">
        <v>0</v>
      </c>
      <c r="P776" s="51">
        <f>O776</f>
        <v>0</v>
      </c>
      <c r="Q776" s="51"/>
      <c r="R776" s="51"/>
      <c r="S776" s="51">
        <f>R776</f>
        <v>0</v>
      </c>
      <c r="T776" s="51"/>
      <c r="U776" s="51">
        <f>T776</f>
        <v>0</v>
      </c>
    </row>
    <row r="777" spans="1:25" s="23" customFormat="1" ht="15.75" hidden="1" x14ac:dyDescent="0.2">
      <c r="A777" s="24"/>
      <c r="B777" s="25">
        <v>51</v>
      </c>
      <c r="C777" s="49" t="s">
        <v>270</v>
      </c>
      <c r="D777" s="27">
        <v>386</v>
      </c>
      <c r="E777" s="20"/>
      <c r="F777" s="20"/>
      <c r="G777" s="52">
        <f>SUM(G778)</f>
        <v>0</v>
      </c>
      <c r="H777" s="52">
        <f t="shared" ref="H777:U777" si="406">SUM(H778)</f>
        <v>0</v>
      </c>
      <c r="I777" s="52">
        <f t="shared" si="406"/>
        <v>0</v>
      </c>
      <c r="J777" s="52">
        <f t="shared" si="406"/>
        <v>0</v>
      </c>
      <c r="K777" s="52">
        <f t="shared" si="406"/>
        <v>0</v>
      </c>
      <c r="L777" s="22" t="str">
        <f t="shared" si="372"/>
        <v>-</v>
      </c>
      <c r="M777" s="52">
        <f t="shared" si="406"/>
        <v>0</v>
      </c>
      <c r="N777" s="52">
        <f t="shared" si="406"/>
        <v>0</v>
      </c>
      <c r="O777" s="52">
        <f t="shared" si="406"/>
        <v>0</v>
      </c>
      <c r="P777" s="52">
        <f t="shared" si="406"/>
        <v>0</v>
      </c>
      <c r="Q777" s="52">
        <f t="shared" si="406"/>
        <v>0</v>
      </c>
      <c r="R777" s="52">
        <f t="shared" si="406"/>
        <v>0</v>
      </c>
      <c r="S777" s="52">
        <f t="shared" si="406"/>
        <v>0</v>
      </c>
      <c r="T777" s="52">
        <f t="shared" si="406"/>
        <v>0</v>
      </c>
      <c r="U777" s="52">
        <f t="shared" si="406"/>
        <v>0</v>
      </c>
      <c r="V777" s="21"/>
      <c r="W777" s="21"/>
      <c r="X777" s="21"/>
      <c r="Y777" s="12"/>
    </row>
    <row r="778" spans="1:25" ht="15.75" hidden="1" x14ac:dyDescent="0.2">
      <c r="A778" s="41"/>
      <c r="B778" s="42">
        <v>51</v>
      </c>
      <c r="C778" s="59" t="s">
        <v>270</v>
      </c>
      <c r="D778" s="44" t="s">
        <v>400</v>
      </c>
      <c r="E778" s="36"/>
      <c r="F778" s="20"/>
      <c r="G778" s="51"/>
      <c r="H778" s="51"/>
      <c r="I778" s="51"/>
      <c r="J778" s="55"/>
      <c r="K778" s="51"/>
      <c r="L778" s="33" t="str">
        <f t="shared" si="372"/>
        <v>-</v>
      </c>
      <c r="M778" s="51"/>
      <c r="N778" s="51"/>
      <c r="O778" s="51">
        <v>0</v>
      </c>
      <c r="P778" s="55"/>
      <c r="Q778" s="51"/>
      <c r="R778" s="51"/>
      <c r="S778" s="55"/>
      <c r="T778" s="51"/>
      <c r="U778" s="55"/>
    </row>
    <row r="779" spans="1:25" s="23" customFormat="1" ht="31.5" x14ac:dyDescent="0.2">
      <c r="A779" s="337" t="s">
        <v>93</v>
      </c>
      <c r="B779" s="337"/>
      <c r="C779" s="337"/>
      <c r="D779" s="337"/>
      <c r="E779" s="38" t="s">
        <v>412</v>
      </c>
      <c r="F779" s="20"/>
      <c r="G779" s="52">
        <f>G780+G782</f>
        <v>0</v>
      </c>
      <c r="H779" s="52">
        <f t="shared" ref="H779:U779" si="407">H780+H782</f>
        <v>0</v>
      </c>
      <c r="I779" s="52">
        <f t="shared" si="407"/>
        <v>0</v>
      </c>
      <c r="J779" s="52">
        <f t="shared" si="407"/>
        <v>0</v>
      </c>
      <c r="K779" s="52">
        <f t="shared" si="407"/>
        <v>0</v>
      </c>
      <c r="L779" s="22" t="str">
        <f t="shared" si="372"/>
        <v>-</v>
      </c>
      <c r="M779" s="52">
        <f t="shared" si="407"/>
        <v>0</v>
      </c>
      <c r="N779" s="52">
        <f t="shared" si="407"/>
        <v>0</v>
      </c>
      <c r="O779" s="52">
        <f t="shared" si="407"/>
        <v>0</v>
      </c>
      <c r="P779" s="52">
        <f t="shared" si="407"/>
        <v>0</v>
      </c>
      <c r="Q779" s="52">
        <f t="shared" si="407"/>
        <v>0</v>
      </c>
      <c r="R779" s="52">
        <f t="shared" si="407"/>
        <v>0</v>
      </c>
      <c r="S779" s="52">
        <f t="shared" si="407"/>
        <v>0</v>
      </c>
      <c r="T779" s="52">
        <f t="shared" si="407"/>
        <v>0</v>
      </c>
      <c r="U779" s="52">
        <f t="shared" si="407"/>
        <v>0</v>
      </c>
      <c r="V779" s="21"/>
      <c r="W779" s="21"/>
      <c r="X779" s="21"/>
      <c r="Y779" s="12"/>
    </row>
    <row r="780" spans="1:25" s="23" customFormat="1" ht="15.75" hidden="1" x14ac:dyDescent="0.2">
      <c r="A780" s="24"/>
      <c r="B780" s="25">
        <v>12</v>
      </c>
      <c r="C780" s="49" t="s">
        <v>270</v>
      </c>
      <c r="D780" s="27">
        <v>386</v>
      </c>
      <c r="E780" s="20"/>
      <c r="F780" s="20"/>
      <c r="G780" s="52">
        <f>SUM(G781)</f>
        <v>0</v>
      </c>
      <c r="H780" s="52">
        <f t="shared" ref="H780:U780" si="408">SUM(H781)</f>
        <v>0</v>
      </c>
      <c r="I780" s="52">
        <f t="shared" si="408"/>
        <v>0</v>
      </c>
      <c r="J780" s="52">
        <f t="shared" si="408"/>
        <v>0</v>
      </c>
      <c r="K780" s="52">
        <f t="shared" si="408"/>
        <v>0</v>
      </c>
      <c r="L780" s="22" t="str">
        <f t="shared" si="372"/>
        <v>-</v>
      </c>
      <c r="M780" s="52">
        <f t="shared" si="408"/>
        <v>0</v>
      </c>
      <c r="N780" s="52">
        <f t="shared" si="408"/>
        <v>0</v>
      </c>
      <c r="O780" s="52">
        <f t="shared" si="408"/>
        <v>0</v>
      </c>
      <c r="P780" s="52">
        <f t="shared" si="408"/>
        <v>0</v>
      </c>
      <c r="Q780" s="52">
        <f t="shared" si="408"/>
        <v>0</v>
      </c>
      <c r="R780" s="52">
        <f t="shared" si="408"/>
        <v>0</v>
      </c>
      <c r="S780" s="52">
        <f t="shared" si="408"/>
        <v>0</v>
      </c>
      <c r="T780" s="52">
        <f t="shared" si="408"/>
        <v>0</v>
      </c>
      <c r="U780" s="52">
        <f t="shared" si="408"/>
        <v>0</v>
      </c>
      <c r="V780" s="21"/>
      <c r="W780" s="21"/>
      <c r="X780" s="21"/>
      <c r="Y780" s="12"/>
    </row>
    <row r="781" spans="1:25" ht="15.75" hidden="1" x14ac:dyDescent="0.2">
      <c r="A781" s="41"/>
      <c r="B781" s="42">
        <v>12</v>
      </c>
      <c r="C781" s="59" t="s">
        <v>270</v>
      </c>
      <c r="D781" s="44" t="s">
        <v>400</v>
      </c>
      <c r="E781" s="36"/>
      <c r="F781" s="20"/>
      <c r="G781" s="51"/>
      <c r="H781" s="51"/>
      <c r="I781" s="51"/>
      <c r="J781" s="51"/>
      <c r="K781" s="51"/>
      <c r="L781" s="33" t="str">
        <f t="shared" si="372"/>
        <v>-</v>
      </c>
      <c r="M781" s="51"/>
      <c r="N781" s="51"/>
      <c r="O781" s="51">
        <v>0</v>
      </c>
      <c r="P781" s="51">
        <f>O781</f>
        <v>0</v>
      </c>
      <c r="Q781" s="51"/>
      <c r="R781" s="51"/>
      <c r="S781" s="51">
        <f>R781</f>
        <v>0</v>
      </c>
      <c r="T781" s="51"/>
      <c r="U781" s="51">
        <f>T781</f>
        <v>0</v>
      </c>
    </row>
    <row r="782" spans="1:25" s="23" customFormat="1" ht="15.75" hidden="1" x14ac:dyDescent="0.2">
      <c r="A782" s="24"/>
      <c r="B782" s="25">
        <v>51</v>
      </c>
      <c r="C782" s="49" t="s">
        <v>270</v>
      </c>
      <c r="D782" s="27">
        <v>386</v>
      </c>
      <c r="E782" s="20"/>
      <c r="F782" s="20"/>
      <c r="G782" s="52">
        <f>SUM(G783)</f>
        <v>0</v>
      </c>
      <c r="H782" s="52">
        <f t="shared" ref="H782:U782" si="409">SUM(H783)</f>
        <v>0</v>
      </c>
      <c r="I782" s="52">
        <f t="shared" si="409"/>
        <v>0</v>
      </c>
      <c r="J782" s="52">
        <f t="shared" si="409"/>
        <v>0</v>
      </c>
      <c r="K782" s="52">
        <f t="shared" si="409"/>
        <v>0</v>
      </c>
      <c r="L782" s="22" t="str">
        <f t="shared" si="372"/>
        <v>-</v>
      </c>
      <c r="M782" s="52">
        <f t="shared" si="409"/>
        <v>0</v>
      </c>
      <c r="N782" s="52">
        <f t="shared" si="409"/>
        <v>0</v>
      </c>
      <c r="O782" s="52">
        <f t="shared" si="409"/>
        <v>0</v>
      </c>
      <c r="P782" s="52">
        <f t="shared" si="409"/>
        <v>0</v>
      </c>
      <c r="Q782" s="52">
        <f t="shared" si="409"/>
        <v>0</v>
      </c>
      <c r="R782" s="52">
        <f t="shared" si="409"/>
        <v>0</v>
      </c>
      <c r="S782" s="52">
        <f t="shared" si="409"/>
        <v>0</v>
      </c>
      <c r="T782" s="52">
        <f t="shared" si="409"/>
        <v>0</v>
      </c>
      <c r="U782" s="52">
        <f t="shared" si="409"/>
        <v>0</v>
      </c>
      <c r="V782" s="21"/>
      <c r="W782" s="21"/>
      <c r="X782" s="21"/>
      <c r="Y782" s="12"/>
    </row>
    <row r="783" spans="1:25" ht="15.75" hidden="1" x14ac:dyDescent="0.2">
      <c r="A783" s="41"/>
      <c r="B783" s="42">
        <v>51</v>
      </c>
      <c r="C783" s="59" t="s">
        <v>270</v>
      </c>
      <c r="D783" s="44" t="s">
        <v>400</v>
      </c>
      <c r="E783" s="36"/>
      <c r="F783" s="20"/>
      <c r="G783" s="51"/>
      <c r="H783" s="51"/>
      <c r="I783" s="51"/>
      <c r="J783" s="55"/>
      <c r="K783" s="51"/>
      <c r="L783" s="33" t="str">
        <f t="shared" si="372"/>
        <v>-</v>
      </c>
      <c r="M783" s="51"/>
      <c r="N783" s="51"/>
      <c r="O783" s="51">
        <v>0</v>
      </c>
      <c r="P783" s="55"/>
      <c r="Q783" s="51"/>
      <c r="R783" s="51"/>
      <c r="S783" s="55"/>
      <c r="T783" s="51"/>
      <c r="U783" s="55"/>
    </row>
    <row r="784" spans="1:25" s="23" customFormat="1" ht="65.25" customHeight="1" x14ac:dyDescent="0.2">
      <c r="A784" s="333" t="s">
        <v>413</v>
      </c>
      <c r="B784" s="333"/>
      <c r="C784" s="333"/>
      <c r="D784" s="333"/>
      <c r="E784" s="20" t="s">
        <v>414</v>
      </c>
      <c r="F784" s="20" t="s">
        <v>30</v>
      </c>
      <c r="G784" s="21">
        <f>SUM(G785)</f>
        <v>285000</v>
      </c>
      <c r="H784" s="21">
        <f t="shared" ref="H784:U785" si="410">SUM(H785)</f>
        <v>285000</v>
      </c>
      <c r="I784" s="21">
        <f t="shared" si="410"/>
        <v>285000</v>
      </c>
      <c r="J784" s="21">
        <f t="shared" si="410"/>
        <v>285000</v>
      </c>
      <c r="K784" s="21">
        <f t="shared" si="410"/>
        <v>134079.69</v>
      </c>
      <c r="L784" s="22">
        <f t="shared" si="372"/>
        <v>47.045505263157892</v>
      </c>
      <c r="M784" s="21">
        <f t="shared" si="410"/>
        <v>0</v>
      </c>
      <c r="N784" s="21">
        <f t="shared" si="410"/>
        <v>0</v>
      </c>
      <c r="O784" s="21">
        <f t="shared" si="410"/>
        <v>0</v>
      </c>
      <c r="P784" s="21">
        <f t="shared" si="410"/>
        <v>0</v>
      </c>
      <c r="Q784" s="21">
        <f t="shared" si="410"/>
        <v>0</v>
      </c>
      <c r="R784" s="21">
        <f t="shared" si="410"/>
        <v>0</v>
      </c>
      <c r="S784" s="21">
        <f t="shared" si="410"/>
        <v>0</v>
      </c>
      <c r="T784" s="21">
        <f t="shared" si="410"/>
        <v>0</v>
      </c>
      <c r="U784" s="21">
        <f t="shared" si="410"/>
        <v>0</v>
      </c>
      <c r="V784" s="21"/>
      <c r="W784" s="21"/>
      <c r="X784" s="21"/>
      <c r="Y784" s="12"/>
    </row>
    <row r="785" spans="1:25" s="23" customFormat="1" ht="15.75" hidden="1" x14ac:dyDescent="0.2">
      <c r="A785" s="24" t="s">
        <v>413</v>
      </c>
      <c r="B785" s="25">
        <v>11</v>
      </c>
      <c r="C785" s="49" t="s">
        <v>142</v>
      </c>
      <c r="D785" s="40">
        <v>329</v>
      </c>
      <c r="E785" s="20"/>
      <c r="F785" s="20"/>
      <c r="G785" s="21">
        <f>SUM(G786)</f>
        <v>285000</v>
      </c>
      <c r="H785" s="21">
        <f t="shared" si="410"/>
        <v>285000</v>
      </c>
      <c r="I785" s="21">
        <f t="shared" si="410"/>
        <v>285000</v>
      </c>
      <c r="J785" s="21">
        <f t="shared" si="410"/>
        <v>285000</v>
      </c>
      <c r="K785" s="21">
        <f t="shared" si="410"/>
        <v>134079.69</v>
      </c>
      <c r="L785" s="22">
        <f t="shared" si="372"/>
        <v>47.045505263157892</v>
      </c>
      <c r="M785" s="21">
        <f t="shared" si="410"/>
        <v>0</v>
      </c>
      <c r="N785" s="21">
        <f t="shared" si="410"/>
        <v>0</v>
      </c>
      <c r="O785" s="21">
        <f t="shared" si="410"/>
        <v>0</v>
      </c>
      <c r="P785" s="21">
        <f t="shared" si="410"/>
        <v>0</v>
      </c>
      <c r="Q785" s="21">
        <f t="shared" si="410"/>
        <v>0</v>
      </c>
      <c r="R785" s="21">
        <f t="shared" si="410"/>
        <v>0</v>
      </c>
      <c r="S785" s="21">
        <f t="shared" si="410"/>
        <v>0</v>
      </c>
      <c r="T785" s="21">
        <f t="shared" si="410"/>
        <v>0</v>
      </c>
      <c r="U785" s="21">
        <f t="shared" si="410"/>
        <v>0</v>
      </c>
      <c r="V785" s="21"/>
      <c r="W785" s="21"/>
      <c r="X785" s="21"/>
      <c r="Y785" s="12"/>
    </row>
    <row r="786" spans="1:25" hidden="1" x14ac:dyDescent="0.2">
      <c r="A786" s="28" t="s">
        <v>413</v>
      </c>
      <c r="B786" s="29">
        <v>11</v>
      </c>
      <c r="C786" s="50" t="s">
        <v>142</v>
      </c>
      <c r="D786" s="53">
        <v>3294</v>
      </c>
      <c r="E786" s="32" t="s">
        <v>65</v>
      </c>
      <c r="G786" s="1">
        <v>285000</v>
      </c>
      <c r="H786" s="1">
        <v>285000</v>
      </c>
      <c r="I786" s="1">
        <v>285000</v>
      </c>
      <c r="J786" s="1">
        <v>285000</v>
      </c>
      <c r="K786" s="1">
        <v>134079.69</v>
      </c>
      <c r="L786" s="33">
        <f t="shared" si="372"/>
        <v>47.045505263157892</v>
      </c>
      <c r="M786" s="1">
        <v>0</v>
      </c>
      <c r="N786" s="1">
        <v>0</v>
      </c>
      <c r="O786" s="1"/>
      <c r="P786" s="1">
        <f>O786</f>
        <v>0</v>
      </c>
      <c r="Q786" s="1">
        <v>0</v>
      </c>
      <c r="R786" s="1"/>
      <c r="S786" s="1">
        <f>R786</f>
        <v>0</v>
      </c>
      <c r="T786" s="1"/>
      <c r="U786" s="1">
        <f>T786</f>
        <v>0</v>
      </c>
    </row>
    <row r="787" spans="1:25" ht="78.75" x14ac:dyDescent="0.2">
      <c r="A787" s="333" t="s">
        <v>415</v>
      </c>
      <c r="B787" s="333"/>
      <c r="C787" s="333"/>
      <c r="D787" s="333"/>
      <c r="E787" s="20" t="s">
        <v>416</v>
      </c>
      <c r="F787" s="20" t="s">
        <v>30</v>
      </c>
      <c r="G787" s="21">
        <f>G788+G790+G792+G794+G796</f>
        <v>5300000</v>
      </c>
      <c r="H787" s="21">
        <f>H788+H790+H792+H794+H796</f>
        <v>965000</v>
      </c>
      <c r="I787" s="21">
        <f>I788+I790+I792+I794+I796+I798+I800</f>
        <v>5300000</v>
      </c>
      <c r="J787" s="21">
        <f t="shared" ref="J787:U787" si="411">J788+J790+J792+J794+J796+J798+J800</f>
        <v>965000</v>
      </c>
      <c r="K787" s="21">
        <f t="shared" si="411"/>
        <v>1498084.2200000002</v>
      </c>
      <c r="L787" s="22">
        <f t="shared" si="372"/>
        <v>28.265740000000005</v>
      </c>
      <c r="M787" s="21">
        <f t="shared" si="411"/>
        <v>1208000</v>
      </c>
      <c r="N787" s="21">
        <f t="shared" si="411"/>
        <v>181200</v>
      </c>
      <c r="O787" s="21">
        <f t="shared" si="411"/>
        <v>0</v>
      </c>
      <c r="P787" s="21">
        <f t="shared" si="411"/>
        <v>0</v>
      </c>
      <c r="Q787" s="21">
        <f t="shared" si="411"/>
        <v>3624000</v>
      </c>
      <c r="R787" s="21">
        <f t="shared" si="411"/>
        <v>0</v>
      </c>
      <c r="S787" s="21">
        <f t="shared" si="411"/>
        <v>0</v>
      </c>
      <c r="T787" s="21">
        <f t="shared" si="411"/>
        <v>0</v>
      </c>
      <c r="U787" s="21">
        <f t="shared" si="411"/>
        <v>0</v>
      </c>
    </row>
    <row r="788" spans="1:25" s="23" customFormat="1" ht="15.75" hidden="1" x14ac:dyDescent="0.2">
      <c r="A788" s="25" t="s">
        <v>417</v>
      </c>
      <c r="B788" s="25">
        <v>11</v>
      </c>
      <c r="C788" s="49" t="s">
        <v>142</v>
      </c>
      <c r="D788" s="27">
        <v>323</v>
      </c>
      <c r="E788" s="20"/>
      <c r="F788" s="20"/>
      <c r="G788" s="21">
        <f>SUM(G789)</f>
        <v>200000</v>
      </c>
      <c r="H788" s="21">
        <f t="shared" ref="H788:U788" si="412">SUM(H789)</f>
        <v>200000</v>
      </c>
      <c r="I788" s="21">
        <f t="shared" si="412"/>
        <v>200000</v>
      </c>
      <c r="J788" s="21">
        <f t="shared" si="412"/>
        <v>200000</v>
      </c>
      <c r="K788" s="21">
        <f t="shared" si="412"/>
        <v>0</v>
      </c>
      <c r="L788" s="22">
        <f t="shared" si="372"/>
        <v>0</v>
      </c>
      <c r="M788" s="21">
        <f t="shared" si="412"/>
        <v>0</v>
      </c>
      <c r="N788" s="21">
        <f t="shared" si="412"/>
        <v>0</v>
      </c>
      <c r="O788" s="21">
        <f t="shared" si="412"/>
        <v>0</v>
      </c>
      <c r="P788" s="21">
        <f t="shared" si="412"/>
        <v>0</v>
      </c>
      <c r="Q788" s="21">
        <f t="shared" si="412"/>
        <v>0</v>
      </c>
      <c r="R788" s="21">
        <f t="shared" si="412"/>
        <v>0</v>
      </c>
      <c r="S788" s="21">
        <f t="shared" si="412"/>
        <v>0</v>
      </c>
      <c r="T788" s="21">
        <f t="shared" si="412"/>
        <v>0</v>
      </c>
      <c r="U788" s="21">
        <f t="shared" si="412"/>
        <v>0</v>
      </c>
      <c r="V788" s="21"/>
      <c r="W788" s="21"/>
      <c r="X788" s="21"/>
      <c r="Y788" s="12"/>
    </row>
    <row r="789" spans="1:25" s="23" customFormat="1" ht="15.75" hidden="1" x14ac:dyDescent="0.2">
      <c r="A789" s="29" t="s">
        <v>417</v>
      </c>
      <c r="B789" s="29">
        <v>11</v>
      </c>
      <c r="C789" s="50" t="s">
        <v>142</v>
      </c>
      <c r="D789" s="53">
        <v>3237</v>
      </c>
      <c r="E789" s="32" t="s">
        <v>58</v>
      </c>
      <c r="F789" s="32"/>
      <c r="G789" s="1">
        <v>200000</v>
      </c>
      <c r="H789" s="1">
        <v>200000</v>
      </c>
      <c r="I789" s="1">
        <v>200000</v>
      </c>
      <c r="J789" s="1">
        <v>200000</v>
      </c>
      <c r="K789" s="1">
        <v>0</v>
      </c>
      <c r="L789" s="33">
        <f t="shared" ref="L789:L866" si="413">IF(I789=0, "-", K789/I789*100)</f>
        <v>0</v>
      </c>
      <c r="M789" s="1">
        <v>0</v>
      </c>
      <c r="N789" s="1">
        <v>0</v>
      </c>
      <c r="O789" s="1"/>
      <c r="P789" s="1">
        <f>O789</f>
        <v>0</v>
      </c>
      <c r="Q789" s="1">
        <v>0</v>
      </c>
      <c r="R789" s="1"/>
      <c r="S789" s="1">
        <f>R789</f>
        <v>0</v>
      </c>
      <c r="T789" s="1"/>
      <c r="U789" s="1">
        <f>T789</f>
        <v>0</v>
      </c>
      <c r="V789" s="21"/>
      <c r="W789" s="21"/>
      <c r="X789" s="21"/>
      <c r="Y789" s="12"/>
    </row>
    <row r="790" spans="1:25" s="23" customFormat="1" ht="15.75" hidden="1" x14ac:dyDescent="0.2">
      <c r="A790" s="25" t="s">
        <v>417</v>
      </c>
      <c r="B790" s="25">
        <v>12</v>
      </c>
      <c r="C790" s="49" t="s">
        <v>142</v>
      </c>
      <c r="D790" s="40">
        <v>323</v>
      </c>
      <c r="E790" s="20"/>
      <c r="F790" s="20"/>
      <c r="G790" s="21">
        <f>SUM(G791)</f>
        <v>90000</v>
      </c>
      <c r="H790" s="21">
        <f t="shared" ref="H790:U790" si="414">SUM(H791)</f>
        <v>90000</v>
      </c>
      <c r="I790" s="21">
        <f t="shared" si="414"/>
        <v>90000</v>
      </c>
      <c r="J790" s="21">
        <f t="shared" si="414"/>
        <v>90000</v>
      </c>
      <c r="K790" s="21">
        <f t="shared" si="414"/>
        <v>0</v>
      </c>
      <c r="L790" s="22">
        <f t="shared" si="413"/>
        <v>0</v>
      </c>
      <c r="M790" s="21">
        <f t="shared" si="414"/>
        <v>0</v>
      </c>
      <c r="N790" s="21">
        <f t="shared" si="414"/>
        <v>0</v>
      </c>
      <c r="O790" s="21">
        <f t="shared" si="414"/>
        <v>0</v>
      </c>
      <c r="P790" s="21">
        <f t="shared" si="414"/>
        <v>0</v>
      </c>
      <c r="Q790" s="21">
        <f t="shared" si="414"/>
        <v>0</v>
      </c>
      <c r="R790" s="21">
        <f t="shared" si="414"/>
        <v>0</v>
      </c>
      <c r="S790" s="21">
        <f t="shared" si="414"/>
        <v>0</v>
      </c>
      <c r="T790" s="21">
        <f t="shared" si="414"/>
        <v>0</v>
      </c>
      <c r="U790" s="21">
        <f t="shared" si="414"/>
        <v>0</v>
      </c>
      <c r="V790" s="21"/>
      <c r="W790" s="21"/>
      <c r="X790" s="21"/>
      <c r="Y790" s="12"/>
    </row>
    <row r="791" spans="1:25" hidden="1" x14ac:dyDescent="0.2">
      <c r="A791" s="29" t="s">
        <v>417</v>
      </c>
      <c r="B791" s="29">
        <v>12</v>
      </c>
      <c r="C791" s="50" t="s">
        <v>142</v>
      </c>
      <c r="D791" s="53">
        <v>3237</v>
      </c>
      <c r="E791" s="32" t="s">
        <v>58</v>
      </c>
      <c r="G791" s="1">
        <v>90000</v>
      </c>
      <c r="H791" s="1">
        <v>90000</v>
      </c>
      <c r="I791" s="1">
        <v>90000</v>
      </c>
      <c r="J791" s="1">
        <v>90000</v>
      </c>
      <c r="K791" s="1">
        <v>0</v>
      </c>
      <c r="L791" s="33">
        <f t="shared" si="413"/>
        <v>0</v>
      </c>
      <c r="M791" s="1">
        <v>0</v>
      </c>
      <c r="N791" s="1">
        <v>0</v>
      </c>
      <c r="O791" s="1"/>
      <c r="P791" s="1">
        <f>O791</f>
        <v>0</v>
      </c>
      <c r="Q791" s="1">
        <v>0</v>
      </c>
      <c r="R791" s="1"/>
      <c r="S791" s="1">
        <f>R791</f>
        <v>0</v>
      </c>
      <c r="T791" s="1"/>
      <c r="U791" s="1">
        <f>T791</f>
        <v>0</v>
      </c>
    </row>
    <row r="792" spans="1:25" s="23" customFormat="1" ht="15.75" hidden="1" x14ac:dyDescent="0.2">
      <c r="A792" s="25" t="s">
        <v>417</v>
      </c>
      <c r="B792" s="25">
        <v>12</v>
      </c>
      <c r="C792" s="49" t="s">
        <v>142</v>
      </c>
      <c r="D792" s="40">
        <v>412</v>
      </c>
      <c r="E792" s="20"/>
      <c r="F792" s="20"/>
      <c r="G792" s="21">
        <f>SUM(G793)</f>
        <v>675000</v>
      </c>
      <c r="H792" s="21">
        <f t="shared" ref="H792:U792" si="415">SUM(H793)</f>
        <v>675000</v>
      </c>
      <c r="I792" s="21">
        <f t="shared" si="415"/>
        <v>675000</v>
      </c>
      <c r="J792" s="21">
        <f t="shared" si="415"/>
        <v>675000</v>
      </c>
      <c r="K792" s="21">
        <f t="shared" si="415"/>
        <v>224712.63</v>
      </c>
      <c r="L792" s="22">
        <f t="shared" si="413"/>
        <v>33.290760000000006</v>
      </c>
      <c r="M792" s="21">
        <f t="shared" si="415"/>
        <v>181200</v>
      </c>
      <c r="N792" s="21">
        <f t="shared" si="415"/>
        <v>181200</v>
      </c>
      <c r="O792" s="21">
        <f t="shared" si="415"/>
        <v>0</v>
      </c>
      <c r="P792" s="21">
        <f t="shared" si="415"/>
        <v>0</v>
      </c>
      <c r="Q792" s="21">
        <f t="shared" si="415"/>
        <v>543600</v>
      </c>
      <c r="R792" s="21">
        <f t="shared" si="415"/>
        <v>0</v>
      </c>
      <c r="S792" s="21">
        <f t="shared" si="415"/>
        <v>0</v>
      </c>
      <c r="T792" s="21">
        <f t="shared" si="415"/>
        <v>0</v>
      </c>
      <c r="U792" s="21">
        <f t="shared" si="415"/>
        <v>0</v>
      </c>
      <c r="V792" s="21"/>
      <c r="W792" s="21"/>
      <c r="X792" s="21"/>
      <c r="Y792" s="12"/>
    </row>
    <row r="793" spans="1:25" hidden="1" x14ac:dyDescent="0.2">
      <c r="A793" s="29" t="s">
        <v>417</v>
      </c>
      <c r="B793" s="29">
        <v>12</v>
      </c>
      <c r="C793" s="50" t="s">
        <v>142</v>
      </c>
      <c r="D793" s="53">
        <v>4126</v>
      </c>
      <c r="E793" s="32" t="s">
        <v>84</v>
      </c>
      <c r="G793" s="1">
        <v>675000</v>
      </c>
      <c r="H793" s="1">
        <v>675000</v>
      </c>
      <c r="I793" s="1">
        <v>675000</v>
      </c>
      <c r="J793" s="1">
        <v>675000</v>
      </c>
      <c r="K793" s="1">
        <v>224712.63</v>
      </c>
      <c r="L793" s="33">
        <f t="shared" si="413"/>
        <v>33.290760000000006</v>
      </c>
      <c r="M793" s="1">
        <v>181200</v>
      </c>
      <c r="N793" s="1">
        <v>181200</v>
      </c>
      <c r="O793" s="1"/>
      <c r="P793" s="1">
        <f>O793</f>
        <v>0</v>
      </c>
      <c r="Q793" s="1">
        <v>543600</v>
      </c>
      <c r="R793" s="1"/>
      <c r="S793" s="1">
        <f>R793</f>
        <v>0</v>
      </c>
      <c r="T793" s="1"/>
      <c r="U793" s="1">
        <f>T793</f>
        <v>0</v>
      </c>
    </row>
    <row r="794" spans="1:25" s="23" customFormat="1" ht="15.75" hidden="1" x14ac:dyDescent="0.2">
      <c r="A794" s="25" t="s">
        <v>417</v>
      </c>
      <c r="B794" s="25">
        <v>51</v>
      </c>
      <c r="C794" s="49" t="s">
        <v>142</v>
      </c>
      <c r="D794" s="40">
        <v>323</v>
      </c>
      <c r="E794" s="20"/>
      <c r="F794" s="20"/>
      <c r="G794" s="21">
        <f>SUM(G795)</f>
        <v>510000</v>
      </c>
      <c r="H794" s="21">
        <f t="shared" ref="H794:U794" si="416">SUM(H795)</f>
        <v>0</v>
      </c>
      <c r="I794" s="21">
        <f t="shared" si="416"/>
        <v>510000</v>
      </c>
      <c r="J794" s="21">
        <f t="shared" si="416"/>
        <v>0</v>
      </c>
      <c r="K794" s="21">
        <f t="shared" si="416"/>
        <v>0</v>
      </c>
      <c r="L794" s="22">
        <f t="shared" si="413"/>
        <v>0</v>
      </c>
      <c r="M794" s="21">
        <f t="shared" si="416"/>
        <v>0</v>
      </c>
      <c r="N794" s="21">
        <f t="shared" si="416"/>
        <v>0</v>
      </c>
      <c r="O794" s="21">
        <f t="shared" si="416"/>
        <v>0</v>
      </c>
      <c r="P794" s="21">
        <f t="shared" si="416"/>
        <v>0</v>
      </c>
      <c r="Q794" s="21">
        <f t="shared" si="416"/>
        <v>0</v>
      </c>
      <c r="R794" s="21">
        <f t="shared" si="416"/>
        <v>0</v>
      </c>
      <c r="S794" s="21">
        <f t="shared" si="416"/>
        <v>0</v>
      </c>
      <c r="T794" s="21">
        <f t="shared" si="416"/>
        <v>0</v>
      </c>
      <c r="U794" s="21">
        <f t="shared" si="416"/>
        <v>0</v>
      </c>
      <c r="V794" s="21"/>
      <c r="W794" s="21"/>
      <c r="X794" s="21"/>
      <c r="Y794" s="12"/>
    </row>
    <row r="795" spans="1:25" hidden="1" x14ac:dyDescent="0.2">
      <c r="A795" s="29" t="s">
        <v>417</v>
      </c>
      <c r="B795" s="29">
        <v>51</v>
      </c>
      <c r="C795" s="50" t="s">
        <v>142</v>
      </c>
      <c r="D795" s="53">
        <v>3237</v>
      </c>
      <c r="E795" s="32" t="s">
        <v>58</v>
      </c>
      <c r="G795" s="1">
        <v>510000</v>
      </c>
      <c r="H795" s="55"/>
      <c r="I795" s="1">
        <v>510000</v>
      </c>
      <c r="J795" s="55"/>
      <c r="K795" s="1">
        <v>0</v>
      </c>
      <c r="L795" s="33">
        <f t="shared" si="413"/>
        <v>0</v>
      </c>
      <c r="M795" s="1">
        <v>0</v>
      </c>
      <c r="N795" s="55"/>
      <c r="O795" s="1"/>
      <c r="P795" s="55"/>
      <c r="Q795" s="1">
        <v>0</v>
      </c>
      <c r="R795" s="1"/>
      <c r="S795" s="55"/>
      <c r="T795" s="1"/>
      <c r="U795" s="55"/>
    </row>
    <row r="796" spans="1:25" s="23" customFormat="1" ht="15.75" hidden="1" x14ac:dyDescent="0.2">
      <c r="A796" s="25" t="s">
        <v>417</v>
      </c>
      <c r="B796" s="25">
        <v>51</v>
      </c>
      <c r="C796" s="49" t="s">
        <v>142</v>
      </c>
      <c r="D796" s="40">
        <v>412</v>
      </c>
      <c r="E796" s="20"/>
      <c r="F796" s="20"/>
      <c r="G796" s="21">
        <f>SUM(G797)</f>
        <v>3825000</v>
      </c>
      <c r="H796" s="21">
        <f t="shared" ref="H796:U796" si="417">SUM(H797)</f>
        <v>0</v>
      </c>
      <c r="I796" s="21">
        <f t="shared" si="417"/>
        <v>3825000</v>
      </c>
      <c r="J796" s="21">
        <f t="shared" si="417"/>
        <v>0</v>
      </c>
      <c r="K796" s="21">
        <f t="shared" si="417"/>
        <v>1273371.5900000001</v>
      </c>
      <c r="L796" s="22">
        <f t="shared" si="413"/>
        <v>33.290760522875814</v>
      </c>
      <c r="M796" s="21">
        <f t="shared" si="417"/>
        <v>1026800</v>
      </c>
      <c r="N796" s="21">
        <f t="shared" si="417"/>
        <v>0</v>
      </c>
      <c r="O796" s="21">
        <f t="shared" si="417"/>
        <v>0</v>
      </c>
      <c r="P796" s="21">
        <f t="shared" si="417"/>
        <v>0</v>
      </c>
      <c r="Q796" s="21">
        <f t="shared" si="417"/>
        <v>3080400</v>
      </c>
      <c r="R796" s="21">
        <f t="shared" si="417"/>
        <v>0</v>
      </c>
      <c r="S796" s="21">
        <f t="shared" si="417"/>
        <v>0</v>
      </c>
      <c r="T796" s="21">
        <f t="shared" si="417"/>
        <v>0</v>
      </c>
      <c r="U796" s="21">
        <f t="shared" si="417"/>
        <v>0</v>
      </c>
      <c r="V796" s="21"/>
      <c r="W796" s="21"/>
      <c r="X796" s="21"/>
      <c r="Y796" s="12"/>
    </row>
    <row r="797" spans="1:25" s="23" customFormat="1" ht="15.75" hidden="1" x14ac:dyDescent="0.2">
      <c r="A797" s="29" t="s">
        <v>417</v>
      </c>
      <c r="B797" s="29">
        <v>51</v>
      </c>
      <c r="C797" s="50" t="s">
        <v>142</v>
      </c>
      <c r="D797" s="53">
        <v>4126</v>
      </c>
      <c r="E797" s="32" t="s">
        <v>84</v>
      </c>
      <c r="F797" s="32"/>
      <c r="G797" s="1">
        <v>3825000</v>
      </c>
      <c r="H797" s="55"/>
      <c r="I797" s="1">
        <v>3825000</v>
      </c>
      <c r="J797" s="55"/>
      <c r="K797" s="1">
        <v>1273371.5900000001</v>
      </c>
      <c r="L797" s="33">
        <f t="shared" si="413"/>
        <v>33.290760522875814</v>
      </c>
      <c r="M797" s="1">
        <v>1026800</v>
      </c>
      <c r="N797" s="55"/>
      <c r="O797" s="1"/>
      <c r="P797" s="55"/>
      <c r="Q797" s="1">
        <v>3080400</v>
      </c>
      <c r="R797" s="1"/>
      <c r="S797" s="55"/>
      <c r="T797" s="1"/>
      <c r="U797" s="55"/>
      <c r="V797" s="21"/>
      <c r="W797" s="21"/>
      <c r="X797" s="21"/>
      <c r="Y797" s="12"/>
    </row>
    <row r="798" spans="1:25" s="23" customFormat="1" ht="15.75" hidden="1" x14ac:dyDescent="0.2">
      <c r="A798" s="25" t="s">
        <v>417</v>
      </c>
      <c r="B798" s="25">
        <v>563</v>
      </c>
      <c r="C798" s="49" t="s">
        <v>142</v>
      </c>
      <c r="D798" s="40">
        <v>323</v>
      </c>
      <c r="E798" s="20"/>
      <c r="F798" s="20"/>
      <c r="G798" s="21"/>
      <c r="H798" s="21"/>
      <c r="I798" s="21">
        <f>I799</f>
        <v>0</v>
      </c>
      <c r="J798" s="21">
        <f t="shared" ref="J798:U798" si="418">J799</f>
        <v>0</v>
      </c>
      <c r="K798" s="21">
        <f t="shared" si="418"/>
        <v>0</v>
      </c>
      <c r="L798" s="22" t="str">
        <f t="shared" si="413"/>
        <v>-</v>
      </c>
      <c r="M798" s="21">
        <f t="shared" si="418"/>
        <v>0</v>
      </c>
      <c r="N798" s="21">
        <f t="shared" si="418"/>
        <v>0</v>
      </c>
      <c r="O798" s="21">
        <f t="shared" si="418"/>
        <v>0</v>
      </c>
      <c r="P798" s="21">
        <f t="shared" si="418"/>
        <v>0</v>
      </c>
      <c r="Q798" s="21">
        <f t="shared" si="418"/>
        <v>0</v>
      </c>
      <c r="R798" s="21">
        <f t="shared" si="418"/>
        <v>0</v>
      </c>
      <c r="S798" s="21">
        <f t="shared" si="418"/>
        <v>0</v>
      </c>
      <c r="T798" s="21">
        <f t="shared" si="418"/>
        <v>0</v>
      </c>
      <c r="U798" s="21">
        <f t="shared" si="418"/>
        <v>0</v>
      </c>
      <c r="V798" s="21"/>
      <c r="W798" s="21"/>
      <c r="X798" s="21"/>
      <c r="Y798" s="12"/>
    </row>
    <row r="799" spans="1:25" s="23" customFormat="1" ht="15.75" hidden="1" x14ac:dyDescent="0.2">
      <c r="A799" s="29" t="s">
        <v>417</v>
      </c>
      <c r="B799" s="29">
        <v>563</v>
      </c>
      <c r="C799" s="50" t="s">
        <v>142</v>
      </c>
      <c r="D799" s="53">
        <v>3237</v>
      </c>
      <c r="E799" s="32" t="s">
        <v>58</v>
      </c>
      <c r="F799" s="32"/>
      <c r="G799" s="1"/>
      <c r="H799" s="1"/>
      <c r="I799" s="1"/>
      <c r="J799" s="55"/>
      <c r="K799" s="1"/>
      <c r="L799" s="33" t="str">
        <f t="shared" si="413"/>
        <v>-</v>
      </c>
      <c r="M799" s="1"/>
      <c r="N799" s="1"/>
      <c r="O799" s="1"/>
      <c r="P799" s="55"/>
      <c r="Q799" s="1"/>
      <c r="R799" s="1"/>
      <c r="S799" s="55"/>
      <c r="T799" s="1"/>
      <c r="U799" s="55"/>
      <c r="V799" s="21"/>
      <c r="W799" s="21"/>
      <c r="X799" s="21"/>
      <c r="Y799" s="12"/>
    </row>
    <row r="800" spans="1:25" s="23" customFormat="1" ht="15.75" hidden="1" x14ac:dyDescent="0.2">
      <c r="A800" s="25" t="s">
        <v>417</v>
      </c>
      <c r="B800" s="25">
        <v>563</v>
      </c>
      <c r="C800" s="49" t="s">
        <v>142</v>
      </c>
      <c r="D800" s="40">
        <v>412</v>
      </c>
      <c r="E800" s="20"/>
      <c r="F800" s="20"/>
      <c r="G800" s="21"/>
      <c r="H800" s="21"/>
      <c r="I800" s="21">
        <f>I801</f>
        <v>0</v>
      </c>
      <c r="J800" s="21">
        <f t="shared" ref="J800:U800" si="419">J801</f>
        <v>0</v>
      </c>
      <c r="K800" s="21">
        <f t="shared" si="419"/>
        <v>0</v>
      </c>
      <c r="L800" s="22" t="str">
        <f t="shared" si="413"/>
        <v>-</v>
      </c>
      <c r="M800" s="21">
        <f t="shared" si="419"/>
        <v>0</v>
      </c>
      <c r="N800" s="21">
        <f t="shared" si="419"/>
        <v>0</v>
      </c>
      <c r="O800" s="21">
        <f t="shared" si="419"/>
        <v>0</v>
      </c>
      <c r="P800" s="21">
        <f t="shared" si="419"/>
        <v>0</v>
      </c>
      <c r="Q800" s="21">
        <f t="shared" si="419"/>
        <v>0</v>
      </c>
      <c r="R800" s="21">
        <f t="shared" si="419"/>
        <v>0</v>
      </c>
      <c r="S800" s="21">
        <f t="shared" si="419"/>
        <v>0</v>
      </c>
      <c r="T800" s="21">
        <f t="shared" si="419"/>
        <v>0</v>
      </c>
      <c r="U800" s="21">
        <f t="shared" si="419"/>
        <v>0</v>
      </c>
      <c r="V800" s="21"/>
      <c r="W800" s="21"/>
      <c r="X800" s="21"/>
      <c r="Y800" s="12"/>
    </row>
    <row r="801" spans="1:25" s="23" customFormat="1" ht="15.75" hidden="1" x14ac:dyDescent="0.2">
      <c r="A801" s="29" t="s">
        <v>417</v>
      </c>
      <c r="B801" s="29">
        <v>563</v>
      </c>
      <c r="C801" s="50" t="s">
        <v>142</v>
      </c>
      <c r="D801" s="53">
        <v>4126</v>
      </c>
      <c r="E801" s="32" t="s">
        <v>84</v>
      </c>
      <c r="F801" s="32"/>
      <c r="G801" s="1"/>
      <c r="H801" s="1"/>
      <c r="I801" s="1"/>
      <c r="J801" s="55"/>
      <c r="K801" s="1"/>
      <c r="L801" s="33" t="str">
        <f t="shared" si="413"/>
        <v>-</v>
      </c>
      <c r="M801" s="1"/>
      <c r="N801" s="1"/>
      <c r="O801" s="1"/>
      <c r="P801" s="55"/>
      <c r="Q801" s="1"/>
      <c r="R801" s="1"/>
      <c r="S801" s="55"/>
      <c r="T801" s="1"/>
      <c r="U801" s="55"/>
      <c r="V801" s="21"/>
      <c r="W801" s="21"/>
      <c r="X801" s="21"/>
      <c r="Y801" s="12"/>
    </row>
    <row r="802" spans="1:25" ht="90.75" customHeight="1" x14ac:dyDescent="0.2">
      <c r="A802" s="333" t="s">
        <v>418</v>
      </c>
      <c r="B802" s="333"/>
      <c r="C802" s="333"/>
      <c r="D802" s="333"/>
      <c r="E802" s="20" t="s">
        <v>419</v>
      </c>
      <c r="F802" s="20" t="s">
        <v>371</v>
      </c>
      <c r="G802" s="21">
        <f>G803+G805+G807</f>
        <v>8600000</v>
      </c>
      <c r="H802" s="21">
        <f t="shared" ref="H802:U802" si="420">H803+H805+H807</f>
        <v>4885000</v>
      </c>
      <c r="I802" s="21">
        <f t="shared" si="420"/>
        <v>3985876</v>
      </c>
      <c r="J802" s="21">
        <f t="shared" si="420"/>
        <v>3985876</v>
      </c>
      <c r="K802" s="21">
        <f t="shared" si="420"/>
        <v>700000</v>
      </c>
      <c r="L802" s="22">
        <f t="shared" si="413"/>
        <v>17.562011462473993</v>
      </c>
      <c r="M802" s="21">
        <f t="shared" si="420"/>
        <v>44148000</v>
      </c>
      <c r="N802" s="21">
        <f t="shared" si="420"/>
        <v>44148000</v>
      </c>
      <c r="O802" s="21">
        <f t="shared" si="420"/>
        <v>0</v>
      </c>
      <c r="P802" s="21">
        <f t="shared" si="420"/>
        <v>0</v>
      </c>
      <c r="Q802" s="21">
        <f t="shared" si="420"/>
        <v>77882000</v>
      </c>
      <c r="R802" s="21">
        <f t="shared" si="420"/>
        <v>0</v>
      </c>
      <c r="S802" s="21">
        <f t="shared" si="420"/>
        <v>0</v>
      </c>
      <c r="T802" s="21">
        <f t="shared" si="420"/>
        <v>0</v>
      </c>
      <c r="U802" s="21">
        <f t="shared" si="420"/>
        <v>0</v>
      </c>
    </row>
    <row r="803" spans="1:25" s="23" customFormat="1" ht="15.75" hidden="1" x14ac:dyDescent="0.2">
      <c r="A803" s="25" t="s">
        <v>420</v>
      </c>
      <c r="B803" s="25">
        <v>11</v>
      </c>
      <c r="C803" s="49" t="s">
        <v>270</v>
      </c>
      <c r="D803" s="27">
        <v>386</v>
      </c>
      <c r="E803" s="20"/>
      <c r="F803" s="20"/>
      <c r="G803" s="21">
        <f>SUM(G804)</f>
        <v>700000</v>
      </c>
      <c r="H803" s="21">
        <f t="shared" ref="H803:U803" si="421">SUM(H804)</f>
        <v>700000</v>
      </c>
      <c r="I803" s="21">
        <f t="shared" si="421"/>
        <v>700000</v>
      </c>
      <c r="J803" s="21">
        <f t="shared" si="421"/>
        <v>700000</v>
      </c>
      <c r="K803" s="21">
        <f t="shared" si="421"/>
        <v>700000</v>
      </c>
      <c r="L803" s="22">
        <f t="shared" si="413"/>
        <v>100</v>
      </c>
      <c r="M803" s="21">
        <f t="shared" si="421"/>
        <v>44148000</v>
      </c>
      <c r="N803" s="21">
        <f t="shared" si="421"/>
        <v>44148000</v>
      </c>
      <c r="O803" s="21">
        <f t="shared" si="421"/>
        <v>0</v>
      </c>
      <c r="P803" s="21">
        <f t="shared" si="421"/>
        <v>0</v>
      </c>
      <c r="Q803" s="21">
        <f t="shared" si="421"/>
        <v>77882000</v>
      </c>
      <c r="R803" s="21">
        <f t="shared" si="421"/>
        <v>0</v>
      </c>
      <c r="S803" s="21">
        <f t="shared" si="421"/>
        <v>0</v>
      </c>
      <c r="T803" s="21">
        <f t="shared" si="421"/>
        <v>0</v>
      </c>
      <c r="U803" s="21">
        <f t="shared" si="421"/>
        <v>0</v>
      </c>
      <c r="V803" s="21"/>
      <c r="W803" s="21"/>
      <c r="X803" s="21"/>
      <c r="Y803" s="12"/>
    </row>
    <row r="804" spans="1:25" ht="45.75" hidden="1" customHeight="1" x14ac:dyDescent="0.2">
      <c r="A804" s="29" t="s">
        <v>420</v>
      </c>
      <c r="B804" s="29">
        <v>11</v>
      </c>
      <c r="C804" s="50" t="s">
        <v>270</v>
      </c>
      <c r="D804" s="31">
        <v>3861</v>
      </c>
      <c r="E804" s="32" t="s">
        <v>277</v>
      </c>
      <c r="G804" s="1">
        <v>700000</v>
      </c>
      <c r="H804" s="1">
        <v>700000</v>
      </c>
      <c r="I804" s="1">
        <v>700000</v>
      </c>
      <c r="J804" s="1">
        <v>700000</v>
      </c>
      <c r="K804" s="1">
        <v>700000</v>
      </c>
      <c r="L804" s="33">
        <f t="shared" si="413"/>
        <v>100</v>
      </c>
      <c r="M804" s="1">
        <v>44148000</v>
      </c>
      <c r="N804" s="1">
        <v>44148000</v>
      </c>
      <c r="O804" s="1"/>
      <c r="P804" s="1">
        <f>O804</f>
        <v>0</v>
      </c>
      <c r="Q804" s="1">
        <v>77882000</v>
      </c>
      <c r="R804" s="1"/>
      <c r="S804" s="1">
        <f>R804</f>
        <v>0</v>
      </c>
      <c r="T804" s="1"/>
      <c r="U804" s="1">
        <f>T804</f>
        <v>0</v>
      </c>
    </row>
    <row r="805" spans="1:25" s="23" customFormat="1" ht="15.75" hidden="1" x14ac:dyDescent="0.2">
      <c r="A805" s="25" t="s">
        <v>420</v>
      </c>
      <c r="B805" s="25">
        <v>12</v>
      </c>
      <c r="C805" s="49" t="s">
        <v>270</v>
      </c>
      <c r="D805" s="27">
        <v>386</v>
      </c>
      <c r="E805" s="20"/>
      <c r="F805" s="20"/>
      <c r="G805" s="21">
        <f>SUM(G806)</f>
        <v>4185000</v>
      </c>
      <c r="H805" s="21">
        <f t="shared" ref="H805:U805" si="422">SUM(H806)</f>
        <v>4185000</v>
      </c>
      <c r="I805" s="21">
        <f t="shared" si="422"/>
        <v>3285876</v>
      </c>
      <c r="J805" s="21">
        <f t="shared" si="422"/>
        <v>3285876</v>
      </c>
      <c r="K805" s="21">
        <f t="shared" si="422"/>
        <v>0</v>
      </c>
      <c r="L805" s="22">
        <f t="shared" si="413"/>
        <v>0</v>
      </c>
      <c r="M805" s="21">
        <f t="shared" si="422"/>
        <v>0</v>
      </c>
      <c r="N805" s="21">
        <f t="shared" si="422"/>
        <v>0</v>
      </c>
      <c r="O805" s="21">
        <f t="shared" si="422"/>
        <v>0</v>
      </c>
      <c r="P805" s="21">
        <f t="shared" si="422"/>
        <v>0</v>
      </c>
      <c r="Q805" s="21">
        <f t="shared" si="422"/>
        <v>0</v>
      </c>
      <c r="R805" s="21">
        <f t="shared" si="422"/>
        <v>0</v>
      </c>
      <c r="S805" s="21">
        <f t="shared" si="422"/>
        <v>0</v>
      </c>
      <c r="T805" s="21">
        <f t="shared" si="422"/>
        <v>0</v>
      </c>
      <c r="U805" s="21">
        <f t="shared" si="422"/>
        <v>0</v>
      </c>
      <c r="V805" s="21"/>
      <c r="W805" s="21"/>
      <c r="X805" s="21"/>
      <c r="Y805" s="12"/>
    </row>
    <row r="806" spans="1:25" ht="47.25" hidden="1" customHeight="1" x14ac:dyDescent="0.2">
      <c r="A806" s="29" t="s">
        <v>420</v>
      </c>
      <c r="B806" s="29">
        <v>12</v>
      </c>
      <c r="C806" s="50" t="s">
        <v>270</v>
      </c>
      <c r="D806" s="31">
        <v>3861</v>
      </c>
      <c r="E806" s="32" t="s">
        <v>277</v>
      </c>
      <c r="G806" s="1">
        <v>4185000</v>
      </c>
      <c r="H806" s="1">
        <v>4185000</v>
      </c>
      <c r="I806" s="1">
        <v>3285876</v>
      </c>
      <c r="J806" s="1">
        <v>3285876</v>
      </c>
      <c r="L806" s="33">
        <f t="shared" si="413"/>
        <v>0</v>
      </c>
      <c r="M806" s="1">
        <v>0</v>
      </c>
      <c r="N806" s="1">
        <v>0</v>
      </c>
      <c r="O806" s="1">
        <v>0</v>
      </c>
      <c r="P806" s="1">
        <f>O806</f>
        <v>0</v>
      </c>
      <c r="Q806" s="1">
        <v>0</v>
      </c>
      <c r="R806" s="1">
        <v>0</v>
      </c>
      <c r="S806" s="1">
        <f>R806</f>
        <v>0</v>
      </c>
      <c r="T806" s="1"/>
      <c r="U806" s="1">
        <f>T806</f>
        <v>0</v>
      </c>
    </row>
    <row r="807" spans="1:25" s="23" customFormat="1" ht="15.75" hidden="1" x14ac:dyDescent="0.2">
      <c r="A807" s="25" t="s">
        <v>420</v>
      </c>
      <c r="B807" s="25">
        <v>51</v>
      </c>
      <c r="C807" s="49" t="s">
        <v>270</v>
      </c>
      <c r="D807" s="27">
        <v>386</v>
      </c>
      <c r="E807" s="20"/>
      <c r="F807" s="20"/>
      <c r="G807" s="21">
        <f>SUM(G808)</f>
        <v>3715000</v>
      </c>
      <c r="H807" s="21">
        <f t="shared" ref="H807:U807" si="423">SUM(H808)</f>
        <v>0</v>
      </c>
      <c r="I807" s="21">
        <f t="shared" si="423"/>
        <v>0</v>
      </c>
      <c r="J807" s="21">
        <f t="shared" si="423"/>
        <v>0</v>
      </c>
      <c r="K807" s="21">
        <f t="shared" si="423"/>
        <v>0</v>
      </c>
      <c r="L807" s="22" t="str">
        <f t="shared" si="413"/>
        <v>-</v>
      </c>
      <c r="M807" s="21">
        <f t="shared" si="423"/>
        <v>0</v>
      </c>
      <c r="N807" s="21">
        <f t="shared" si="423"/>
        <v>0</v>
      </c>
      <c r="O807" s="21">
        <f t="shared" si="423"/>
        <v>0</v>
      </c>
      <c r="P807" s="21">
        <f t="shared" si="423"/>
        <v>0</v>
      </c>
      <c r="Q807" s="21">
        <f t="shared" si="423"/>
        <v>0</v>
      </c>
      <c r="R807" s="21">
        <f t="shared" si="423"/>
        <v>0</v>
      </c>
      <c r="S807" s="21">
        <f t="shared" si="423"/>
        <v>0</v>
      </c>
      <c r="T807" s="21">
        <f t="shared" si="423"/>
        <v>0</v>
      </c>
      <c r="U807" s="21">
        <f t="shared" si="423"/>
        <v>0</v>
      </c>
      <c r="V807" s="21"/>
      <c r="W807" s="21"/>
      <c r="X807" s="21"/>
      <c r="Y807" s="12"/>
    </row>
    <row r="808" spans="1:25" s="23" customFormat="1" ht="45" hidden="1" x14ac:dyDescent="0.2">
      <c r="A808" s="29" t="s">
        <v>420</v>
      </c>
      <c r="B808" s="29">
        <v>51</v>
      </c>
      <c r="C808" s="50" t="s">
        <v>270</v>
      </c>
      <c r="D808" s="31">
        <v>3861</v>
      </c>
      <c r="E808" s="32" t="s">
        <v>277</v>
      </c>
      <c r="F808" s="32"/>
      <c r="G808" s="1">
        <v>3715000</v>
      </c>
      <c r="H808" s="55"/>
      <c r="I808" s="1">
        <v>0</v>
      </c>
      <c r="J808" s="55"/>
      <c r="K808" s="1">
        <v>0</v>
      </c>
      <c r="L808" s="33" t="str">
        <f t="shared" si="413"/>
        <v>-</v>
      </c>
      <c r="M808" s="1">
        <v>0</v>
      </c>
      <c r="N808" s="55"/>
      <c r="O808" s="1">
        <v>0</v>
      </c>
      <c r="P808" s="55"/>
      <c r="Q808" s="1">
        <v>0</v>
      </c>
      <c r="R808" s="1">
        <v>0</v>
      </c>
      <c r="S808" s="55"/>
      <c r="T808" s="1"/>
      <c r="U808" s="55"/>
      <c r="V808" s="21"/>
      <c r="W808" s="21"/>
      <c r="X808" s="21"/>
      <c r="Y808" s="12"/>
    </row>
    <row r="809" spans="1:25" ht="94.5" x14ac:dyDescent="0.2">
      <c r="A809" s="333" t="s">
        <v>421</v>
      </c>
      <c r="B809" s="333"/>
      <c r="C809" s="333"/>
      <c r="D809" s="333"/>
      <c r="E809" s="20" t="s">
        <v>422</v>
      </c>
      <c r="F809" s="20" t="s">
        <v>371</v>
      </c>
      <c r="G809" s="21">
        <f>G810+G812+G814</f>
        <v>78072050</v>
      </c>
      <c r="H809" s="21">
        <f t="shared" ref="H809:U809" si="424">H810+H812+H814</f>
        <v>78072050</v>
      </c>
      <c r="I809" s="21">
        <f t="shared" si="424"/>
        <v>22000000</v>
      </c>
      <c r="J809" s="21">
        <f t="shared" si="424"/>
        <v>22000000</v>
      </c>
      <c r="K809" s="21">
        <f t="shared" si="424"/>
        <v>22000000</v>
      </c>
      <c r="L809" s="22">
        <f t="shared" si="413"/>
        <v>100</v>
      </c>
      <c r="M809" s="21">
        <f t="shared" si="424"/>
        <v>293900000</v>
      </c>
      <c r="N809" s="21">
        <f t="shared" si="424"/>
        <v>53000000</v>
      </c>
      <c r="O809" s="21">
        <f t="shared" si="424"/>
        <v>0</v>
      </c>
      <c r="P809" s="21">
        <f t="shared" si="424"/>
        <v>0</v>
      </c>
      <c r="Q809" s="21">
        <f t="shared" si="424"/>
        <v>496400000</v>
      </c>
      <c r="R809" s="21">
        <f t="shared" si="424"/>
        <v>0</v>
      </c>
      <c r="S809" s="21">
        <f t="shared" si="424"/>
        <v>0</v>
      </c>
      <c r="T809" s="21">
        <f t="shared" si="424"/>
        <v>0</v>
      </c>
      <c r="U809" s="21">
        <f t="shared" si="424"/>
        <v>0</v>
      </c>
    </row>
    <row r="810" spans="1:25" s="23" customFormat="1" ht="15.75" hidden="1" x14ac:dyDescent="0.2">
      <c r="A810" s="25" t="s">
        <v>423</v>
      </c>
      <c r="B810" s="25">
        <v>11</v>
      </c>
      <c r="C810" s="49" t="s">
        <v>270</v>
      </c>
      <c r="D810" s="27">
        <v>386</v>
      </c>
      <c r="E810" s="20"/>
      <c r="F810" s="20"/>
      <c r="G810" s="21">
        <f>SUM(G811)</f>
        <v>78072050</v>
      </c>
      <c r="H810" s="21">
        <f t="shared" ref="H810:U810" si="425">SUM(H811)</f>
        <v>78072050</v>
      </c>
      <c r="I810" s="21">
        <f t="shared" si="425"/>
        <v>22000000</v>
      </c>
      <c r="J810" s="21">
        <f t="shared" si="425"/>
        <v>22000000</v>
      </c>
      <c r="K810" s="21">
        <f t="shared" si="425"/>
        <v>22000000</v>
      </c>
      <c r="L810" s="22">
        <f t="shared" si="413"/>
        <v>100</v>
      </c>
      <c r="M810" s="21">
        <f t="shared" si="425"/>
        <v>10500000</v>
      </c>
      <c r="N810" s="21">
        <f t="shared" si="425"/>
        <v>10500000</v>
      </c>
      <c r="O810" s="21">
        <f t="shared" si="425"/>
        <v>0</v>
      </c>
      <c r="P810" s="21">
        <f t="shared" si="425"/>
        <v>0</v>
      </c>
      <c r="Q810" s="21">
        <f t="shared" si="425"/>
        <v>3500000</v>
      </c>
      <c r="R810" s="21">
        <f t="shared" si="425"/>
        <v>0</v>
      </c>
      <c r="S810" s="21">
        <f t="shared" si="425"/>
        <v>0</v>
      </c>
      <c r="T810" s="21">
        <f t="shared" si="425"/>
        <v>0</v>
      </c>
      <c r="U810" s="21">
        <f t="shared" si="425"/>
        <v>0</v>
      </c>
      <c r="V810" s="21"/>
      <c r="W810" s="21"/>
      <c r="X810" s="21"/>
      <c r="Y810" s="12"/>
    </row>
    <row r="811" spans="1:25" ht="45" hidden="1" x14ac:dyDescent="0.2">
      <c r="A811" s="29" t="s">
        <v>423</v>
      </c>
      <c r="B811" s="29">
        <v>11</v>
      </c>
      <c r="C811" s="50" t="s">
        <v>270</v>
      </c>
      <c r="D811" s="31">
        <v>3861</v>
      </c>
      <c r="E811" s="32" t="s">
        <v>277</v>
      </c>
      <c r="G811" s="1">
        <v>78072050</v>
      </c>
      <c r="H811" s="1">
        <v>78072050</v>
      </c>
      <c r="I811" s="1">
        <v>22000000</v>
      </c>
      <c r="J811" s="1">
        <v>22000000</v>
      </c>
      <c r="K811" s="1">
        <v>22000000</v>
      </c>
      <c r="L811" s="33">
        <f t="shared" si="413"/>
        <v>100</v>
      </c>
      <c r="M811" s="1">
        <v>10500000</v>
      </c>
      <c r="N811" s="1">
        <v>10500000</v>
      </c>
      <c r="O811" s="1"/>
      <c r="P811" s="1">
        <f>O811</f>
        <v>0</v>
      </c>
      <c r="Q811" s="1">
        <v>3500000</v>
      </c>
      <c r="R811" s="1"/>
      <c r="S811" s="1">
        <f>R811</f>
        <v>0</v>
      </c>
      <c r="T811" s="1"/>
      <c r="U811" s="1">
        <f>T811</f>
        <v>0</v>
      </c>
    </row>
    <row r="812" spans="1:25" s="23" customFormat="1" ht="15.75" hidden="1" x14ac:dyDescent="0.2">
      <c r="A812" s="25" t="s">
        <v>423</v>
      </c>
      <c r="B812" s="25">
        <v>12</v>
      </c>
      <c r="C812" s="49" t="s">
        <v>270</v>
      </c>
      <c r="D812" s="27">
        <v>386</v>
      </c>
      <c r="E812" s="20"/>
      <c r="F812" s="20"/>
      <c r="G812" s="21">
        <f>SUM(G813)</f>
        <v>0</v>
      </c>
      <c r="H812" s="21">
        <f t="shared" ref="H812:U812" si="426">SUM(H813)</f>
        <v>0</v>
      </c>
      <c r="I812" s="21">
        <f t="shared" si="426"/>
        <v>0</v>
      </c>
      <c r="J812" s="21">
        <f t="shared" si="426"/>
        <v>0</v>
      </c>
      <c r="K812" s="21">
        <f t="shared" si="426"/>
        <v>0</v>
      </c>
      <c r="L812" s="22" t="str">
        <f t="shared" si="413"/>
        <v>-</v>
      </c>
      <c r="M812" s="21">
        <f t="shared" si="426"/>
        <v>42500000</v>
      </c>
      <c r="N812" s="21">
        <f t="shared" si="426"/>
        <v>42500000</v>
      </c>
      <c r="O812" s="21">
        <f t="shared" si="426"/>
        <v>0</v>
      </c>
      <c r="P812" s="21">
        <f t="shared" si="426"/>
        <v>0</v>
      </c>
      <c r="Q812" s="21">
        <f t="shared" si="426"/>
        <v>73900000</v>
      </c>
      <c r="R812" s="21">
        <f t="shared" si="426"/>
        <v>0</v>
      </c>
      <c r="S812" s="21">
        <f t="shared" si="426"/>
        <v>0</v>
      </c>
      <c r="T812" s="21">
        <f t="shared" si="426"/>
        <v>0</v>
      </c>
      <c r="U812" s="21">
        <f t="shared" si="426"/>
        <v>0</v>
      </c>
      <c r="V812" s="21"/>
      <c r="W812" s="21"/>
      <c r="X812" s="21"/>
      <c r="Y812" s="12"/>
    </row>
    <row r="813" spans="1:25" ht="45" hidden="1" x14ac:dyDescent="0.2">
      <c r="A813" s="29" t="s">
        <v>423</v>
      </c>
      <c r="B813" s="29">
        <v>12</v>
      </c>
      <c r="C813" s="50" t="s">
        <v>270</v>
      </c>
      <c r="D813" s="31">
        <v>3861</v>
      </c>
      <c r="E813" s="32" t="s">
        <v>277</v>
      </c>
      <c r="L813" s="33" t="str">
        <f t="shared" si="413"/>
        <v>-</v>
      </c>
      <c r="M813" s="1">
        <v>42500000</v>
      </c>
      <c r="N813" s="1">
        <v>42500000</v>
      </c>
      <c r="O813" s="1"/>
      <c r="P813" s="1">
        <f>O813</f>
        <v>0</v>
      </c>
      <c r="Q813" s="1">
        <v>73900000</v>
      </c>
      <c r="R813" s="1"/>
      <c r="S813" s="1">
        <f>R813</f>
        <v>0</v>
      </c>
      <c r="T813" s="1"/>
      <c r="U813" s="1">
        <f>T813</f>
        <v>0</v>
      </c>
    </row>
    <row r="814" spans="1:25" s="23" customFormat="1" ht="15.75" hidden="1" x14ac:dyDescent="0.2">
      <c r="A814" s="25" t="s">
        <v>423</v>
      </c>
      <c r="B814" s="25">
        <v>51</v>
      </c>
      <c r="C814" s="49" t="s">
        <v>270</v>
      </c>
      <c r="D814" s="27">
        <v>386</v>
      </c>
      <c r="E814" s="20"/>
      <c r="F814" s="20"/>
      <c r="G814" s="21">
        <f>SUM(G815)</f>
        <v>0</v>
      </c>
      <c r="H814" s="21">
        <f t="shared" ref="H814:U814" si="427">SUM(H815)</f>
        <v>0</v>
      </c>
      <c r="I814" s="21">
        <f t="shared" si="427"/>
        <v>0</v>
      </c>
      <c r="J814" s="21">
        <f t="shared" si="427"/>
        <v>0</v>
      </c>
      <c r="K814" s="21">
        <f t="shared" si="427"/>
        <v>0</v>
      </c>
      <c r="L814" s="22" t="str">
        <f t="shared" si="413"/>
        <v>-</v>
      </c>
      <c r="M814" s="21">
        <f t="shared" si="427"/>
        <v>240900000</v>
      </c>
      <c r="N814" s="21">
        <f t="shared" si="427"/>
        <v>0</v>
      </c>
      <c r="O814" s="21">
        <f t="shared" si="427"/>
        <v>0</v>
      </c>
      <c r="P814" s="21">
        <f t="shared" si="427"/>
        <v>0</v>
      </c>
      <c r="Q814" s="21">
        <f t="shared" si="427"/>
        <v>419000000</v>
      </c>
      <c r="R814" s="21">
        <f t="shared" si="427"/>
        <v>0</v>
      </c>
      <c r="S814" s="21">
        <f t="shared" si="427"/>
        <v>0</v>
      </c>
      <c r="T814" s="21">
        <f t="shared" si="427"/>
        <v>0</v>
      </c>
      <c r="U814" s="21">
        <f t="shared" si="427"/>
        <v>0</v>
      </c>
      <c r="V814" s="21"/>
      <c r="W814" s="21"/>
      <c r="X814" s="21"/>
      <c r="Y814" s="12"/>
    </row>
    <row r="815" spans="1:25" ht="45" hidden="1" x14ac:dyDescent="0.2">
      <c r="A815" s="29" t="s">
        <v>423</v>
      </c>
      <c r="B815" s="29">
        <v>51</v>
      </c>
      <c r="C815" s="50" t="s">
        <v>270</v>
      </c>
      <c r="D815" s="31">
        <v>3861</v>
      </c>
      <c r="E815" s="32" t="s">
        <v>277</v>
      </c>
      <c r="H815" s="55"/>
      <c r="J815" s="55"/>
      <c r="L815" s="33" t="str">
        <f t="shared" si="413"/>
        <v>-</v>
      </c>
      <c r="M815" s="1">
        <v>240900000</v>
      </c>
      <c r="N815" s="55"/>
      <c r="O815" s="1"/>
      <c r="P815" s="55"/>
      <c r="Q815" s="1">
        <v>419000000</v>
      </c>
      <c r="R815" s="1"/>
      <c r="S815" s="55"/>
      <c r="T815" s="1"/>
      <c r="U815" s="55"/>
    </row>
    <row r="816" spans="1:25" ht="78.75" x14ac:dyDescent="0.2">
      <c r="A816" s="333" t="s">
        <v>424</v>
      </c>
      <c r="B816" s="333"/>
      <c r="C816" s="333"/>
      <c r="D816" s="333"/>
      <c r="E816" s="20" t="s">
        <v>425</v>
      </c>
      <c r="F816" s="20" t="s">
        <v>30</v>
      </c>
      <c r="G816" s="21">
        <f>G817+G819+G821</f>
        <v>4840000</v>
      </c>
      <c r="H816" s="21">
        <f t="shared" ref="H816:U816" si="428">H817+H819+H821</f>
        <v>4840000</v>
      </c>
      <c r="I816" s="21">
        <f t="shared" si="428"/>
        <v>9840000</v>
      </c>
      <c r="J816" s="21">
        <f t="shared" si="428"/>
        <v>9840000</v>
      </c>
      <c r="K816" s="21">
        <f t="shared" si="428"/>
        <v>1409000</v>
      </c>
      <c r="L816" s="22">
        <f t="shared" si="413"/>
        <v>14.31910569105691</v>
      </c>
      <c r="M816" s="21">
        <f t="shared" si="428"/>
        <v>0</v>
      </c>
      <c r="N816" s="21">
        <f t="shared" si="428"/>
        <v>0</v>
      </c>
      <c r="O816" s="21">
        <f t="shared" si="428"/>
        <v>0</v>
      </c>
      <c r="P816" s="21">
        <f t="shared" si="428"/>
        <v>0</v>
      </c>
      <c r="Q816" s="21">
        <f t="shared" si="428"/>
        <v>0</v>
      </c>
      <c r="R816" s="21">
        <f t="shared" si="428"/>
        <v>0</v>
      </c>
      <c r="S816" s="21">
        <f t="shared" si="428"/>
        <v>0</v>
      </c>
      <c r="T816" s="21">
        <f t="shared" si="428"/>
        <v>0</v>
      </c>
      <c r="U816" s="21">
        <f t="shared" si="428"/>
        <v>0</v>
      </c>
    </row>
    <row r="817" spans="1:25" s="23" customFormat="1" ht="15.75" hidden="1" x14ac:dyDescent="0.2">
      <c r="A817" s="25" t="s">
        <v>426</v>
      </c>
      <c r="B817" s="25">
        <v>11</v>
      </c>
      <c r="C817" s="49" t="s">
        <v>142</v>
      </c>
      <c r="D817" s="27">
        <v>323</v>
      </c>
      <c r="E817" s="20"/>
      <c r="F817" s="20"/>
      <c r="G817" s="21">
        <f>SUM(G818)</f>
        <v>1840000</v>
      </c>
      <c r="H817" s="21">
        <f t="shared" ref="H817:U817" si="429">SUM(H818)</f>
        <v>1840000</v>
      </c>
      <c r="I817" s="21">
        <f t="shared" si="429"/>
        <v>3840000</v>
      </c>
      <c r="J817" s="21">
        <f t="shared" si="429"/>
        <v>3840000</v>
      </c>
      <c r="K817" s="21">
        <f t="shared" si="429"/>
        <v>59000</v>
      </c>
      <c r="L817" s="22">
        <f t="shared" si="413"/>
        <v>1.5364583333333333</v>
      </c>
      <c r="M817" s="21">
        <f t="shared" si="429"/>
        <v>0</v>
      </c>
      <c r="N817" s="21">
        <f t="shared" si="429"/>
        <v>0</v>
      </c>
      <c r="O817" s="21">
        <f t="shared" si="429"/>
        <v>0</v>
      </c>
      <c r="P817" s="21">
        <f t="shared" si="429"/>
        <v>0</v>
      </c>
      <c r="Q817" s="21">
        <f t="shared" si="429"/>
        <v>0</v>
      </c>
      <c r="R817" s="21">
        <f t="shared" si="429"/>
        <v>0</v>
      </c>
      <c r="S817" s="21">
        <f t="shared" si="429"/>
        <v>0</v>
      </c>
      <c r="T817" s="21">
        <f t="shared" si="429"/>
        <v>0</v>
      </c>
      <c r="U817" s="21">
        <f t="shared" si="429"/>
        <v>0</v>
      </c>
      <c r="V817" s="21"/>
      <c r="W817" s="21"/>
      <c r="X817" s="21"/>
      <c r="Y817" s="12"/>
    </row>
    <row r="818" spans="1:25" hidden="1" x14ac:dyDescent="0.2">
      <c r="A818" s="29" t="s">
        <v>426</v>
      </c>
      <c r="B818" s="29">
        <v>11</v>
      </c>
      <c r="C818" s="50" t="s">
        <v>142</v>
      </c>
      <c r="D818" s="31">
        <v>3237</v>
      </c>
      <c r="E818" s="32" t="s">
        <v>58</v>
      </c>
      <c r="G818" s="1">
        <v>1840000</v>
      </c>
      <c r="H818" s="1">
        <v>1840000</v>
      </c>
      <c r="I818" s="1">
        <v>3840000</v>
      </c>
      <c r="J818" s="1">
        <v>3840000</v>
      </c>
      <c r="K818" s="1">
        <v>59000</v>
      </c>
      <c r="L818" s="33">
        <f t="shared" si="413"/>
        <v>1.5364583333333333</v>
      </c>
      <c r="M818" s="1">
        <v>0</v>
      </c>
      <c r="N818" s="1">
        <v>0</v>
      </c>
      <c r="O818" s="1"/>
      <c r="P818" s="1">
        <f>O818</f>
        <v>0</v>
      </c>
      <c r="Q818" s="1">
        <v>0</v>
      </c>
      <c r="R818" s="1"/>
      <c r="S818" s="1">
        <f>R818</f>
        <v>0</v>
      </c>
      <c r="T818" s="1"/>
      <c r="U818" s="1">
        <f>T818</f>
        <v>0</v>
      </c>
    </row>
    <row r="819" spans="1:25" s="23" customFormat="1" ht="15.75" hidden="1" x14ac:dyDescent="0.2">
      <c r="A819" s="25" t="s">
        <v>426</v>
      </c>
      <c r="B819" s="25">
        <v>11</v>
      </c>
      <c r="C819" s="49" t="s">
        <v>142</v>
      </c>
      <c r="D819" s="27">
        <v>382</v>
      </c>
      <c r="E819" s="20"/>
      <c r="F819" s="20"/>
      <c r="G819" s="21">
        <f>SUM(G820)</f>
        <v>2000000</v>
      </c>
      <c r="H819" s="21">
        <f t="shared" ref="H819:U819" si="430">SUM(H820)</f>
        <v>2000000</v>
      </c>
      <c r="I819" s="21">
        <f t="shared" si="430"/>
        <v>4000000</v>
      </c>
      <c r="J819" s="21">
        <f t="shared" si="430"/>
        <v>4000000</v>
      </c>
      <c r="K819" s="21">
        <f t="shared" si="430"/>
        <v>1350000</v>
      </c>
      <c r="L819" s="22">
        <f t="shared" si="413"/>
        <v>33.75</v>
      </c>
      <c r="M819" s="21">
        <f t="shared" si="430"/>
        <v>0</v>
      </c>
      <c r="N819" s="21">
        <f t="shared" si="430"/>
        <v>0</v>
      </c>
      <c r="O819" s="21">
        <f t="shared" si="430"/>
        <v>0</v>
      </c>
      <c r="P819" s="21">
        <f t="shared" si="430"/>
        <v>0</v>
      </c>
      <c r="Q819" s="21">
        <f t="shared" si="430"/>
        <v>0</v>
      </c>
      <c r="R819" s="21">
        <f t="shared" si="430"/>
        <v>0</v>
      </c>
      <c r="S819" s="21">
        <f t="shared" si="430"/>
        <v>0</v>
      </c>
      <c r="T819" s="21">
        <f t="shared" si="430"/>
        <v>0</v>
      </c>
      <c r="U819" s="21">
        <f t="shared" si="430"/>
        <v>0</v>
      </c>
      <c r="V819" s="21"/>
      <c r="W819" s="21"/>
      <c r="X819" s="21"/>
      <c r="Y819" s="12"/>
    </row>
    <row r="820" spans="1:25" s="23" customFormat="1" ht="15.75" hidden="1" x14ac:dyDescent="0.2">
      <c r="A820" s="29" t="s">
        <v>426</v>
      </c>
      <c r="B820" s="29">
        <v>11</v>
      </c>
      <c r="C820" s="50" t="s">
        <v>142</v>
      </c>
      <c r="D820" s="31">
        <v>3821</v>
      </c>
      <c r="E820" s="32" t="s">
        <v>102</v>
      </c>
      <c r="F820" s="32"/>
      <c r="G820" s="1">
        <v>2000000</v>
      </c>
      <c r="H820" s="1">
        <v>2000000</v>
      </c>
      <c r="I820" s="1">
        <v>4000000</v>
      </c>
      <c r="J820" s="1">
        <v>4000000</v>
      </c>
      <c r="K820" s="1">
        <v>1350000</v>
      </c>
      <c r="L820" s="33">
        <f t="shared" si="413"/>
        <v>33.75</v>
      </c>
      <c r="M820" s="1">
        <v>0</v>
      </c>
      <c r="N820" s="1">
        <v>0</v>
      </c>
      <c r="O820" s="1"/>
      <c r="P820" s="1">
        <f>O820</f>
        <v>0</v>
      </c>
      <c r="Q820" s="1">
        <v>0</v>
      </c>
      <c r="R820" s="1"/>
      <c r="S820" s="1">
        <f>R820</f>
        <v>0</v>
      </c>
      <c r="T820" s="1"/>
      <c r="U820" s="1">
        <f>T820</f>
        <v>0</v>
      </c>
      <c r="V820" s="21"/>
      <c r="W820" s="21"/>
      <c r="X820" s="21"/>
      <c r="Y820" s="12"/>
    </row>
    <row r="821" spans="1:25" s="23" customFormat="1" ht="15.75" hidden="1" x14ac:dyDescent="0.2">
      <c r="A821" s="25" t="s">
        <v>426</v>
      </c>
      <c r="B821" s="25">
        <v>11</v>
      </c>
      <c r="C821" s="49" t="s">
        <v>142</v>
      </c>
      <c r="D821" s="27">
        <v>386</v>
      </c>
      <c r="E821" s="20"/>
      <c r="F821" s="20"/>
      <c r="G821" s="21">
        <f>SUM(G822)</f>
        <v>1000000</v>
      </c>
      <c r="H821" s="21">
        <f t="shared" ref="H821:U821" si="431">SUM(H822)</f>
        <v>1000000</v>
      </c>
      <c r="I821" s="21">
        <f t="shared" si="431"/>
        <v>2000000</v>
      </c>
      <c r="J821" s="21">
        <f t="shared" si="431"/>
        <v>2000000</v>
      </c>
      <c r="K821" s="21">
        <f t="shared" si="431"/>
        <v>0</v>
      </c>
      <c r="L821" s="22">
        <f t="shared" si="413"/>
        <v>0</v>
      </c>
      <c r="M821" s="21">
        <f t="shared" si="431"/>
        <v>0</v>
      </c>
      <c r="N821" s="21">
        <f t="shared" si="431"/>
        <v>0</v>
      </c>
      <c r="O821" s="21">
        <f t="shared" si="431"/>
        <v>0</v>
      </c>
      <c r="P821" s="21">
        <f t="shared" si="431"/>
        <v>0</v>
      </c>
      <c r="Q821" s="21">
        <f t="shared" si="431"/>
        <v>0</v>
      </c>
      <c r="R821" s="21">
        <f t="shared" si="431"/>
        <v>0</v>
      </c>
      <c r="S821" s="21">
        <f t="shared" si="431"/>
        <v>0</v>
      </c>
      <c r="T821" s="21">
        <f t="shared" si="431"/>
        <v>0</v>
      </c>
      <c r="U821" s="21">
        <f t="shared" si="431"/>
        <v>0</v>
      </c>
      <c r="V821" s="21"/>
      <c r="W821" s="21"/>
      <c r="X821" s="21"/>
      <c r="Y821" s="12"/>
    </row>
    <row r="822" spans="1:25" ht="45" hidden="1" x14ac:dyDescent="0.2">
      <c r="A822" s="29" t="s">
        <v>426</v>
      </c>
      <c r="B822" s="29">
        <v>11</v>
      </c>
      <c r="C822" s="50" t="s">
        <v>142</v>
      </c>
      <c r="D822" s="31">
        <v>3861</v>
      </c>
      <c r="E822" s="32" t="s">
        <v>277</v>
      </c>
      <c r="G822" s="1">
        <v>1000000</v>
      </c>
      <c r="H822" s="1">
        <v>1000000</v>
      </c>
      <c r="I822" s="1">
        <v>2000000</v>
      </c>
      <c r="J822" s="1">
        <v>2000000</v>
      </c>
      <c r="K822" s="1">
        <v>0</v>
      </c>
      <c r="L822" s="33">
        <f t="shared" si="413"/>
        <v>0</v>
      </c>
      <c r="M822" s="1">
        <v>0</v>
      </c>
      <c r="N822" s="1">
        <v>0</v>
      </c>
      <c r="O822" s="1"/>
      <c r="P822" s="1">
        <f>O822</f>
        <v>0</v>
      </c>
      <c r="Q822" s="1">
        <v>0</v>
      </c>
      <c r="R822" s="1"/>
      <c r="S822" s="1">
        <f>R822</f>
        <v>0</v>
      </c>
      <c r="T822" s="1"/>
      <c r="U822" s="1">
        <f>T822</f>
        <v>0</v>
      </c>
    </row>
    <row r="823" spans="1:25" ht="78.75" customHeight="1" x14ac:dyDescent="0.2">
      <c r="A823" s="333" t="s">
        <v>427</v>
      </c>
      <c r="B823" s="333"/>
      <c r="C823" s="333"/>
      <c r="D823" s="333"/>
      <c r="E823" s="20" t="s">
        <v>428</v>
      </c>
      <c r="F823" s="38" t="s">
        <v>349</v>
      </c>
      <c r="G823" s="21">
        <f>G824+G826</f>
        <v>1560000</v>
      </c>
      <c r="H823" s="21">
        <f t="shared" ref="H823:U823" si="432">H824+H826</f>
        <v>160000</v>
      </c>
      <c r="I823" s="21">
        <f t="shared" si="432"/>
        <v>1560000</v>
      </c>
      <c r="J823" s="21">
        <f t="shared" si="432"/>
        <v>160000</v>
      </c>
      <c r="K823" s="21">
        <f t="shared" si="432"/>
        <v>812711.24</v>
      </c>
      <c r="L823" s="22">
        <f t="shared" si="413"/>
        <v>52.096874358974354</v>
      </c>
      <c r="M823" s="21">
        <f t="shared" si="432"/>
        <v>0</v>
      </c>
      <c r="N823" s="21">
        <f t="shared" si="432"/>
        <v>0</v>
      </c>
      <c r="O823" s="21">
        <f t="shared" si="432"/>
        <v>0</v>
      </c>
      <c r="P823" s="21">
        <f t="shared" si="432"/>
        <v>0</v>
      </c>
      <c r="Q823" s="21">
        <f t="shared" si="432"/>
        <v>0</v>
      </c>
      <c r="R823" s="21">
        <f t="shared" si="432"/>
        <v>0</v>
      </c>
      <c r="S823" s="21">
        <f t="shared" si="432"/>
        <v>0</v>
      </c>
      <c r="T823" s="21">
        <f t="shared" si="432"/>
        <v>0</v>
      </c>
      <c r="U823" s="21">
        <f t="shared" si="432"/>
        <v>0</v>
      </c>
    </row>
    <row r="824" spans="1:25" s="23" customFormat="1" ht="15.75" hidden="1" x14ac:dyDescent="0.2">
      <c r="A824" s="25" t="s">
        <v>429</v>
      </c>
      <c r="B824" s="25">
        <v>12</v>
      </c>
      <c r="C824" s="49" t="s">
        <v>258</v>
      </c>
      <c r="D824" s="27">
        <v>412</v>
      </c>
      <c r="E824" s="20"/>
      <c r="F824" s="20"/>
      <c r="G824" s="21">
        <f>SUM(G825)</f>
        <v>160000</v>
      </c>
      <c r="H824" s="21">
        <f t="shared" ref="H824:U824" si="433">SUM(H825)</f>
        <v>160000</v>
      </c>
      <c r="I824" s="21">
        <f t="shared" si="433"/>
        <v>160000</v>
      </c>
      <c r="J824" s="21">
        <f t="shared" si="433"/>
        <v>160000</v>
      </c>
      <c r="K824" s="21">
        <f t="shared" si="433"/>
        <v>81231.58</v>
      </c>
      <c r="L824" s="22">
        <f t="shared" si="413"/>
        <v>50.769737499999998</v>
      </c>
      <c r="M824" s="21">
        <f t="shared" si="433"/>
        <v>0</v>
      </c>
      <c r="N824" s="21">
        <f t="shared" si="433"/>
        <v>0</v>
      </c>
      <c r="O824" s="21">
        <f t="shared" si="433"/>
        <v>0</v>
      </c>
      <c r="P824" s="21">
        <f t="shared" si="433"/>
        <v>0</v>
      </c>
      <c r="Q824" s="21">
        <f t="shared" si="433"/>
        <v>0</v>
      </c>
      <c r="R824" s="21">
        <f t="shared" si="433"/>
        <v>0</v>
      </c>
      <c r="S824" s="21">
        <f t="shared" si="433"/>
        <v>0</v>
      </c>
      <c r="T824" s="21">
        <f t="shared" si="433"/>
        <v>0</v>
      </c>
      <c r="U824" s="21">
        <f t="shared" si="433"/>
        <v>0</v>
      </c>
      <c r="V824" s="21"/>
      <c r="W824" s="21"/>
      <c r="X824" s="21"/>
      <c r="Y824" s="12"/>
    </row>
    <row r="825" spans="1:25" hidden="1" x14ac:dyDescent="0.2">
      <c r="A825" s="29" t="s">
        <v>429</v>
      </c>
      <c r="B825" s="29">
        <v>12</v>
      </c>
      <c r="C825" s="50" t="s">
        <v>258</v>
      </c>
      <c r="D825" s="31">
        <v>4126</v>
      </c>
      <c r="E825" s="32" t="s">
        <v>84</v>
      </c>
      <c r="G825" s="1">
        <v>160000</v>
      </c>
      <c r="H825" s="1">
        <v>160000</v>
      </c>
      <c r="I825" s="1">
        <v>160000</v>
      </c>
      <c r="J825" s="1">
        <v>160000</v>
      </c>
      <c r="K825" s="1">
        <v>81231.58</v>
      </c>
      <c r="L825" s="33">
        <f t="shared" si="413"/>
        <v>50.769737499999998</v>
      </c>
      <c r="M825" s="1">
        <v>0</v>
      </c>
      <c r="N825" s="1">
        <v>0</v>
      </c>
      <c r="O825" s="1"/>
      <c r="P825" s="1">
        <f>O825</f>
        <v>0</v>
      </c>
      <c r="Q825" s="1">
        <v>0</v>
      </c>
      <c r="R825" s="1"/>
      <c r="S825" s="1">
        <f>R825</f>
        <v>0</v>
      </c>
      <c r="T825" s="1"/>
      <c r="U825" s="1">
        <f>T825</f>
        <v>0</v>
      </c>
    </row>
    <row r="826" spans="1:25" s="23" customFormat="1" ht="15.75" hidden="1" x14ac:dyDescent="0.2">
      <c r="A826" s="25" t="s">
        <v>429</v>
      </c>
      <c r="B826" s="25">
        <v>51</v>
      </c>
      <c r="C826" s="49" t="s">
        <v>258</v>
      </c>
      <c r="D826" s="27">
        <v>412</v>
      </c>
      <c r="E826" s="20"/>
      <c r="F826" s="20"/>
      <c r="G826" s="21">
        <f>SUM(G827)</f>
        <v>1400000</v>
      </c>
      <c r="H826" s="21">
        <f t="shared" ref="H826:U826" si="434">SUM(H827)</f>
        <v>0</v>
      </c>
      <c r="I826" s="21">
        <f t="shared" si="434"/>
        <v>1400000</v>
      </c>
      <c r="J826" s="21">
        <f t="shared" si="434"/>
        <v>0</v>
      </c>
      <c r="K826" s="21">
        <f t="shared" si="434"/>
        <v>731479.66</v>
      </c>
      <c r="L826" s="22">
        <f t="shared" si="413"/>
        <v>52.248547142857149</v>
      </c>
      <c r="M826" s="21">
        <f t="shared" si="434"/>
        <v>0</v>
      </c>
      <c r="N826" s="21">
        <f t="shared" si="434"/>
        <v>0</v>
      </c>
      <c r="O826" s="21">
        <f t="shared" si="434"/>
        <v>0</v>
      </c>
      <c r="P826" s="21">
        <f t="shared" si="434"/>
        <v>0</v>
      </c>
      <c r="Q826" s="21">
        <f t="shared" si="434"/>
        <v>0</v>
      </c>
      <c r="R826" s="21">
        <f t="shared" si="434"/>
        <v>0</v>
      </c>
      <c r="S826" s="21">
        <f t="shared" si="434"/>
        <v>0</v>
      </c>
      <c r="T826" s="21">
        <f t="shared" si="434"/>
        <v>0</v>
      </c>
      <c r="U826" s="21">
        <f t="shared" si="434"/>
        <v>0</v>
      </c>
      <c r="V826" s="21"/>
      <c r="W826" s="21"/>
      <c r="X826" s="21"/>
      <c r="Y826" s="12"/>
    </row>
    <row r="827" spans="1:25" s="23" customFormat="1" ht="15.75" hidden="1" x14ac:dyDescent="0.2">
      <c r="A827" s="29" t="s">
        <v>429</v>
      </c>
      <c r="B827" s="29">
        <v>51</v>
      </c>
      <c r="C827" s="50" t="s">
        <v>258</v>
      </c>
      <c r="D827" s="31">
        <v>4126</v>
      </c>
      <c r="E827" s="32" t="s">
        <v>84</v>
      </c>
      <c r="F827" s="32"/>
      <c r="G827" s="1">
        <v>1400000</v>
      </c>
      <c r="H827" s="55"/>
      <c r="I827" s="1">
        <v>1400000</v>
      </c>
      <c r="J827" s="55"/>
      <c r="K827" s="1">
        <v>731479.66</v>
      </c>
      <c r="L827" s="33">
        <f t="shared" si="413"/>
        <v>52.248547142857149</v>
      </c>
      <c r="M827" s="1">
        <v>0</v>
      </c>
      <c r="N827" s="55"/>
      <c r="O827" s="1"/>
      <c r="P827" s="55"/>
      <c r="Q827" s="1">
        <v>0</v>
      </c>
      <c r="R827" s="1"/>
      <c r="S827" s="55"/>
      <c r="T827" s="1"/>
      <c r="U827" s="55"/>
      <c r="V827" s="21"/>
      <c r="W827" s="21"/>
      <c r="X827" s="21"/>
      <c r="Y827" s="12"/>
    </row>
    <row r="828" spans="1:25" s="23" customFormat="1" ht="78.2" customHeight="1" x14ac:dyDescent="0.2">
      <c r="A828" s="333" t="s">
        <v>430</v>
      </c>
      <c r="B828" s="333"/>
      <c r="C828" s="333"/>
      <c r="D828" s="333"/>
      <c r="E828" s="20" t="s">
        <v>431</v>
      </c>
      <c r="F828" s="20" t="s">
        <v>30</v>
      </c>
      <c r="G828" s="21">
        <f>G829+G831</f>
        <v>0</v>
      </c>
      <c r="H828" s="21">
        <f>H829+H831</f>
        <v>0</v>
      </c>
      <c r="I828" s="21">
        <f>I829+I831+I833</f>
        <v>0</v>
      </c>
      <c r="J828" s="21">
        <f t="shared" ref="J828:U828" si="435">J829+J831+J833</f>
        <v>0</v>
      </c>
      <c r="K828" s="21">
        <f t="shared" si="435"/>
        <v>379520.69</v>
      </c>
      <c r="L828" s="22" t="str">
        <f t="shared" si="413"/>
        <v>-</v>
      </c>
      <c r="M828" s="21">
        <f t="shared" si="435"/>
        <v>0</v>
      </c>
      <c r="N828" s="21">
        <f t="shared" si="435"/>
        <v>0</v>
      </c>
      <c r="O828" s="21">
        <f t="shared" si="435"/>
        <v>0</v>
      </c>
      <c r="P828" s="21">
        <f t="shared" si="435"/>
        <v>0</v>
      </c>
      <c r="Q828" s="21">
        <f t="shared" si="435"/>
        <v>0</v>
      </c>
      <c r="R828" s="21">
        <f t="shared" si="435"/>
        <v>0</v>
      </c>
      <c r="S828" s="21">
        <f t="shared" si="435"/>
        <v>0</v>
      </c>
      <c r="T828" s="21">
        <f t="shared" si="435"/>
        <v>0</v>
      </c>
      <c r="U828" s="21">
        <f t="shared" si="435"/>
        <v>0</v>
      </c>
      <c r="V828" s="21"/>
      <c r="W828" s="21"/>
      <c r="X828" s="21"/>
      <c r="Y828" s="12"/>
    </row>
    <row r="829" spans="1:25" s="23" customFormat="1" ht="15.75" hidden="1" x14ac:dyDescent="0.2">
      <c r="A829" s="25" t="s">
        <v>432</v>
      </c>
      <c r="B829" s="25">
        <v>14</v>
      </c>
      <c r="C829" s="49" t="s">
        <v>142</v>
      </c>
      <c r="D829" s="27">
        <v>386</v>
      </c>
      <c r="E829" s="20"/>
      <c r="F829" s="20"/>
      <c r="G829" s="21">
        <f>SUM(G830)</f>
        <v>0</v>
      </c>
      <c r="H829" s="21">
        <f t="shared" ref="H829:U829" si="436">SUM(H830)</f>
        <v>0</v>
      </c>
      <c r="I829" s="21">
        <f t="shared" si="436"/>
        <v>0</v>
      </c>
      <c r="J829" s="21">
        <f t="shared" si="436"/>
        <v>0</v>
      </c>
      <c r="K829" s="21">
        <f t="shared" si="436"/>
        <v>56928.12</v>
      </c>
      <c r="L829" s="22" t="str">
        <f t="shared" si="413"/>
        <v>-</v>
      </c>
      <c r="M829" s="21">
        <f t="shared" si="436"/>
        <v>0</v>
      </c>
      <c r="N829" s="21">
        <f t="shared" si="436"/>
        <v>0</v>
      </c>
      <c r="O829" s="21">
        <f t="shared" si="436"/>
        <v>0</v>
      </c>
      <c r="P829" s="21">
        <f t="shared" si="436"/>
        <v>0</v>
      </c>
      <c r="Q829" s="21">
        <f t="shared" si="436"/>
        <v>0</v>
      </c>
      <c r="R829" s="21">
        <f t="shared" si="436"/>
        <v>0</v>
      </c>
      <c r="S829" s="21">
        <f t="shared" si="436"/>
        <v>0</v>
      </c>
      <c r="T829" s="21">
        <f t="shared" si="436"/>
        <v>0</v>
      </c>
      <c r="U829" s="21">
        <f t="shared" si="436"/>
        <v>0</v>
      </c>
      <c r="V829" s="21"/>
      <c r="W829" s="21"/>
      <c r="X829" s="21"/>
      <c r="Y829" s="12"/>
    </row>
    <row r="830" spans="1:25" s="23" customFormat="1" ht="45" hidden="1" x14ac:dyDescent="0.2">
      <c r="A830" s="29" t="s">
        <v>432</v>
      </c>
      <c r="B830" s="29">
        <v>14</v>
      </c>
      <c r="C830" s="50" t="s">
        <v>142</v>
      </c>
      <c r="D830" s="31">
        <v>3861</v>
      </c>
      <c r="E830" s="32" t="s">
        <v>277</v>
      </c>
      <c r="F830" s="32"/>
      <c r="G830" s="1">
        <v>0</v>
      </c>
      <c r="H830" s="55"/>
      <c r="I830" s="1">
        <v>0</v>
      </c>
      <c r="J830" s="55"/>
      <c r="K830" s="1">
        <v>56928.12</v>
      </c>
      <c r="L830" s="33" t="str">
        <f t="shared" si="413"/>
        <v>-</v>
      </c>
      <c r="M830" s="1">
        <v>0</v>
      </c>
      <c r="N830" s="55"/>
      <c r="O830" s="1"/>
      <c r="P830" s="55"/>
      <c r="Q830" s="1">
        <v>0</v>
      </c>
      <c r="R830" s="1"/>
      <c r="S830" s="55"/>
      <c r="T830" s="1"/>
      <c r="U830" s="55"/>
      <c r="V830" s="21"/>
      <c r="W830" s="21"/>
      <c r="X830" s="21"/>
      <c r="Y830" s="12"/>
    </row>
    <row r="831" spans="1:25" s="23" customFormat="1" ht="15.75" hidden="1" x14ac:dyDescent="0.2">
      <c r="A831" s="25" t="s">
        <v>432</v>
      </c>
      <c r="B831" s="25">
        <v>51</v>
      </c>
      <c r="C831" s="49" t="s">
        <v>142</v>
      </c>
      <c r="D831" s="27">
        <v>386</v>
      </c>
      <c r="E831" s="20"/>
      <c r="F831" s="20"/>
      <c r="G831" s="21">
        <f>SUM(G832)</f>
        <v>0</v>
      </c>
      <c r="H831" s="21">
        <f t="shared" ref="H831:U831" si="437">SUM(H832)</f>
        <v>0</v>
      </c>
      <c r="I831" s="21">
        <f t="shared" si="437"/>
        <v>0</v>
      </c>
      <c r="J831" s="21">
        <f t="shared" si="437"/>
        <v>0</v>
      </c>
      <c r="K831" s="21">
        <f t="shared" si="437"/>
        <v>322592.57</v>
      </c>
      <c r="L831" s="22" t="str">
        <f t="shared" si="413"/>
        <v>-</v>
      </c>
      <c r="M831" s="21">
        <f t="shared" si="437"/>
        <v>0</v>
      </c>
      <c r="N831" s="21">
        <f t="shared" si="437"/>
        <v>0</v>
      </c>
      <c r="O831" s="21">
        <f t="shared" si="437"/>
        <v>0</v>
      </c>
      <c r="P831" s="21">
        <f t="shared" si="437"/>
        <v>0</v>
      </c>
      <c r="Q831" s="21">
        <f t="shared" si="437"/>
        <v>0</v>
      </c>
      <c r="R831" s="21">
        <f t="shared" si="437"/>
        <v>0</v>
      </c>
      <c r="S831" s="21">
        <f t="shared" si="437"/>
        <v>0</v>
      </c>
      <c r="T831" s="21">
        <f t="shared" si="437"/>
        <v>0</v>
      </c>
      <c r="U831" s="21">
        <f t="shared" si="437"/>
        <v>0</v>
      </c>
      <c r="V831" s="21"/>
      <c r="W831" s="21"/>
      <c r="X831" s="21"/>
      <c r="Y831" s="12"/>
    </row>
    <row r="832" spans="1:25" s="23" customFormat="1" ht="45" hidden="1" x14ac:dyDescent="0.2">
      <c r="A832" s="29" t="s">
        <v>432</v>
      </c>
      <c r="B832" s="29">
        <v>51</v>
      </c>
      <c r="C832" s="50" t="s">
        <v>142</v>
      </c>
      <c r="D832" s="31">
        <v>3861</v>
      </c>
      <c r="E832" s="32" t="s">
        <v>277</v>
      </c>
      <c r="F832" s="32"/>
      <c r="G832" s="1">
        <v>0</v>
      </c>
      <c r="H832" s="55"/>
      <c r="I832" s="1">
        <v>0</v>
      </c>
      <c r="J832" s="55"/>
      <c r="K832" s="1">
        <v>322592.57</v>
      </c>
      <c r="L832" s="33" t="str">
        <f t="shared" si="413"/>
        <v>-</v>
      </c>
      <c r="M832" s="1">
        <v>0</v>
      </c>
      <c r="N832" s="55"/>
      <c r="O832" s="1"/>
      <c r="P832" s="55"/>
      <c r="Q832" s="1">
        <v>0</v>
      </c>
      <c r="R832" s="1"/>
      <c r="S832" s="55"/>
      <c r="T832" s="1"/>
      <c r="U832" s="55"/>
      <c r="V832" s="21"/>
      <c r="W832" s="21"/>
      <c r="X832" s="21"/>
      <c r="Y832" s="12"/>
    </row>
    <row r="833" spans="1:25" s="23" customFormat="1" ht="15.75" hidden="1" x14ac:dyDescent="0.2">
      <c r="A833" s="25" t="s">
        <v>432</v>
      </c>
      <c r="B833" s="25">
        <v>563</v>
      </c>
      <c r="C833" s="49" t="s">
        <v>142</v>
      </c>
      <c r="D833" s="27">
        <v>386</v>
      </c>
      <c r="E833" s="20"/>
      <c r="F833" s="20"/>
      <c r="G833" s="21"/>
      <c r="H833" s="21"/>
      <c r="I833" s="21">
        <f>I834</f>
        <v>0</v>
      </c>
      <c r="J833" s="21">
        <f t="shared" ref="J833:U833" si="438">J834</f>
        <v>0</v>
      </c>
      <c r="K833" s="21">
        <f t="shared" si="438"/>
        <v>0</v>
      </c>
      <c r="L833" s="22" t="str">
        <f t="shared" si="413"/>
        <v>-</v>
      </c>
      <c r="M833" s="21">
        <f t="shared" si="438"/>
        <v>0</v>
      </c>
      <c r="N833" s="21">
        <f t="shared" si="438"/>
        <v>0</v>
      </c>
      <c r="O833" s="21">
        <f t="shared" si="438"/>
        <v>0</v>
      </c>
      <c r="P833" s="21">
        <f t="shared" si="438"/>
        <v>0</v>
      </c>
      <c r="Q833" s="21">
        <f t="shared" si="438"/>
        <v>0</v>
      </c>
      <c r="R833" s="21">
        <f t="shared" si="438"/>
        <v>0</v>
      </c>
      <c r="S833" s="21">
        <f t="shared" si="438"/>
        <v>0</v>
      </c>
      <c r="T833" s="21">
        <f t="shared" si="438"/>
        <v>0</v>
      </c>
      <c r="U833" s="21">
        <f t="shared" si="438"/>
        <v>0</v>
      </c>
      <c r="V833" s="21"/>
      <c r="W833" s="21"/>
      <c r="X833" s="21"/>
      <c r="Y833" s="12"/>
    </row>
    <row r="834" spans="1:25" s="23" customFormat="1" ht="45" hidden="1" x14ac:dyDescent="0.2">
      <c r="A834" s="29" t="s">
        <v>432</v>
      </c>
      <c r="B834" s="29">
        <v>563</v>
      </c>
      <c r="C834" s="50" t="s">
        <v>142</v>
      </c>
      <c r="D834" s="31">
        <v>3861</v>
      </c>
      <c r="E834" s="32" t="s">
        <v>277</v>
      </c>
      <c r="F834" s="32"/>
      <c r="G834" s="1"/>
      <c r="H834" s="1"/>
      <c r="I834" s="1"/>
      <c r="J834" s="55"/>
      <c r="K834" s="1"/>
      <c r="L834" s="33" t="str">
        <f t="shared" si="413"/>
        <v>-</v>
      </c>
      <c r="M834" s="1"/>
      <c r="N834" s="1"/>
      <c r="O834" s="1"/>
      <c r="P834" s="55"/>
      <c r="Q834" s="1"/>
      <c r="R834" s="1"/>
      <c r="S834" s="55"/>
      <c r="T834" s="1"/>
      <c r="U834" s="55"/>
      <c r="V834" s="21"/>
      <c r="W834" s="21"/>
      <c r="X834" s="21"/>
      <c r="Y834" s="12"/>
    </row>
    <row r="835" spans="1:25" s="23" customFormat="1" ht="78.75" x14ac:dyDescent="0.2">
      <c r="A835" s="333" t="s">
        <v>433</v>
      </c>
      <c r="B835" s="333"/>
      <c r="C835" s="333"/>
      <c r="D835" s="333"/>
      <c r="E835" s="20" t="s">
        <v>434</v>
      </c>
      <c r="F835" s="20" t="s">
        <v>30</v>
      </c>
      <c r="G835" s="21"/>
      <c r="H835" s="21"/>
      <c r="I835" s="21">
        <f>I836+I838</f>
        <v>0</v>
      </c>
      <c r="J835" s="21">
        <f>J836+J838</f>
        <v>0</v>
      </c>
      <c r="K835" s="21">
        <f>K836+K838</f>
        <v>372804.92</v>
      </c>
      <c r="L835" s="22" t="str">
        <f t="shared" si="413"/>
        <v>-</v>
      </c>
      <c r="M835" s="21"/>
      <c r="N835" s="21"/>
      <c r="O835" s="21">
        <f>O836+O838</f>
        <v>0</v>
      </c>
      <c r="P835" s="21">
        <f t="shared" ref="P835:U835" si="439">P836+P838</f>
        <v>0</v>
      </c>
      <c r="Q835" s="21">
        <f t="shared" si="439"/>
        <v>0</v>
      </c>
      <c r="R835" s="21">
        <f t="shared" si="439"/>
        <v>0</v>
      </c>
      <c r="S835" s="21">
        <f t="shared" si="439"/>
        <v>0</v>
      </c>
      <c r="T835" s="21">
        <f t="shared" si="439"/>
        <v>0</v>
      </c>
      <c r="U835" s="21">
        <f t="shared" si="439"/>
        <v>0</v>
      </c>
      <c r="V835" s="21"/>
      <c r="W835" s="21"/>
      <c r="X835" s="21"/>
      <c r="Y835" s="12"/>
    </row>
    <row r="836" spans="1:25" s="23" customFormat="1" ht="15.75" hidden="1" x14ac:dyDescent="0.2">
      <c r="A836" s="25" t="s">
        <v>435</v>
      </c>
      <c r="B836" s="25">
        <v>12</v>
      </c>
      <c r="C836" s="49" t="s">
        <v>142</v>
      </c>
      <c r="D836" s="27">
        <v>412</v>
      </c>
      <c r="E836" s="20"/>
      <c r="F836" s="20"/>
      <c r="G836" s="21"/>
      <c r="H836" s="21"/>
      <c r="I836" s="21">
        <f>I837</f>
        <v>0</v>
      </c>
      <c r="J836" s="21">
        <f>J837</f>
        <v>0</v>
      </c>
      <c r="K836" s="21">
        <f>K837</f>
        <v>0</v>
      </c>
      <c r="L836" s="22" t="str">
        <f t="shared" si="413"/>
        <v>-</v>
      </c>
      <c r="M836" s="21"/>
      <c r="N836" s="21"/>
      <c r="O836" s="21">
        <f>O837</f>
        <v>0</v>
      </c>
      <c r="P836" s="21">
        <f t="shared" ref="P836:U836" si="440">P837</f>
        <v>0</v>
      </c>
      <c r="Q836" s="21">
        <f t="shared" si="440"/>
        <v>0</v>
      </c>
      <c r="R836" s="21">
        <f t="shared" si="440"/>
        <v>0</v>
      </c>
      <c r="S836" s="21">
        <f t="shared" si="440"/>
        <v>0</v>
      </c>
      <c r="T836" s="21">
        <f t="shared" si="440"/>
        <v>0</v>
      </c>
      <c r="U836" s="21">
        <f t="shared" si="440"/>
        <v>0</v>
      </c>
      <c r="V836" s="21"/>
      <c r="W836" s="21"/>
      <c r="X836" s="21"/>
      <c r="Y836" s="12"/>
    </row>
    <row r="837" spans="1:25" s="23" customFormat="1" ht="15.75" hidden="1" x14ac:dyDescent="0.2">
      <c r="A837" s="29" t="s">
        <v>435</v>
      </c>
      <c r="B837" s="29">
        <v>12</v>
      </c>
      <c r="C837" s="50" t="s">
        <v>142</v>
      </c>
      <c r="D837" s="31">
        <v>4126</v>
      </c>
      <c r="E837" s="32" t="s">
        <v>84</v>
      </c>
      <c r="F837" s="32"/>
      <c r="G837" s="1"/>
      <c r="H837" s="1"/>
      <c r="I837" s="1">
        <v>0</v>
      </c>
      <c r="J837" s="1">
        <f>I837</f>
        <v>0</v>
      </c>
      <c r="K837" s="1">
        <v>0</v>
      </c>
      <c r="L837" s="33" t="str">
        <f t="shared" si="413"/>
        <v>-</v>
      </c>
      <c r="M837" s="1"/>
      <c r="N837" s="1"/>
      <c r="O837" s="1"/>
      <c r="P837" s="1">
        <f>O837</f>
        <v>0</v>
      </c>
      <c r="Q837" s="1"/>
      <c r="R837" s="1"/>
      <c r="S837" s="1">
        <f>R837</f>
        <v>0</v>
      </c>
      <c r="T837" s="1"/>
      <c r="U837" s="1">
        <f>T837</f>
        <v>0</v>
      </c>
      <c r="V837" s="21"/>
      <c r="W837" s="21"/>
      <c r="X837" s="21"/>
      <c r="Y837" s="12"/>
    </row>
    <row r="838" spans="1:25" s="23" customFormat="1" ht="15.75" hidden="1" x14ac:dyDescent="0.2">
      <c r="A838" s="25" t="s">
        <v>435</v>
      </c>
      <c r="B838" s="25">
        <v>563</v>
      </c>
      <c r="C838" s="49" t="s">
        <v>142</v>
      </c>
      <c r="D838" s="27">
        <v>412</v>
      </c>
      <c r="E838" s="20"/>
      <c r="F838" s="20"/>
      <c r="G838" s="21"/>
      <c r="H838" s="21"/>
      <c r="I838" s="21">
        <f>I839</f>
        <v>0</v>
      </c>
      <c r="J838" s="21">
        <f>J839</f>
        <v>0</v>
      </c>
      <c r="K838" s="21">
        <f>K839</f>
        <v>372804.92</v>
      </c>
      <c r="L838" s="22" t="str">
        <f t="shared" si="413"/>
        <v>-</v>
      </c>
      <c r="M838" s="21"/>
      <c r="N838" s="21"/>
      <c r="O838" s="21">
        <f>O839</f>
        <v>0</v>
      </c>
      <c r="P838" s="21">
        <f t="shared" ref="P838:U838" si="441">P839</f>
        <v>0</v>
      </c>
      <c r="Q838" s="21">
        <f t="shared" si="441"/>
        <v>0</v>
      </c>
      <c r="R838" s="21">
        <f t="shared" si="441"/>
        <v>0</v>
      </c>
      <c r="S838" s="21">
        <f t="shared" si="441"/>
        <v>0</v>
      </c>
      <c r="T838" s="21">
        <f t="shared" si="441"/>
        <v>0</v>
      </c>
      <c r="U838" s="21">
        <f t="shared" si="441"/>
        <v>0</v>
      </c>
      <c r="V838" s="21"/>
      <c r="W838" s="21"/>
      <c r="X838" s="21"/>
      <c r="Y838" s="12"/>
    </row>
    <row r="839" spans="1:25" s="23" customFormat="1" ht="15.75" hidden="1" x14ac:dyDescent="0.2">
      <c r="A839" s="29" t="s">
        <v>435</v>
      </c>
      <c r="B839" s="29">
        <v>563</v>
      </c>
      <c r="C839" s="50" t="s">
        <v>142</v>
      </c>
      <c r="D839" s="31">
        <v>4126</v>
      </c>
      <c r="E839" s="32" t="s">
        <v>84</v>
      </c>
      <c r="F839" s="32"/>
      <c r="G839" s="1"/>
      <c r="H839" s="1"/>
      <c r="I839" s="1">
        <v>0</v>
      </c>
      <c r="J839" s="55"/>
      <c r="K839" s="1">
        <v>372804.92</v>
      </c>
      <c r="L839" s="22" t="str">
        <f t="shared" si="413"/>
        <v>-</v>
      </c>
      <c r="M839" s="1"/>
      <c r="N839" s="1"/>
      <c r="O839" s="1"/>
      <c r="P839" s="55"/>
      <c r="Q839" s="1"/>
      <c r="R839" s="1"/>
      <c r="S839" s="55"/>
      <c r="T839" s="1"/>
      <c r="U839" s="55"/>
      <c r="V839" s="21"/>
      <c r="W839" s="21"/>
      <c r="X839" s="21"/>
      <c r="Y839" s="12"/>
    </row>
    <row r="840" spans="1:25" s="23" customFormat="1" ht="15.75" hidden="1" x14ac:dyDescent="0.2">
      <c r="A840" s="346" t="s">
        <v>93</v>
      </c>
      <c r="B840" s="346"/>
      <c r="C840" s="346"/>
      <c r="D840" s="346"/>
      <c r="E840" s="38" t="s">
        <v>436</v>
      </c>
      <c r="F840" s="20"/>
      <c r="G840" s="21">
        <f>G841+G843+G845+G847+G849+G851</f>
        <v>0</v>
      </c>
      <c r="H840" s="21">
        <f t="shared" ref="H840:U840" si="442">H841+H843+H845+H847+H849+H851</f>
        <v>0</v>
      </c>
      <c r="I840" s="21">
        <f t="shared" si="442"/>
        <v>0</v>
      </c>
      <c r="J840" s="21">
        <f t="shared" si="442"/>
        <v>0</v>
      </c>
      <c r="K840" s="21">
        <f t="shared" si="442"/>
        <v>0</v>
      </c>
      <c r="L840" s="22" t="str">
        <f t="shared" si="413"/>
        <v>-</v>
      </c>
      <c r="M840" s="21">
        <f t="shared" si="442"/>
        <v>0</v>
      </c>
      <c r="N840" s="21">
        <f t="shared" si="442"/>
        <v>0</v>
      </c>
      <c r="O840" s="21">
        <f t="shared" si="442"/>
        <v>0</v>
      </c>
      <c r="P840" s="21">
        <f t="shared" si="442"/>
        <v>0</v>
      </c>
      <c r="Q840" s="21">
        <f t="shared" si="442"/>
        <v>0</v>
      </c>
      <c r="R840" s="21">
        <f t="shared" si="442"/>
        <v>0</v>
      </c>
      <c r="S840" s="21">
        <f t="shared" si="442"/>
        <v>0</v>
      </c>
      <c r="T840" s="21">
        <f t="shared" si="442"/>
        <v>0</v>
      </c>
      <c r="U840" s="21">
        <f t="shared" si="442"/>
        <v>0</v>
      </c>
      <c r="V840" s="21"/>
      <c r="W840" s="21"/>
      <c r="X840" s="21"/>
      <c r="Y840" s="12"/>
    </row>
    <row r="841" spans="1:25" s="23" customFormat="1" ht="15.75" hidden="1" x14ac:dyDescent="0.2">
      <c r="A841" s="25"/>
      <c r="B841" s="25">
        <v>12</v>
      </c>
      <c r="C841" s="25"/>
      <c r="D841" s="27">
        <v>323</v>
      </c>
      <c r="E841" s="20"/>
      <c r="F841" s="20"/>
      <c r="G841" s="21">
        <f>SUM(G842)</f>
        <v>0</v>
      </c>
      <c r="H841" s="21">
        <f t="shared" ref="H841:U841" si="443">SUM(H842)</f>
        <v>0</v>
      </c>
      <c r="I841" s="21">
        <f t="shared" si="443"/>
        <v>0</v>
      </c>
      <c r="J841" s="21">
        <f t="shared" si="443"/>
        <v>0</v>
      </c>
      <c r="K841" s="21">
        <f t="shared" si="443"/>
        <v>0</v>
      </c>
      <c r="L841" s="22" t="str">
        <f t="shared" si="413"/>
        <v>-</v>
      </c>
      <c r="M841" s="21">
        <f t="shared" si="443"/>
        <v>0</v>
      </c>
      <c r="N841" s="21">
        <f t="shared" si="443"/>
        <v>0</v>
      </c>
      <c r="O841" s="21">
        <f t="shared" si="443"/>
        <v>0</v>
      </c>
      <c r="P841" s="21">
        <f t="shared" si="443"/>
        <v>0</v>
      </c>
      <c r="Q841" s="21">
        <f t="shared" si="443"/>
        <v>0</v>
      </c>
      <c r="R841" s="21">
        <f t="shared" si="443"/>
        <v>0</v>
      </c>
      <c r="S841" s="21">
        <f t="shared" si="443"/>
        <v>0</v>
      </c>
      <c r="T841" s="21">
        <f t="shared" si="443"/>
        <v>0</v>
      </c>
      <c r="U841" s="21">
        <f t="shared" si="443"/>
        <v>0</v>
      </c>
      <c r="V841" s="21"/>
      <c r="W841" s="21"/>
      <c r="X841" s="21"/>
      <c r="Y841" s="12"/>
    </row>
    <row r="842" spans="1:25" s="60" customFormat="1" hidden="1" x14ac:dyDescent="0.2">
      <c r="A842" s="42"/>
      <c r="B842" s="42">
        <v>12</v>
      </c>
      <c r="C842" s="42"/>
      <c r="D842" s="44">
        <v>3237</v>
      </c>
      <c r="E842" s="36"/>
      <c r="F842" s="32"/>
      <c r="G842" s="1"/>
      <c r="H842" s="1"/>
      <c r="I842" s="1"/>
      <c r="J842" s="1"/>
      <c r="K842" s="1"/>
      <c r="L842" s="33" t="str">
        <f t="shared" si="413"/>
        <v>-</v>
      </c>
      <c r="M842" s="1"/>
      <c r="N842" s="1"/>
      <c r="O842" s="1"/>
      <c r="P842" s="1">
        <f>O842</f>
        <v>0</v>
      </c>
      <c r="Q842" s="1"/>
      <c r="R842" s="1"/>
      <c r="S842" s="1">
        <f>R842</f>
        <v>0</v>
      </c>
      <c r="T842" s="1"/>
      <c r="U842" s="1">
        <f>T842</f>
        <v>0</v>
      </c>
      <c r="V842" s="1"/>
      <c r="W842" s="1"/>
      <c r="X842" s="1"/>
      <c r="Y842" s="65"/>
    </row>
    <row r="843" spans="1:25" s="23" customFormat="1" ht="15.75" hidden="1" x14ac:dyDescent="0.2">
      <c r="A843" s="25"/>
      <c r="B843" s="25">
        <v>12</v>
      </c>
      <c r="C843" s="49"/>
      <c r="D843" s="27">
        <v>422</v>
      </c>
      <c r="E843" s="20"/>
      <c r="F843" s="20"/>
      <c r="G843" s="21">
        <f>SUM(G844)</f>
        <v>0</v>
      </c>
      <c r="H843" s="21">
        <f t="shared" ref="H843:U843" si="444">SUM(H844)</f>
        <v>0</v>
      </c>
      <c r="I843" s="21">
        <f t="shared" si="444"/>
        <v>0</v>
      </c>
      <c r="J843" s="21">
        <f t="shared" si="444"/>
        <v>0</v>
      </c>
      <c r="K843" s="21">
        <f t="shared" si="444"/>
        <v>0</v>
      </c>
      <c r="L843" s="22" t="str">
        <f t="shared" si="413"/>
        <v>-</v>
      </c>
      <c r="M843" s="21">
        <f t="shared" si="444"/>
        <v>0</v>
      </c>
      <c r="N843" s="21">
        <f t="shared" si="444"/>
        <v>0</v>
      </c>
      <c r="O843" s="21">
        <f t="shared" si="444"/>
        <v>0</v>
      </c>
      <c r="P843" s="21">
        <f t="shared" si="444"/>
        <v>0</v>
      </c>
      <c r="Q843" s="21">
        <f t="shared" si="444"/>
        <v>0</v>
      </c>
      <c r="R843" s="21">
        <f t="shared" si="444"/>
        <v>0</v>
      </c>
      <c r="S843" s="21">
        <f t="shared" si="444"/>
        <v>0</v>
      </c>
      <c r="T843" s="21">
        <f t="shared" si="444"/>
        <v>0</v>
      </c>
      <c r="U843" s="21">
        <f t="shared" si="444"/>
        <v>0</v>
      </c>
      <c r="V843" s="21"/>
      <c r="W843" s="21"/>
      <c r="X843" s="21"/>
      <c r="Y843" s="12"/>
    </row>
    <row r="844" spans="1:25" s="23" customFormat="1" ht="15.75" hidden="1" x14ac:dyDescent="0.2">
      <c r="A844" s="42"/>
      <c r="B844" s="42">
        <v>12</v>
      </c>
      <c r="C844" s="59"/>
      <c r="D844" s="44" t="s">
        <v>437</v>
      </c>
      <c r="E844" s="36"/>
      <c r="F844" s="32"/>
      <c r="G844" s="1"/>
      <c r="H844" s="1"/>
      <c r="I844" s="1"/>
      <c r="J844" s="1"/>
      <c r="K844" s="1"/>
      <c r="L844" s="33" t="str">
        <f t="shared" si="413"/>
        <v>-</v>
      </c>
      <c r="M844" s="1"/>
      <c r="N844" s="1"/>
      <c r="O844" s="1"/>
      <c r="P844" s="1">
        <f>O844</f>
        <v>0</v>
      </c>
      <c r="Q844" s="1"/>
      <c r="R844" s="1">
        <v>0</v>
      </c>
      <c r="S844" s="1">
        <f>R844</f>
        <v>0</v>
      </c>
      <c r="T844" s="1">
        <v>0</v>
      </c>
      <c r="U844" s="1">
        <f>T844</f>
        <v>0</v>
      </c>
      <c r="V844" s="21"/>
      <c r="W844" s="21"/>
      <c r="X844" s="21"/>
      <c r="Y844" s="12"/>
    </row>
    <row r="845" spans="1:25" s="23" customFormat="1" ht="15.75" hidden="1" x14ac:dyDescent="0.2">
      <c r="A845" s="25"/>
      <c r="B845" s="25">
        <v>12</v>
      </c>
      <c r="C845" s="49"/>
      <c r="D845" s="27">
        <v>423</v>
      </c>
      <c r="E845" s="20"/>
      <c r="F845" s="20"/>
      <c r="G845" s="21">
        <f>SUM(G846)</f>
        <v>0</v>
      </c>
      <c r="H845" s="21">
        <f t="shared" ref="H845:U845" si="445">SUM(H846)</f>
        <v>0</v>
      </c>
      <c r="I845" s="21">
        <f t="shared" si="445"/>
        <v>0</v>
      </c>
      <c r="J845" s="21">
        <f t="shared" si="445"/>
        <v>0</v>
      </c>
      <c r="K845" s="21">
        <f t="shared" si="445"/>
        <v>0</v>
      </c>
      <c r="L845" s="22" t="str">
        <f t="shared" si="413"/>
        <v>-</v>
      </c>
      <c r="M845" s="21">
        <f t="shared" si="445"/>
        <v>0</v>
      </c>
      <c r="N845" s="21">
        <f t="shared" si="445"/>
        <v>0</v>
      </c>
      <c r="O845" s="21">
        <f t="shared" si="445"/>
        <v>0</v>
      </c>
      <c r="P845" s="21">
        <f t="shared" si="445"/>
        <v>0</v>
      </c>
      <c r="Q845" s="21">
        <f t="shared" si="445"/>
        <v>0</v>
      </c>
      <c r="R845" s="21">
        <f t="shared" si="445"/>
        <v>0</v>
      </c>
      <c r="S845" s="21">
        <f t="shared" si="445"/>
        <v>0</v>
      </c>
      <c r="T845" s="21">
        <f t="shared" si="445"/>
        <v>0</v>
      </c>
      <c r="U845" s="21">
        <f t="shared" si="445"/>
        <v>0</v>
      </c>
      <c r="V845" s="21"/>
      <c r="W845" s="21"/>
      <c r="X845" s="21"/>
      <c r="Y845" s="12"/>
    </row>
    <row r="846" spans="1:25" s="23" customFormat="1" ht="15.75" hidden="1" x14ac:dyDescent="0.2">
      <c r="A846" s="42"/>
      <c r="B846" s="42">
        <v>12</v>
      </c>
      <c r="C846" s="59"/>
      <c r="D846" s="44" t="s">
        <v>438</v>
      </c>
      <c r="E846" s="36"/>
      <c r="F846" s="32"/>
      <c r="G846" s="1"/>
      <c r="H846" s="1"/>
      <c r="I846" s="1"/>
      <c r="J846" s="1"/>
      <c r="K846" s="1"/>
      <c r="L846" s="33" t="str">
        <f t="shared" si="413"/>
        <v>-</v>
      </c>
      <c r="M846" s="1"/>
      <c r="N846" s="1"/>
      <c r="O846" s="1"/>
      <c r="P846" s="1">
        <f>O846</f>
        <v>0</v>
      </c>
      <c r="Q846" s="1"/>
      <c r="R846" s="1">
        <v>0</v>
      </c>
      <c r="S846" s="1">
        <f>R846</f>
        <v>0</v>
      </c>
      <c r="T846" s="1">
        <v>0</v>
      </c>
      <c r="U846" s="1">
        <f>T846</f>
        <v>0</v>
      </c>
      <c r="V846" s="21"/>
      <c r="W846" s="21"/>
      <c r="X846" s="21"/>
      <c r="Y846" s="12"/>
    </row>
    <row r="847" spans="1:25" s="23" customFormat="1" ht="15.75" hidden="1" x14ac:dyDescent="0.2">
      <c r="A847" s="91"/>
      <c r="B847" s="25">
        <v>51</v>
      </c>
      <c r="C847" s="49"/>
      <c r="D847" s="27">
        <v>323</v>
      </c>
      <c r="E847" s="38"/>
      <c r="F847" s="20"/>
      <c r="G847" s="21">
        <f>SUM(G848)</f>
        <v>0</v>
      </c>
      <c r="H847" s="21">
        <f t="shared" ref="H847:U847" si="446">SUM(H848)</f>
        <v>0</v>
      </c>
      <c r="I847" s="21">
        <f t="shared" si="446"/>
        <v>0</v>
      </c>
      <c r="J847" s="21">
        <f t="shared" si="446"/>
        <v>0</v>
      </c>
      <c r="K847" s="21">
        <f t="shared" si="446"/>
        <v>0</v>
      </c>
      <c r="L847" s="22" t="str">
        <f t="shared" si="413"/>
        <v>-</v>
      </c>
      <c r="M847" s="21">
        <f t="shared" si="446"/>
        <v>0</v>
      </c>
      <c r="N847" s="21">
        <f t="shared" si="446"/>
        <v>0</v>
      </c>
      <c r="O847" s="21">
        <f t="shared" si="446"/>
        <v>0</v>
      </c>
      <c r="P847" s="21">
        <f t="shared" si="446"/>
        <v>0</v>
      </c>
      <c r="Q847" s="21">
        <f t="shared" si="446"/>
        <v>0</v>
      </c>
      <c r="R847" s="21">
        <f t="shared" si="446"/>
        <v>0</v>
      </c>
      <c r="S847" s="21">
        <f t="shared" si="446"/>
        <v>0</v>
      </c>
      <c r="T847" s="21">
        <f t="shared" si="446"/>
        <v>0</v>
      </c>
      <c r="U847" s="21">
        <f t="shared" si="446"/>
        <v>0</v>
      </c>
      <c r="V847" s="21"/>
      <c r="W847" s="21"/>
      <c r="X847" s="21"/>
      <c r="Y847" s="12"/>
    </row>
    <row r="848" spans="1:25" s="23" customFormat="1" ht="15.75" hidden="1" x14ac:dyDescent="0.2">
      <c r="A848" s="29"/>
      <c r="B848" s="29">
        <v>51</v>
      </c>
      <c r="C848" s="50"/>
      <c r="D848" s="31">
        <v>3237</v>
      </c>
      <c r="E848" s="32"/>
      <c r="F848" s="32"/>
      <c r="G848" s="1"/>
      <c r="H848" s="1"/>
      <c r="I848" s="1"/>
      <c r="J848" s="55"/>
      <c r="K848" s="1"/>
      <c r="L848" s="33" t="str">
        <f t="shared" si="413"/>
        <v>-</v>
      </c>
      <c r="M848" s="1"/>
      <c r="N848" s="1"/>
      <c r="O848" s="1"/>
      <c r="P848" s="55"/>
      <c r="Q848" s="1"/>
      <c r="R848" s="1"/>
      <c r="S848" s="55"/>
      <c r="T848" s="1"/>
      <c r="U848" s="55"/>
      <c r="V848" s="21"/>
      <c r="W848" s="21"/>
      <c r="X848" s="21"/>
      <c r="Y848" s="12"/>
    </row>
    <row r="849" spans="1:25" s="23" customFormat="1" ht="15.75" hidden="1" x14ac:dyDescent="0.2">
      <c r="A849" s="25"/>
      <c r="B849" s="25">
        <v>51</v>
      </c>
      <c r="C849" s="49"/>
      <c r="D849" s="27">
        <v>422</v>
      </c>
      <c r="E849" s="20"/>
      <c r="F849" s="20"/>
      <c r="G849" s="21">
        <f>SUM(G850)</f>
        <v>0</v>
      </c>
      <c r="H849" s="21">
        <f t="shared" ref="H849:U849" si="447">SUM(H850)</f>
        <v>0</v>
      </c>
      <c r="I849" s="21">
        <f t="shared" si="447"/>
        <v>0</v>
      </c>
      <c r="J849" s="21">
        <f t="shared" si="447"/>
        <v>0</v>
      </c>
      <c r="K849" s="21">
        <f t="shared" si="447"/>
        <v>0</v>
      </c>
      <c r="L849" s="22" t="str">
        <f t="shared" si="413"/>
        <v>-</v>
      </c>
      <c r="M849" s="21">
        <f t="shared" si="447"/>
        <v>0</v>
      </c>
      <c r="N849" s="21">
        <f t="shared" si="447"/>
        <v>0</v>
      </c>
      <c r="O849" s="21">
        <f t="shared" si="447"/>
        <v>0</v>
      </c>
      <c r="P849" s="21">
        <f t="shared" si="447"/>
        <v>0</v>
      </c>
      <c r="Q849" s="21">
        <f t="shared" si="447"/>
        <v>0</v>
      </c>
      <c r="R849" s="21">
        <f t="shared" si="447"/>
        <v>0</v>
      </c>
      <c r="S849" s="21">
        <f t="shared" si="447"/>
        <v>0</v>
      </c>
      <c r="T849" s="21">
        <f t="shared" si="447"/>
        <v>0</v>
      </c>
      <c r="U849" s="21">
        <f t="shared" si="447"/>
        <v>0</v>
      </c>
      <c r="V849" s="21"/>
      <c r="W849" s="21"/>
      <c r="X849" s="21"/>
      <c r="Y849" s="12"/>
    </row>
    <row r="850" spans="1:25" s="23" customFormat="1" ht="15.75" hidden="1" x14ac:dyDescent="0.2">
      <c r="A850" s="42"/>
      <c r="B850" s="42">
        <v>51</v>
      </c>
      <c r="C850" s="59"/>
      <c r="D850" s="44" t="s">
        <v>437</v>
      </c>
      <c r="E850" s="36"/>
      <c r="F850" s="32"/>
      <c r="G850" s="1"/>
      <c r="H850" s="1"/>
      <c r="I850" s="1"/>
      <c r="J850" s="55"/>
      <c r="K850" s="1"/>
      <c r="L850" s="33" t="str">
        <f t="shared" si="413"/>
        <v>-</v>
      </c>
      <c r="M850" s="1"/>
      <c r="N850" s="1"/>
      <c r="O850" s="1"/>
      <c r="P850" s="55"/>
      <c r="Q850" s="1"/>
      <c r="R850" s="1">
        <v>0</v>
      </c>
      <c r="S850" s="55"/>
      <c r="T850" s="1">
        <v>0</v>
      </c>
      <c r="U850" s="55"/>
      <c r="V850" s="21"/>
      <c r="W850" s="21"/>
      <c r="X850" s="21"/>
      <c r="Y850" s="12"/>
    </row>
    <row r="851" spans="1:25" s="23" customFormat="1" ht="15.75" hidden="1" x14ac:dyDescent="0.2">
      <c r="A851" s="25"/>
      <c r="B851" s="25">
        <v>51</v>
      </c>
      <c r="C851" s="49"/>
      <c r="D851" s="27">
        <v>423</v>
      </c>
      <c r="E851" s="20"/>
      <c r="F851" s="20"/>
      <c r="G851" s="21">
        <f>SUM(G852)</f>
        <v>0</v>
      </c>
      <c r="H851" s="21">
        <f t="shared" ref="H851:U851" si="448">SUM(H852)</f>
        <v>0</v>
      </c>
      <c r="I851" s="21">
        <f t="shared" si="448"/>
        <v>0</v>
      </c>
      <c r="J851" s="21">
        <f t="shared" si="448"/>
        <v>0</v>
      </c>
      <c r="K851" s="21">
        <f t="shared" si="448"/>
        <v>0</v>
      </c>
      <c r="L851" s="22" t="str">
        <f t="shared" si="413"/>
        <v>-</v>
      </c>
      <c r="M851" s="21">
        <f t="shared" si="448"/>
        <v>0</v>
      </c>
      <c r="N851" s="21">
        <f t="shared" si="448"/>
        <v>0</v>
      </c>
      <c r="O851" s="21">
        <f t="shared" si="448"/>
        <v>0</v>
      </c>
      <c r="P851" s="21">
        <f t="shared" si="448"/>
        <v>0</v>
      </c>
      <c r="Q851" s="21">
        <f t="shared" si="448"/>
        <v>0</v>
      </c>
      <c r="R851" s="21">
        <f t="shared" si="448"/>
        <v>0</v>
      </c>
      <c r="S851" s="21">
        <f t="shared" si="448"/>
        <v>0</v>
      </c>
      <c r="T851" s="21">
        <f t="shared" si="448"/>
        <v>0</v>
      </c>
      <c r="U851" s="21">
        <f t="shared" si="448"/>
        <v>0</v>
      </c>
      <c r="V851" s="21"/>
      <c r="W851" s="21"/>
      <c r="X851" s="21"/>
      <c r="Y851" s="12"/>
    </row>
    <row r="852" spans="1:25" s="23" customFormat="1" ht="15.75" hidden="1" x14ac:dyDescent="0.2">
      <c r="A852" s="42"/>
      <c r="B852" s="42">
        <v>51</v>
      </c>
      <c r="C852" s="59"/>
      <c r="D852" s="44" t="s">
        <v>438</v>
      </c>
      <c r="E852" s="36"/>
      <c r="F852" s="32"/>
      <c r="G852" s="1"/>
      <c r="H852" s="1"/>
      <c r="I852" s="1"/>
      <c r="J852" s="55"/>
      <c r="K852" s="1"/>
      <c r="L852" s="33" t="str">
        <f t="shared" si="413"/>
        <v>-</v>
      </c>
      <c r="M852" s="1"/>
      <c r="N852" s="1"/>
      <c r="O852" s="1"/>
      <c r="P852" s="55"/>
      <c r="Q852" s="1"/>
      <c r="R852" s="1">
        <v>0</v>
      </c>
      <c r="S852" s="55"/>
      <c r="T852" s="1">
        <v>0</v>
      </c>
      <c r="U852" s="55"/>
      <c r="V852" s="21"/>
      <c r="W852" s="21"/>
      <c r="X852" s="21"/>
      <c r="Y852" s="12"/>
    </row>
    <row r="853" spans="1:25" ht="110.25" x14ac:dyDescent="0.2">
      <c r="A853" s="333" t="s">
        <v>439</v>
      </c>
      <c r="B853" s="333"/>
      <c r="C853" s="333"/>
      <c r="D853" s="333"/>
      <c r="E853" s="20" t="s">
        <v>440</v>
      </c>
      <c r="F853" s="38" t="s">
        <v>349</v>
      </c>
      <c r="G853" s="21">
        <f>SUM(G854)</f>
        <v>1387872000</v>
      </c>
      <c r="H853" s="21">
        <f t="shared" ref="H853:U854" si="449">SUM(H854)</f>
        <v>1387872000</v>
      </c>
      <c r="I853" s="21">
        <f t="shared" si="449"/>
        <v>1387872000</v>
      </c>
      <c r="J853" s="21">
        <f t="shared" si="449"/>
        <v>1387872000</v>
      </c>
      <c r="K853" s="21">
        <f t="shared" si="449"/>
        <v>1122050852.01</v>
      </c>
      <c r="L853" s="22">
        <f t="shared" si="413"/>
        <v>80.846854177474583</v>
      </c>
      <c r="M853" s="21">
        <f t="shared" si="449"/>
        <v>1400000000</v>
      </c>
      <c r="N853" s="21">
        <f t="shared" si="449"/>
        <v>1400000000</v>
      </c>
      <c r="O853" s="21">
        <f t="shared" si="449"/>
        <v>466666667</v>
      </c>
      <c r="P853" s="21">
        <f t="shared" si="449"/>
        <v>466666667</v>
      </c>
      <c r="Q853" s="21">
        <f t="shared" si="449"/>
        <v>1400000000</v>
      </c>
      <c r="R853" s="21">
        <f t="shared" si="449"/>
        <v>466666667</v>
      </c>
      <c r="S853" s="21">
        <f t="shared" si="449"/>
        <v>466666667</v>
      </c>
      <c r="T853" s="21">
        <f t="shared" si="449"/>
        <v>466666667</v>
      </c>
      <c r="U853" s="21">
        <f t="shared" si="449"/>
        <v>466666667</v>
      </c>
    </row>
    <row r="854" spans="1:25" s="23" customFormat="1" ht="15.75" hidden="1" x14ac:dyDescent="0.2">
      <c r="A854" s="24" t="s">
        <v>441</v>
      </c>
      <c r="B854" s="25">
        <v>11</v>
      </c>
      <c r="C854" s="49" t="s">
        <v>258</v>
      </c>
      <c r="D854" s="40">
        <v>386</v>
      </c>
      <c r="E854" s="20"/>
      <c r="F854" s="20"/>
      <c r="G854" s="21">
        <f>SUM(G855)</f>
        <v>1387872000</v>
      </c>
      <c r="H854" s="21">
        <f t="shared" si="449"/>
        <v>1387872000</v>
      </c>
      <c r="I854" s="21">
        <f t="shared" si="449"/>
        <v>1387872000</v>
      </c>
      <c r="J854" s="21">
        <f t="shared" si="449"/>
        <v>1387872000</v>
      </c>
      <c r="K854" s="21">
        <f t="shared" si="449"/>
        <v>1122050852.01</v>
      </c>
      <c r="L854" s="22">
        <f t="shared" si="413"/>
        <v>80.846854177474583</v>
      </c>
      <c r="M854" s="21">
        <f t="shared" si="449"/>
        <v>1400000000</v>
      </c>
      <c r="N854" s="21">
        <f t="shared" si="449"/>
        <v>1400000000</v>
      </c>
      <c r="O854" s="21">
        <f t="shared" si="449"/>
        <v>466666667</v>
      </c>
      <c r="P854" s="21">
        <f t="shared" si="449"/>
        <v>466666667</v>
      </c>
      <c r="Q854" s="21">
        <f t="shared" si="449"/>
        <v>1400000000</v>
      </c>
      <c r="R854" s="21">
        <f t="shared" si="449"/>
        <v>466666667</v>
      </c>
      <c r="S854" s="21">
        <f t="shared" si="449"/>
        <v>466666667</v>
      </c>
      <c r="T854" s="21">
        <f t="shared" si="449"/>
        <v>466666667</v>
      </c>
      <c r="U854" s="21">
        <f t="shared" si="449"/>
        <v>466666667</v>
      </c>
      <c r="V854" s="21"/>
      <c r="W854" s="21"/>
      <c r="X854" s="21"/>
      <c r="Y854" s="12"/>
    </row>
    <row r="855" spans="1:25" ht="45" hidden="1" x14ac:dyDescent="0.2">
      <c r="A855" s="28" t="s">
        <v>441</v>
      </c>
      <c r="B855" s="29">
        <v>11</v>
      </c>
      <c r="C855" s="50" t="s">
        <v>258</v>
      </c>
      <c r="D855" s="53">
        <v>3861</v>
      </c>
      <c r="E855" s="32" t="s">
        <v>277</v>
      </c>
      <c r="G855" s="1">
        <v>1387872000</v>
      </c>
      <c r="H855" s="1">
        <v>1387872000</v>
      </c>
      <c r="I855" s="1">
        <v>1387872000</v>
      </c>
      <c r="J855" s="1">
        <v>1387872000</v>
      </c>
      <c r="K855" s="1">
        <v>1122050852.01</v>
      </c>
      <c r="L855" s="33">
        <f t="shared" si="413"/>
        <v>80.846854177474583</v>
      </c>
      <c r="M855" s="1">
        <v>1400000000</v>
      </c>
      <c r="N855" s="1">
        <v>1400000000</v>
      </c>
      <c r="O855" s="1">
        <v>466666667</v>
      </c>
      <c r="P855" s="1">
        <f>O855</f>
        <v>466666667</v>
      </c>
      <c r="Q855" s="1">
        <v>1400000000</v>
      </c>
      <c r="R855" s="1">
        <v>466666667</v>
      </c>
      <c r="S855" s="1">
        <f>R855</f>
        <v>466666667</v>
      </c>
      <c r="T855" s="1">
        <v>466666667</v>
      </c>
      <c r="U855" s="1">
        <f>T855</f>
        <v>466666667</v>
      </c>
    </row>
    <row r="856" spans="1:25" ht="110.25" x14ac:dyDescent="0.2">
      <c r="A856" s="333" t="s">
        <v>442</v>
      </c>
      <c r="B856" s="333"/>
      <c r="C856" s="333"/>
      <c r="D856" s="333"/>
      <c r="E856" s="20" t="s">
        <v>443</v>
      </c>
      <c r="F856" s="38" t="s">
        <v>349</v>
      </c>
      <c r="G856" s="21">
        <f>SUM(G857)</f>
        <v>1387872000</v>
      </c>
      <c r="H856" s="21">
        <f t="shared" ref="H856:U857" si="450">SUM(H857)</f>
        <v>1387872000</v>
      </c>
      <c r="I856" s="21">
        <f t="shared" si="450"/>
        <v>1387872000</v>
      </c>
      <c r="J856" s="21">
        <f t="shared" si="450"/>
        <v>1387872000</v>
      </c>
      <c r="K856" s="21">
        <f t="shared" si="450"/>
        <v>1122051353.23</v>
      </c>
      <c r="L856" s="22">
        <f t="shared" si="413"/>
        <v>80.846890291756011</v>
      </c>
      <c r="M856" s="21">
        <f t="shared" si="450"/>
        <v>1400000000</v>
      </c>
      <c r="N856" s="21">
        <f t="shared" si="450"/>
        <v>1400000000</v>
      </c>
      <c r="O856" s="21">
        <f t="shared" si="450"/>
        <v>1866666666</v>
      </c>
      <c r="P856" s="21">
        <f t="shared" si="450"/>
        <v>1866666666</v>
      </c>
      <c r="Q856" s="21">
        <f t="shared" si="450"/>
        <v>1400000000</v>
      </c>
      <c r="R856" s="21">
        <f t="shared" si="450"/>
        <v>1866666666</v>
      </c>
      <c r="S856" s="21">
        <f t="shared" si="450"/>
        <v>1866666666</v>
      </c>
      <c r="T856" s="21">
        <f t="shared" si="450"/>
        <v>1866666666</v>
      </c>
      <c r="U856" s="21">
        <f t="shared" si="450"/>
        <v>1866666666</v>
      </c>
    </row>
    <row r="857" spans="1:25" s="23" customFormat="1" ht="15.75" hidden="1" x14ac:dyDescent="0.2">
      <c r="A857" s="24" t="s">
        <v>444</v>
      </c>
      <c r="B857" s="25">
        <v>11</v>
      </c>
      <c r="C857" s="49" t="s">
        <v>258</v>
      </c>
      <c r="D857" s="40">
        <v>363</v>
      </c>
      <c r="E857" s="20"/>
      <c r="F857" s="20"/>
      <c r="G857" s="21">
        <f>SUM(G858)</f>
        <v>1387872000</v>
      </c>
      <c r="H857" s="21">
        <f t="shared" si="450"/>
        <v>1387872000</v>
      </c>
      <c r="I857" s="21">
        <f t="shared" si="450"/>
        <v>1387872000</v>
      </c>
      <c r="J857" s="21">
        <f t="shared" si="450"/>
        <v>1387872000</v>
      </c>
      <c r="K857" s="21">
        <f t="shared" si="450"/>
        <v>1122051353.23</v>
      </c>
      <c r="L857" s="22">
        <f t="shared" si="413"/>
        <v>80.846890291756011</v>
      </c>
      <c r="M857" s="21">
        <f t="shared" si="450"/>
        <v>1400000000</v>
      </c>
      <c r="N857" s="21">
        <f t="shared" si="450"/>
        <v>1400000000</v>
      </c>
      <c r="O857" s="21">
        <f t="shared" si="450"/>
        <v>1866666666</v>
      </c>
      <c r="P857" s="21">
        <f t="shared" si="450"/>
        <v>1866666666</v>
      </c>
      <c r="Q857" s="21">
        <f t="shared" si="450"/>
        <v>1400000000</v>
      </c>
      <c r="R857" s="21">
        <f t="shared" si="450"/>
        <v>1866666666</v>
      </c>
      <c r="S857" s="21">
        <f t="shared" si="450"/>
        <v>1866666666</v>
      </c>
      <c r="T857" s="21">
        <f t="shared" si="450"/>
        <v>1866666666</v>
      </c>
      <c r="U857" s="21">
        <f t="shared" si="450"/>
        <v>1866666666</v>
      </c>
      <c r="V857" s="21"/>
      <c r="W857" s="21"/>
      <c r="X857" s="21"/>
      <c r="Y857" s="12"/>
    </row>
    <row r="858" spans="1:25" hidden="1" x14ac:dyDescent="0.2">
      <c r="A858" s="28" t="s">
        <v>444</v>
      </c>
      <c r="B858" s="29">
        <v>11</v>
      </c>
      <c r="C858" s="50" t="s">
        <v>258</v>
      </c>
      <c r="D858" s="53">
        <v>3632</v>
      </c>
      <c r="E858" s="32" t="s">
        <v>183</v>
      </c>
      <c r="G858" s="1">
        <v>1387872000</v>
      </c>
      <c r="H858" s="1">
        <v>1387872000</v>
      </c>
      <c r="I858" s="1">
        <v>1387872000</v>
      </c>
      <c r="J858" s="1">
        <v>1387872000</v>
      </c>
      <c r="K858" s="1">
        <v>1122051353.23</v>
      </c>
      <c r="L858" s="33">
        <f t="shared" si="413"/>
        <v>80.846890291756011</v>
      </c>
      <c r="M858" s="1">
        <v>1400000000</v>
      </c>
      <c r="N858" s="1">
        <v>1400000000</v>
      </c>
      <c r="O858" s="1">
        <v>1866666666</v>
      </c>
      <c r="P858" s="1">
        <f>O858</f>
        <v>1866666666</v>
      </c>
      <c r="Q858" s="1">
        <v>1400000000</v>
      </c>
      <c r="R858" s="1">
        <v>1866666666</v>
      </c>
      <c r="S858" s="1">
        <f>R858</f>
        <v>1866666666</v>
      </c>
      <c r="T858" s="1">
        <v>1866666666</v>
      </c>
      <c r="U858" s="1">
        <f>T858</f>
        <v>1866666666</v>
      </c>
    </row>
    <row r="859" spans="1:25" s="23" customFormat="1" ht="110.25" x14ac:dyDescent="0.2">
      <c r="A859" s="342" t="s">
        <v>176</v>
      </c>
      <c r="B859" s="343"/>
      <c r="C859" s="343"/>
      <c r="D859" s="344"/>
      <c r="E859" s="38" t="s">
        <v>445</v>
      </c>
      <c r="F859" s="38" t="s">
        <v>349</v>
      </c>
      <c r="G859" s="21"/>
      <c r="H859" s="21"/>
      <c r="I859" s="21">
        <f>I860</f>
        <v>0</v>
      </c>
      <c r="J859" s="21">
        <f t="shared" ref="J859:U860" si="451">J860</f>
        <v>0</v>
      </c>
      <c r="K859" s="21">
        <f t="shared" si="451"/>
        <v>0</v>
      </c>
      <c r="L859" s="22" t="str">
        <f t="shared" si="413"/>
        <v>-</v>
      </c>
      <c r="M859" s="21">
        <f t="shared" si="451"/>
        <v>0</v>
      </c>
      <c r="N859" s="21">
        <f t="shared" si="451"/>
        <v>0</v>
      </c>
      <c r="O859" s="21">
        <f t="shared" si="451"/>
        <v>466666667</v>
      </c>
      <c r="P859" s="21">
        <f t="shared" si="451"/>
        <v>466666667</v>
      </c>
      <c r="Q859" s="21">
        <f t="shared" si="451"/>
        <v>0</v>
      </c>
      <c r="R859" s="21">
        <f t="shared" si="451"/>
        <v>4666667</v>
      </c>
      <c r="S859" s="21">
        <f t="shared" si="451"/>
        <v>4666667</v>
      </c>
      <c r="T859" s="21">
        <f t="shared" si="451"/>
        <v>4666667</v>
      </c>
      <c r="U859" s="21">
        <f t="shared" si="451"/>
        <v>4666667</v>
      </c>
      <c r="V859" s="21"/>
      <c r="W859" s="21"/>
      <c r="X859" s="21"/>
      <c r="Y859" s="12"/>
    </row>
    <row r="860" spans="1:25" s="23" customFormat="1" ht="15.75" hidden="1" x14ac:dyDescent="0.2">
      <c r="A860" s="24"/>
      <c r="B860" s="25">
        <v>11</v>
      </c>
      <c r="C860" s="49" t="s">
        <v>270</v>
      </c>
      <c r="D860" s="40">
        <v>386</v>
      </c>
      <c r="E860" s="20"/>
      <c r="F860" s="20"/>
      <c r="G860" s="21"/>
      <c r="H860" s="21"/>
      <c r="I860" s="21">
        <f>I861</f>
        <v>0</v>
      </c>
      <c r="J860" s="21">
        <f t="shared" si="451"/>
        <v>0</v>
      </c>
      <c r="K860" s="21">
        <f t="shared" si="451"/>
        <v>0</v>
      </c>
      <c r="L860" s="22" t="str">
        <f t="shared" si="413"/>
        <v>-</v>
      </c>
      <c r="M860" s="21">
        <f t="shared" si="451"/>
        <v>0</v>
      </c>
      <c r="N860" s="21">
        <f t="shared" si="451"/>
        <v>0</v>
      </c>
      <c r="O860" s="21">
        <f t="shared" si="451"/>
        <v>466666667</v>
      </c>
      <c r="P860" s="21">
        <f t="shared" si="451"/>
        <v>466666667</v>
      </c>
      <c r="Q860" s="21">
        <f t="shared" si="451"/>
        <v>0</v>
      </c>
      <c r="R860" s="21">
        <f t="shared" si="451"/>
        <v>4666667</v>
      </c>
      <c r="S860" s="21">
        <f t="shared" si="451"/>
        <v>4666667</v>
      </c>
      <c r="T860" s="21">
        <f t="shared" si="451"/>
        <v>4666667</v>
      </c>
      <c r="U860" s="21">
        <f t="shared" si="451"/>
        <v>4666667</v>
      </c>
      <c r="V860" s="21"/>
      <c r="W860" s="21"/>
      <c r="X860" s="21"/>
      <c r="Y860" s="12"/>
    </row>
    <row r="861" spans="1:25" ht="45" hidden="1" x14ac:dyDescent="0.2">
      <c r="B861" s="29">
        <v>11</v>
      </c>
      <c r="C861" s="50" t="s">
        <v>270</v>
      </c>
      <c r="D861" s="53">
        <v>3861</v>
      </c>
      <c r="E861" s="32" t="s">
        <v>277</v>
      </c>
      <c r="L861" s="22" t="str">
        <f t="shared" si="413"/>
        <v>-</v>
      </c>
      <c r="M861" s="1"/>
      <c r="N861" s="1"/>
      <c r="O861" s="1">
        <v>466666667</v>
      </c>
      <c r="P861" s="1">
        <f>O861</f>
        <v>466666667</v>
      </c>
      <c r="Q861" s="1"/>
      <c r="R861" s="1">
        <v>4666667</v>
      </c>
      <c r="S861" s="1">
        <f>R861</f>
        <v>4666667</v>
      </c>
      <c r="T861" s="1">
        <v>4666667</v>
      </c>
      <c r="U861" s="1">
        <f>T861</f>
        <v>4666667</v>
      </c>
    </row>
    <row r="862" spans="1:25" ht="110.25" x14ac:dyDescent="0.2">
      <c r="A862" s="333" t="s">
        <v>446</v>
      </c>
      <c r="B862" s="333"/>
      <c r="C862" s="333"/>
      <c r="D862" s="333"/>
      <c r="E862" s="20" t="s">
        <v>447</v>
      </c>
      <c r="F862" s="38" t="s">
        <v>349</v>
      </c>
      <c r="G862" s="21">
        <f>SUM(G863)</f>
        <v>3500000</v>
      </c>
      <c r="H862" s="21">
        <f t="shared" ref="H862:U863" si="452">SUM(H863)</f>
        <v>3500000</v>
      </c>
      <c r="I862" s="21">
        <f t="shared" si="452"/>
        <v>4782566</v>
      </c>
      <c r="J862" s="21">
        <f t="shared" si="452"/>
        <v>4782566</v>
      </c>
      <c r="K862" s="21">
        <f t="shared" si="452"/>
        <v>4782566</v>
      </c>
      <c r="L862" s="22">
        <f t="shared" si="413"/>
        <v>100</v>
      </c>
      <c r="M862" s="21">
        <f t="shared" si="452"/>
        <v>37000000</v>
      </c>
      <c r="N862" s="21">
        <f t="shared" si="452"/>
        <v>37000000</v>
      </c>
      <c r="O862" s="21">
        <f t="shared" si="452"/>
        <v>114098720</v>
      </c>
      <c r="P862" s="21">
        <f t="shared" si="452"/>
        <v>114098720</v>
      </c>
      <c r="Q862" s="21">
        <f t="shared" si="452"/>
        <v>38400000</v>
      </c>
      <c r="R862" s="21">
        <f t="shared" si="452"/>
        <v>186851150</v>
      </c>
      <c r="S862" s="21">
        <f t="shared" si="452"/>
        <v>186851150</v>
      </c>
      <c r="T862" s="21">
        <f t="shared" si="452"/>
        <v>168200000</v>
      </c>
      <c r="U862" s="21">
        <f t="shared" si="452"/>
        <v>168200000</v>
      </c>
    </row>
    <row r="863" spans="1:25" s="23" customFormat="1" ht="15.75" hidden="1" x14ac:dyDescent="0.2">
      <c r="A863" s="24" t="s">
        <v>448</v>
      </c>
      <c r="B863" s="25">
        <v>11</v>
      </c>
      <c r="C863" s="49" t="s">
        <v>258</v>
      </c>
      <c r="D863" s="40">
        <v>352</v>
      </c>
      <c r="E863" s="20"/>
      <c r="F863" s="20"/>
      <c r="G863" s="21">
        <f>SUM(G864)</f>
        <v>3500000</v>
      </c>
      <c r="H863" s="21">
        <f t="shared" si="452"/>
        <v>3500000</v>
      </c>
      <c r="I863" s="21">
        <f t="shared" si="452"/>
        <v>4782566</v>
      </c>
      <c r="J863" s="21">
        <f t="shared" si="452"/>
        <v>4782566</v>
      </c>
      <c r="K863" s="21">
        <f t="shared" si="452"/>
        <v>4782566</v>
      </c>
      <c r="L863" s="22">
        <f t="shared" si="413"/>
        <v>100</v>
      </c>
      <c r="M863" s="21">
        <f t="shared" si="452"/>
        <v>37000000</v>
      </c>
      <c r="N863" s="21">
        <f t="shared" si="452"/>
        <v>37000000</v>
      </c>
      <c r="O863" s="21">
        <f t="shared" si="452"/>
        <v>114098720</v>
      </c>
      <c r="P863" s="21">
        <f t="shared" si="452"/>
        <v>114098720</v>
      </c>
      <c r="Q863" s="21">
        <f t="shared" si="452"/>
        <v>38400000</v>
      </c>
      <c r="R863" s="21">
        <f t="shared" si="452"/>
        <v>186851150</v>
      </c>
      <c r="S863" s="21">
        <f t="shared" si="452"/>
        <v>186851150</v>
      </c>
      <c r="T863" s="21">
        <f t="shared" si="452"/>
        <v>168200000</v>
      </c>
      <c r="U863" s="21">
        <f t="shared" si="452"/>
        <v>168200000</v>
      </c>
      <c r="V863" s="21"/>
      <c r="W863" s="21"/>
      <c r="X863" s="21"/>
      <c r="Y863" s="12"/>
    </row>
    <row r="864" spans="1:25" ht="30" hidden="1" x14ac:dyDescent="0.2">
      <c r="A864" s="28" t="s">
        <v>448</v>
      </c>
      <c r="B864" s="29">
        <v>11</v>
      </c>
      <c r="C864" s="50" t="s">
        <v>258</v>
      </c>
      <c r="D864" s="53">
        <v>3522</v>
      </c>
      <c r="E864" s="32" t="s">
        <v>150</v>
      </c>
      <c r="G864" s="1">
        <v>3500000</v>
      </c>
      <c r="H864" s="1">
        <v>3500000</v>
      </c>
      <c r="I864" s="1">
        <v>4782566</v>
      </c>
      <c r="J864" s="1">
        <v>4782566</v>
      </c>
      <c r="K864" s="1">
        <v>4782566</v>
      </c>
      <c r="L864" s="33">
        <f t="shared" si="413"/>
        <v>100</v>
      </c>
      <c r="M864" s="1">
        <v>37000000</v>
      </c>
      <c r="N864" s="1">
        <v>37000000</v>
      </c>
      <c r="O864" s="1">
        <v>114098720</v>
      </c>
      <c r="P864" s="1">
        <f>O864</f>
        <v>114098720</v>
      </c>
      <c r="Q864" s="1">
        <v>38400000</v>
      </c>
      <c r="R864" s="1">
        <v>186851150</v>
      </c>
      <c r="S864" s="1">
        <f>R864</f>
        <v>186851150</v>
      </c>
      <c r="T864" s="1">
        <v>168200000</v>
      </c>
      <c r="U864" s="1">
        <f>T864</f>
        <v>168200000</v>
      </c>
    </row>
    <row r="865" spans="1:25" ht="110.25" x14ac:dyDescent="0.2">
      <c r="A865" s="333" t="s">
        <v>449</v>
      </c>
      <c r="B865" s="333"/>
      <c r="C865" s="333"/>
      <c r="D865" s="333"/>
      <c r="E865" s="20" t="s">
        <v>450</v>
      </c>
      <c r="F865" s="38" t="s">
        <v>349</v>
      </c>
      <c r="G865" s="21">
        <f>SUM(G866)</f>
        <v>106396500</v>
      </c>
      <c r="H865" s="21">
        <f t="shared" ref="H865:U866" si="453">SUM(H866)</f>
        <v>106396500</v>
      </c>
      <c r="I865" s="21">
        <f t="shared" si="453"/>
        <v>141563308</v>
      </c>
      <c r="J865" s="21">
        <f t="shared" si="453"/>
        <v>141563308</v>
      </c>
      <c r="K865" s="21">
        <f t="shared" si="453"/>
        <v>141563308</v>
      </c>
      <c r="L865" s="22">
        <f t="shared" si="413"/>
        <v>100</v>
      </c>
      <c r="M865" s="21">
        <f t="shared" si="453"/>
        <v>0</v>
      </c>
      <c r="N865" s="21">
        <f t="shared" si="453"/>
        <v>0</v>
      </c>
      <c r="O865" s="21">
        <f t="shared" si="453"/>
        <v>0</v>
      </c>
      <c r="P865" s="21">
        <f t="shared" si="453"/>
        <v>0</v>
      </c>
      <c r="Q865" s="21">
        <f t="shared" si="453"/>
        <v>0</v>
      </c>
      <c r="R865" s="21">
        <f t="shared" si="453"/>
        <v>0</v>
      </c>
      <c r="S865" s="21">
        <f t="shared" si="453"/>
        <v>0</v>
      </c>
      <c r="T865" s="21">
        <f t="shared" si="453"/>
        <v>0</v>
      </c>
      <c r="U865" s="21">
        <f t="shared" si="453"/>
        <v>0</v>
      </c>
    </row>
    <row r="866" spans="1:25" s="23" customFormat="1" ht="15.75" hidden="1" x14ac:dyDescent="0.2">
      <c r="A866" s="24" t="s">
        <v>451</v>
      </c>
      <c r="B866" s="25">
        <v>11</v>
      </c>
      <c r="C866" s="49" t="s">
        <v>258</v>
      </c>
      <c r="D866" s="40">
        <v>352</v>
      </c>
      <c r="E866" s="20"/>
      <c r="F866" s="20"/>
      <c r="G866" s="21">
        <f>SUM(G867)</f>
        <v>106396500</v>
      </c>
      <c r="H866" s="21">
        <f t="shared" si="453"/>
        <v>106396500</v>
      </c>
      <c r="I866" s="21">
        <f t="shared" si="453"/>
        <v>141563308</v>
      </c>
      <c r="J866" s="21">
        <f t="shared" si="453"/>
        <v>141563308</v>
      </c>
      <c r="K866" s="21">
        <f t="shared" si="453"/>
        <v>141563308</v>
      </c>
      <c r="L866" s="22">
        <f t="shared" si="413"/>
        <v>100</v>
      </c>
      <c r="M866" s="21">
        <f t="shared" si="453"/>
        <v>0</v>
      </c>
      <c r="N866" s="21">
        <f t="shared" si="453"/>
        <v>0</v>
      </c>
      <c r="O866" s="21">
        <f t="shared" si="453"/>
        <v>0</v>
      </c>
      <c r="P866" s="21">
        <f t="shared" si="453"/>
        <v>0</v>
      </c>
      <c r="Q866" s="21">
        <f t="shared" si="453"/>
        <v>0</v>
      </c>
      <c r="R866" s="21">
        <f t="shared" si="453"/>
        <v>0</v>
      </c>
      <c r="S866" s="21">
        <f t="shared" si="453"/>
        <v>0</v>
      </c>
      <c r="T866" s="21">
        <f t="shared" si="453"/>
        <v>0</v>
      </c>
      <c r="U866" s="21">
        <f t="shared" si="453"/>
        <v>0</v>
      </c>
      <c r="V866" s="21"/>
      <c r="W866" s="21"/>
      <c r="X866" s="21"/>
      <c r="Y866" s="12"/>
    </row>
    <row r="867" spans="1:25" ht="30" hidden="1" x14ac:dyDescent="0.2">
      <c r="A867" s="28" t="s">
        <v>451</v>
      </c>
      <c r="B867" s="29">
        <v>11</v>
      </c>
      <c r="C867" s="50" t="s">
        <v>258</v>
      </c>
      <c r="D867" s="53">
        <v>3522</v>
      </c>
      <c r="E867" s="32" t="s">
        <v>150</v>
      </c>
      <c r="G867" s="1">
        <v>106396500</v>
      </c>
      <c r="H867" s="1">
        <v>106396500</v>
      </c>
      <c r="I867" s="1">
        <v>141563308</v>
      </c>
      <c r="J867" s="1">
        <v>141563308</v>
      </c>
      <c r="K867" s="1">
        <v>141563308</v>
      </c>
      <c r="L867" s="33">
        <f t="shared" ref="L867:L930" si="454">IF(I867=0, "-", K867/I867*100)</f>
        <v>100</v>
      </c>
      <c r="M867" s="1">
        <v>0</v>
      </c>
      <c r="N867" s="1">
        <v>0</v>
      </c>
      <c r="O867" s="1"/>
      <c r="P867" s="1">
        <f>O867</f>
        <v>0</v>
      </c>
      <c r="Q867" s="1">
        <v>0</v>
      </c>
      <c r="R867" s="1"/>
      <c r="S867" s="1">
        <f>R867</f>
        <v>0</v>
      </c>
      <c r="T867" s="1"/>
      <c r="U867" s="1">
        <f>T867</f>
        <v>0</v>
      </c>
    </row>
    <row r="868" spans="1:25" ht="110.25" x14ac:dyDescent="0.2">
      <c r="A868" s="333" t="s">
        <v>452</v>
      </c>
      <c r="B868" s="333"/>
      <c r="C868" s="333"/>
      <c r="D868" s="333"/>
      <c r="E868" s="20" t="s">
        <v>453</v>
      </c>
      <c r="F868" s="38" t="s">
        <v>349</v>
      </c>
      <c r="G868" s="21">
        <f>G869+G871</f>
        <v>54000000</v>
      </c>
      <c r="H868" s="21">
        <f t="shared" ref="H868:U868" si="455">H869+H871</f>
        <v>54000000</v>
      </c>
      <c r="I868" s="21">
        <f t="shared" si="455"/>
        <v>79000000</v>
      </c>
      <c r="J868" s="21">
        <f t="shared" si="455"/>
        <v>79000000</v>
      </c>
      <c r="K868" s="21">
        <f t="shared" si="455"/>
        <v>79000000</v>
      </c>
      <c r="L868" s="22">
        <f t="shared" si="454"/>
        <v>100</v>
      </c>
      <c r="M868" s="21">
        <f t="shared" si="455"/>
        <v>58000000</v>
      </c>
      <c r="N868" s="21">
        <f t="shared" si="455"/>
        <v>58000000</v>
      </c>
      <c r="O868" s="21">
        <f t="shared" si="455"/>
        <v>95669306</v>
      </c>
      <c r="P868" s="21">
        <f t="shared" si="455"/>
        <v>58148276</v>
      </c>
      <c r="Q868" s="21">
        <f t="shared" si="455"/>
        <v>63000000</v>
      </c>
      <c r="R868" s="21">
        <f t="shared" si="455"/>
        <v>89563364</v>
      </c>
      <c r="S868" s="21">
        <f t="shared" si="455"/>
        <v>62136194</v>
      </c>
      <c r="T868" s="21">
        <f t="shared" si="455"/>
        <v>95778878</v>
      </c>
      <c r="U868" s="21">
        <f t="shared" si="455"/>
        <v>66471450</v>
      </c>
    </row>
    <row r="869" spans="1:25" s="23" customFormat="1" ht="15.75" hidden="1" x14ac:dyDescent="0.2">
      <c r="A869" s="24" t="s">
        <v>454</v>
      </c>
      <c r="B869" s="25">
        <v>11</v>
      </c>
      <c r="C869" s="49" t="s">
        <v>258</v>
      </c>
      <c r="D869" s="27">
        <v>352</v>
      </c>
      <c r="E869" s="20"/>
      <c r="F869" s="20"/>
      <c r="G869" s="21">
        <f>SUM(G870)</f>
        <v>54000000</v>
      </c>
      <c r="H869" s="21">
        <f t="shared" ref="H869:U869" si="456">SUM(H870)</f>
        <v>54000000</v>
      </c>
      <c r="I869" s="21">
        <f t="shared" si="456"/>
        <v>54000000</v>
      </c>
      <c r="J869" s="21">
        <f t="shared" si="456"/>
        <v>54000000</v>
      </c>
      <c r="K869" s="21">
        <f t="shared" si="456"/>
        <v>54000000</v>
      </c>
      <c r="L869" s="22">
        <f t="shared" si="454"/>
        <v>100</v>
      </c>
      <c r="M869" s="21">
        <f t="shared" si="456"/>
        <v>58000000</v>
      </c>
      <c r="N869" s="21">
        <f t="shared" si="456"/>
        <v>58000000</v>
      </c>
      <c r="O869" s="21">
        <f t="shared" si="456"/>
        <v>58148276</v>
      </c>
      <c r="P869" s="21">
        <f t="shared" si="456"/>
        <v>58148276</v>
      </c>
      <c r="Q869" s="21">
        <f t="shared" si="456"/>
        <v>63000000</v>
      </c>
      <c r="R869" s="21">
        <f t="shared" si="456"/>
        <v>62136194</v>
      </c>
      <c r="S869" s="21">
        <f t="shared" si="456"/>
        <v>62136194</v>
      </c>
      <c r="T869" s="21">
        <f t="shared" si="456"/>
        <v>66471450</v>
      </c>
      <c r="U869" s="21">
        <f t="shared" si="456"/>
        <v>66471450</v>
      </c>
      <c r="V869" s="21"/>
      <c r="W869" s="21"/>
      <c r="X869" s="21"/>
      <c r="Y869" s="12"/>
    </row>
    <row r="870" spans="1:25" ht="30" hidden="1" x14ac:dyDescent="0.2">
      <c r="A870" s="28" t="s">
        <v>454</v>
      </c>
      <c r="B870" s="29">
        <v>11</v>
      </c>
      <c r="C870" s="50" t="s">
        <v>258</v>
      </c>
      <c r="D870" s="53">
        <v>3522</v>
      </c>
      <c r="E870" s="32" t="s">
        <v>150</v>
      </c>
      <c r="G870" s="1">
        <v>54000000</v>
      </c>
      <c r="H870" s="1">
        <v>54000000</v>
      </c>
      <c r="I870" s="1">
        <v>54000000</v>
      </c>
      <c r="J870" s="1">
        <v>54000000</v>
      </c>
      <c r="K870" s="1">
        <v>54000000</v>
      </c>
      <c r="L870" s="33">
        <f t="shared" si="454"/>
        <v>100</v>
      </c>
      <c r="M870" s="1">
        <v>58000000</v>
      </c>
      <c r="N870" s="1">
        <v>58000000</v>
      </c>
      <c r="O870" s="1">
        <v>58148276</v>
      </c>
      <c r="P870" s="1">
        <f>O870</f>
        <v>58148276</v>
      </c>
      <c r="Q870" s="1">
        <v>63000000</v>
      </c>
      <c r="R870" s="1">
        <v>62136194</v>
      </c>
      <c r="S870" s="1">
        <f>R870</f>
        <v>62136194</v>
      </c>
      <c r="T870" s="1">
        <v>66471450</v>
      </c>
      <c r="U870" s="1">
        <f>T870</f>
        <v>66471450</v>
      </c>
    </row>
    <row r="871" spans="1:25" s="23" customFormat="1" ht="15.75" hidden="1" x14ac:dyDescent="0.2">
      <c r="A871" s="24" t="s">
        <v>454</v>
      </c>
      <c r="B871" s="25">
        <v>11</v>
      </c>
      <c r="C871" s="49" t="s">
        <v>258</v>
      </c>
      <c r="D871" s="40">
        <v>516</v>
      </c>
      <c r="E871" s="20"/>
      <c r="F871" s="20"/>
      <c r="G871" s="21">
        <f>SUM(G872)</f>
        <v>0</v>
      </c>
      <c r="H871" s="21">
        <f t="shared" ref="H871:U871" si="457">SUM(H872)</f>
        <v>0</v>
      </c>
      <c r="I871" s="21">
        <f t="shared" si="457"/>
        <v>25000000</v>
      </c>
      <c r="J871" s="21">
        <f t="shared" si="457"/>
        <v>25000000</v>
      </c>
      <c r="K871" s="21">
        <f t="shared" si="457"/>
        <v>25000000</v>
      </c>
      <c r="L871" s="22">
        <f t="shared" si="454"/>
        <v>100</v>
      </c>
      <c r="M871" s="21">
        <f t="shared" si="457"/>
        <v>0</v>
      </c>
      <c r="N871" s="21">
        <f t="shared" si="457"/>
        <v>0</v>
      </c>
      <c r="O871" s="21">
        <f t="shared" si="457"/>
        <v>37521030</v>
      </c>
      <c r="P871" s="21">
        <f t="shared" si="457"/>
        <v>0</v>
      </c>
      <c r="Q871" s="21">
        <f t="shared" si="457"/>
        <v>0</v>
      </c>
      <c r="R871" s="21">
        <f t="shared" si="457"/>
        <v>27427170</v>
      </c>
      <c r="S871" s="21">
        <f t="shared" si="457"/>
        <v>0</v>
      </c>
      <c r="T871" s="21">
        <f t="shared" si="457"/>
        <v>29307428</v>
      </c>
      <c r="U871" s="21">
        <f t="shared" si="457"/>
        <v>0</v>
      </c>
      <c r="V871" s="21"/>
      <c r="W871" s="21"/>
      <c r="X871" s="21"/>
      <c r="Y871" s="12"/>
    </row>
    <row r="872" spans="1:25" ht="30" hidden="1" x14ac:dyDescent="0.2">
      <c r="A872" s="28" t="s">
        <v>454</v>
      </c>
      <c r="B872" s="29">
        <v>11</v>
      </c>
      <c r="C872" s="50" t="s">
        <v>258</v>
      </c>
      <c r="D872" s="53">
        <v>5163</v>
      </c>
      <c r="E872" s="32" t="s">
        <v>455</v>
      </c>
      <c r="G872" s="1">
        <v>0</v>
      </c>
      <c r="H872" s="1">
        <v>0</v>
      </c>
      <c r="I872" s="1">
        <v>25000000</v>
      </c>
      <c r="J872" s="1">
        <v>25000000</v>
      </c>
      <c r="K872" s="1">
        <v>25000000</v>
      </c>
      <c r="L872" s="33">
        <f t="shared" si="454"/>
        <v>100</v>
      </c>
      <c r="M872" s="1">
        <v>0</v>
      </c>
      <c r="N872" s="1">
        <v>0</v>
      </c>
      <c r="O872" s="1">
        <v>37521030</v>
      </c>
      <c r="P872" s="35"/>
      <c r="Q872" s="1">
        <v>0</v>
      </c>
      <c r="R872" s="1">
        <v>27427170</v>
      </c>
      <c r="S872" s="35"/>
      <c r="T872" s="1">
        <v>29307428</v>
      </c>
      <c r="U872" s="35"/>
    </row>
    <row r="873" spans="1:25" ht="110.25" x14ac:dyDescent="0.2">
      <c r="A873" s="333" t="s">
        <v>456</v>
      </c>
      <c r="B873" s="333"/>
      <c r="C873" s="333"/>
      <c r="D873" s="333"/>
      <c r="E873" s="20" t="s">
        <v>457</v>
      </c>
      <c r="F873" s="38" t="s">
        <v>349</v>
      </c>
      <c r="G873" s="21">
        <f>SUM(G874)</f>
        <v>550000</v>
      </c>
      <c r="H873" s="21">
        <f t="shared" ref="H873:U874" si="458">SUM(H874)</f>
        <v>550000</v>
      </c>
      <c r="I873" s="21">
        <f t="shared" si="458"/>
        <v>550000</v>
      </c>
      <c r="J873" s="21">
        <f t="shared" si="458"/>
        <v>550000</v>
      </c>
      <c r="K873" s="21">
        <f t="shared" si="458"/>
        <v>374816</v>
      </c>
      <c r="L873" s="22">
        <f t="shared" si="454"/>
        <v>68.148363636363641</v>
      </c>
      <c r="M873" s="21">
        <f t="shared" si="458"/>
        <v>630000</v>
      </c>
      <c r="N873" s="21">
        <f t="shared" si="458"/>
        <v>630000</v>
      </c>
      <c r="O873" s="21">
        <f t="shared" si="458"/>
        <v>630000</v>
      </c>
      <c r="P873" s="21">
        <f t="shared" si="458"/>
        <v>630000</v>
      </c>
      <c r="Q873" s="21">
        <f t="shared" si="458"/>
        <v>650000</v>
      </c>
      <c r="R873" s="21">
        <f t="shared" si="458"/>
        <v>650000</v>
      </c>
      <c r="S873" s="21">
        <f t="shared" si="458"/>
        <v>650000</v>
      </c>
      <c r="T873" s="21">
        <f t="shared" si="458"/>
        <v>670000</v>
      </c>
      <c r="U873" s="21">
        <f t="shared" si="458"/>
        <v>670000</v>
      </c>
    </row>
    <row r="874" spans="1:25" s="23" customFormat="1" ht="15.75" hidden="1" x14ac:dyDescent="0.2">
      <c r="A874" s="24" t="s">
        <v>458</v>
      </c>
      <c r="B874" s="25">
        <v>11</v>
      </c>
      <c r="C874" s="49" t="s">
        <v>258</v>
      </c>
      <c r="D874" s="40">
        <v>352</v>
      </c>
      <c r="E874" s="20"/>
      <c r="F874" s="20"/>
      <c r="G874" s="21">
        <f>SUM(G875)</f>
        <v>550000</v>
      </c>
      <c r="H874" s="21">
        <f t="shared" si="458"/>
        <v>550000</v>
      </c>
      <c r="I874" s="21">
        <f t="shared" si="458"/>
        <v>550000</v>
      </c>
      <c r="J874" s="21">
        <f t="shared" si="458"/>
        <v>550000</v>
      </c>
      <c r="K874" s="21">
        <f t="shared" si="458"/>
        <v>374816</v>
      </c>
      <c r="L874" s="22">
        <f t="shared" si="454"/>
        <v>68.148363636363641</v>
      </c>
      <c r="M874" s="21">
        <f t="shared" si="458"/>
        <v>630000</v>
      </c>
      <c r="N874" s="21">
        <f t="shared" si="458"/>
        <v>630000</v>
      </c>
      <c r="O874" s="21">
        <f t="shared" si="458"/>
        <v>630000</v>
      </c>
      <c r="P874" s="21">
        <f t="shared" si="458"/>
        <v>630000</v>
      </c>
      <c r="Q874" s="21">
        <f t="shared" si="458"/>
        <v>650000</v>
      </c>
      <c r="R874" s="21">
        <f t="shared" si="458"/>
        <v>650000</v>
      </c>
      <c r="S874" s="21">
        <f t="shared" si="458"/>
        <v>650000</v>
      </c>
      <c r="T874" s="21">
        <f t="shared" si="458"/>
        <v>670000</v>
      </c>
      <c r="U874" s="21">
        <f t="shared" si="458"/>
        <v>670000</v>
      </c>
      <c r="V874" s="21"/>
      <c r="W874" s="21"/>
      <c r="X874" s="21"/>
      <c r="Y874" s="12"/>
    </row>
    <row r="875" spans="1:25" ht="30" hidden="1" x14ac:dyDescent="0.2">
      <c r="A875" s="28" t="s">
        <v>458</v>
      </c>
      <c r="B875" s="29">
        <v>11</v>
      </c>
      <c r="C875" s="50" t="s">
        <v>258</v>
      </c>
      <c r="D875" s="53">
        <v>3522</v>
      </c>
      <c r="E875" s="32" t="s">
        <v>150</v>
      </c>
      <c r="G875" s="1">
        <v>550000</v>
      </c>
      <c r="H875" s="1">
        <v>550000</v>
      </c>
      <c r="I875" s="1">
        <v>550000</v>
      </c>
      <c r="J875" s="1">
        <v>550000</v>
      </c>
      <c r="K875" s="1">
        <v>374816</v>
      </c>
      <c r="L875" s="33">
        <f t="shared" si="454"/>
        <v>68.148363636363641</v>
      </c>
      <c r="M875" s="1">
        <v>630000</v>
      </c>
      <c r="N875" s="1">
        <v>630000</v>
      </c>
      <c r="O875" s="1">
        <v>630000</v>
      </c>
      <c r="P875" s="1">
        <f>O875</f>
        <v>630000</v>
      </c>
      <c r="Q875" s="1">
        <v>650000</v>
      </c>
      <c r="R875" s="1">
        <v>650000</v>
      </c>
      <c r="S875" s="1">
        <f>R875</f>
        <v>650000</v>
      </c>
      <c r="T875" s="1">
        <v>670000</v>
      </c>
      <c r="U875" s="1">
        <f>T875</f>
        <v>670000</v>
      </c>
    </row>
    <row r="876" spans="1:25" ht="110.25" x14ac:dyDescent="0.2">
      <c r="A876" s="333" t="s">
        <v>459</v>
      </c>
      <c r="B876" s="333"/>
      <c r="C876" s="333"/>
      <c r="D876" s="333"/>
      <c r="E876" s="20" t="s">
        <v>460</v>
      </c>
      <c r="F876" s="38" t="s">
        <v>349</v>
      </c>
      <c r="G876" s="21">
        <f>SUM(G877)</f>
        <v>25323000</v>
      </c>
      <c r="H876" s="21">
        <f t="shared" ref="H876:U877" si="459">SUM(H877)</f>
        <v>25323000</v>
      </c>
      <c r="I876" s="21">
        <f t="shared" si="459"/>
        <v>132050315</v>
      </c>
      <c r="J876" s="21">
        <f t="shared" si="459"/>
        <v>132050315</v>
      </c>
      <c r="K876" s="21">
        <f t="shared" si="459"/>
        <v>132050315</v>
      </c>
      <c r="L876" s="22">
        <f t="shared" si="454"/>
        <v>100</v>
      </c>
      <c r="M876" s="21">
        <f t="shared" si="459"/>
        <v>36650000</v>
      </c>
      <c r="N876" s="21">
        <f t="shared" si="459"/>
        <v>36650000</v>
      </c>
      <c r="O876" s="21">
        <f t="shared" si="459"/>
        <v>210000000</v>
      </c>
      <c r="P876" s="21">
        <f t="shared" si="459"/>
        <v>210000000</v>
      </c>
      <c r="Q876" s="21">
        <f t="shared" si="459"/>
        <v>34551400</v>
      </c>
      <c r="R876" s="21">
        <f t="shared" si="459"/>
        <v>210000000</v>
      </c>
      <c r="S876" s="21">
        <f t="shared" si="459"/>
        <v>210000000</v>
      </c>
      <c r="T876" s="21">
        <f t="shared" si="459"/>
        <v>240000000</v>
      </c>
      <c r="U876" s="21">
        <f t="shared" si="459"/>
        <v>240000000</v>
      </c>
    </row>
    <row r="877" spans="1:25" s="23" customFormat="1" ht="15.75" hidden="1" x14ac:dyDescent="0.2">
      <c r="A877" s="24" t="s">
        <v>461</v>
      </c>
      <c r="B877" s="25">
        <v>11</v>
      </c>
      <c r="C877" s="49" t="s">
        <v>258</v>
      </c>
      <c r="D877" s="27">
        <v>352</v>
      </c>
      <c r="E877" s="20"/>
      <c r="F877" s="20"/>
      <c r="G877" s="21">
        <f>SUM(G878)</f>
        <v>25323000</v>
      </c>
      <c r="H877" s="21">
        <f t="shared" si="459"/>
        <v>25323000</v>
      </c>
      <c r="I877" s="21">
        <f t="shared" si="459"/>
        <v>132050315</v>
      </c>
      <c r="J877" s="21">
        <f t="shared" si="459"/>
        <v>132050315</v>
      </c>
      <c r="K877" s="21">
        <f t="shared" si="459"/>
        <v>132050315</v>
      </c>
      <c r="L877" s="22">
        <f t="shared" si="454"/>
        <v>100</v>
      </c>
      <c r="M877" s="21">
        <f t="shared" si="459"/>
        <v>36650000</v>
      </c>
      <c r="N877" s="21">
        <f t="shared" si="459"/>
        <v>36650000</v>
      </c>
      <c r="O877" s="21">
        <f t="shared" si="459"/>
        <v>210000000</v>
      </c>
      <c r="P877" s="21">
        <f t="shared" si="459"/>
        <v>210000000</v>
      </c>
      <c r="Q877" s="21">
        <f t="shared" si="459"/>
        <v>34551400</v>
      </c>
      <c r="R877" s="21">
        <f t="shared" si="459"/>
        <v>210000000</v>
      </c>
      <c r="S877" s="21">
        <f t="shared" si="459"/>
        <v>210000000</v>
      </c>
      <c r="T877" s="21">
        <f t="shared" si="459"/>
        <v>240000000</v>
      </c>
      <c r="U877" s="21">
        <f t="shared" si="459"/>
        <v>240000000</v>
      </c>
      <c r="V877" s="21"/>
      <c r="W877" s="21"/>
      <c r="X877" s="21"/>
      <c r="Y877" s="12"/>
    </row>
    <row r="878" spans="1:25" ht="30" hidden="1" x14ac:dyDescent="0.2">
      <c r="A878" s="28" t="s">
        <v>461</v>
      </c>
      <c r="B878" s="29">
        <v>11</v>
      </c>
      <c r="C878" s="50" t="s">
        <v>258</v>
      </c>
      <c r="D878" s="31">
        <v>3522</v>
      </c>
      <c r="E878" s="32" t="s">
        <v>150</v>
      </c>
      <c r="F878" s="38"/>
      <c r="G878" s="1">
        <v>25323000</v>
      </c>
      <c r="H878" s="1">
        <v>25323000</v>
      </c>
      <c r="I878" s="1">
        <v>132050315</v>
      </c>
      <c r="J878" s="1">
        <v>132050315</v>
      </c>
      <c r="K878" s="1">
        <v>132050315</v>
      </c>
      <c r="L878" s="33">
        <f t="shared" si="454"/>
        <v>100</v>
      </c>
      <c r="M878" s="1">
        <v>36650000</v>
      </c>
      <c r="N878" s="1">
        <v>36650000</v>
      </c>
      <c r="O878" s="1">
        <v>210000000</v>
      </c>
      <c r="P878" s="1">
        <f>O878</f>
        <v>210000000</v>
      </c>
      <c r="Q878" s="1">
        <v>34551400</v>
      </c>
      <c r="R878" s="1">
        <v>210000000</v>
      </c>
      <c r="S878" s="1">
        <f>R878</f>
        <v>210000000</v>
      </c>
      <c r="T878" s="1">
        <v>240000000</v>
      </c>
      <c r="U878" s="1">
        <f>T878</f>
        <v>240000000</v>
      </c>
    </row>
    <row r="879" spans="1:25" ht="110.25" x14ac:dyDescent="0.2">
      <c r="A879" s="333" t="s">
        <v>462</v>
      </c>
      <c r="B879" s="333"/>
      <c r="C879" s="333"/>
      <c r="D879" s="333"/>
      <c r="E879" s="20" t="s">
        <v>463</v>
      </c>
      <c r="F879" s="38" t="s">
        <v>349</v>
      </c>
      <c r="G879" s="21">
        <f>SUM(G880)</f>
        <v>57964863</v>
      </c>
      <c r="H879" s="21">
        <f t="shared" ref="H879:U880" si="460">SUM(H880)</f>
        <v>57964863</v>
      </c>
      <c r="I879" s="21">
        <f t="shared" si="460"/>
        <v>57964863</v>
      </c>
      <c r="J879" s="21">
        <f t="shared" si="460"/>
        <v>57964863</v>
      </c>
      <c r="K879" s="21">
        <f t="shared" si="460"/>
        <v>57964863</v>
      </c>
      <c r="L879" s="22">
        <f t="shared" si="454"/>
        <v>100</v>
      </c>
      <c r="M879" s="21">
        <f t="shared" si="460"/>
        <v>0</v>
      </c>
      <c r="N879" s="21">
        <f t="shared" si="460"/>
        <v>0</v>
      </c>
      <c r="O879" s="21">
        <f t="shared" si="460"/>
        <v>0</v>
      </c>
      <c r="P879" s="21">
        <f t="shared" si="460"/>
        <v>0</v>
      </c>
      <c r="Q879" s="21">
        <f t="shared" si="460"/>
        <v>0</v>
      </c>
      <c r="R879" s="21">
        <f t="shared" si="460"/>
        <v>0</v>
      </c>
      <c r="S879" s="21">
        <f t="shared" si="460"/>
        <v>0</v>
      </c>
      <c r="T879" s="21">
        <f t="shared" si="460"/>
        <v>0</v>
      </c>
      <c r="U879" s="21">
        <f t="shared" si="460"/>
        <v>0</v>
      </c>
    </row>
    <row r="880" spans="1:25" s="23" customFormat="1" ht="15.75" hidden="1" x14ac:dyDescent="0.2">
      <c r="A880" s="24" t="s">
        <v>464</v>
      </c>
      <c r="B880" s="25">
        <v>11</v>
      </c>
      <c r="C880" s="49" t="s">
        <v>258</v>
      </c>
      <c r="D880" s="27">
        <v>352</v>
      </c>
      <c r="E880" s="20"/>
      <c r="F880" s="20"/>
      <c r="G880" s="21">
        <f>SUM(G881)</f>
        <v>57964863</v>
      </c>
      <c r="H880" s="21">
        <f t="shared" si="460"/>
        <v>57964863</v>
      </c>
      <c r="I880" s="21">
        <f t="shared" si="460"/>
        <v>57964863</v>
      </c>
      <c r="J880" s="21">
        <f t="shared" si="460"/>
        <v>57964863</v>
      </c>
      <c r="K880" s="21">
        <f t="shared" si="460"/>
        <v>57964863</v>
      </c>
      <c r="L880" s="22">
        <f t="shared" si="454"/>
        <v>100</v>
      </c>
      <c r="M880" s="21">
        <f t="shared" si="460"/>
        <v>0</v>
      </c>
      <c r="N880" s="21">
        <f t="shared" si="460"/>
        <v>0</v>
      </c>
      <c r="O880" s="21">
        <f t="shared" si="460"/>
        <v>0</v>
      </c>
      <c r="P880" s="21">
        <f t="shared" si="460"/>
        <v>0</v>
      </c>
      <c r="Q880" s="21">
        <f t="shared" si="460"/>
        <v>0</v>
      </c>
      <c r="R880" s="21">
        <f t="shared" si="460"/>
        <v>0</v>
      </c>
      <c r="S880" s="21">
        <f t="shared" si="460"/>
        <v>0</v>
      </c>
      <c r="T880" s="21">
        <f t="shared" si="460"/>
        <v>0</v>
      </c>
      <c r="U880" s="21">
        <f t="shared" si="460"/>
        <v>0</v>
      </c>
      <c r="V880" s="21"/>
      <c r="W880" s="21"/>
      <c r="X880" s="21"/>
      <c r="Y880" s="12"/>
    </row>
    <row r="881" spans="1:25" ht="30" hidden="1" x14ac:dyDescent="0.2">
      <c r="A881" s="28" t="s">
        <v>464</v>
      </c>
      <c r="B881" s="29">
        <v>11</v>
      </c>
      <c r="C881" s="50" t="s">
        <v>258</v>
      </c>
      <c r="D881" s="31">
        <v>3522</v>
      </c>
      <c r="E881" s="32" t="s">
        <v>150</v>
      </c>
      <c r="F881" s="38"/>
      <c r="G881" s="1">
        <v>57964863</v>
      </c>
      <c r="H881" s="1">
        <v>57964863</v>
      </c>
      <c r="I881" s="1">
        <v>57964863</v>
      </c>
      <c r="J881" s="1">
        <v>57964863</v>
      </c>
      <c r="K881" s="1">
        <v>57964863</v>
      </c>
      <c r="L881" s="33">
        <f t="shared" si="454"/>
        <v>100</v>
      </c>
      <c r="M881" s="1">
        <v>0</v>
      </c>
      <c r="N881" s="1">
        <v>0</v>
      </c>
      <c r="O881" s="1"/>
      <c r="P881" s="1">
        <f>O881</f>
        <v>0</v>
      </c>
      <c r="Q881" s="1">
        <v>0</v>
      </c>
      <c r="R881" s="1"/>
      <c r="S881" s="1">
        <f>R881</f>
        <v>0</v>
      </c>
      <c r="T881" s="1"/>
      <c r="U881" s="1">
        <f>T881</f>
        <v>0</v>
      </c>
    </row>
    <row r="882" spans="1:25" ht="15.75" x14ac:dyDescent="0.2">
      <c r="A882" s="345" t="s">
        <v>465</v>
      </c>
      <c r="B882" s="345"/>
      <c r="C882" s="345"/>
      <c r="D882" s="345"/>
      <c r="E882" s="345"/>
      <c r="F882" s="345"/>
      <c r="G882" s="16">
        <f>G883+G925+G928+G935</f>
        <v>357799100</v>
      </c>
      <c r="H882" s="16">
        <f t="shared" ref="H882:U882" si="461">H883+H925+H928+H935</f>
        <v>357799100</v>
      </c>
      <c r="I882" s="16">
        <f t="shared" si="461"/>
        <v>357799100</v>
      </c>
      <c r="J882" s="16">
        <f t="shared" si="461"/>
        <v>357799100</v>
      </c>
      <c r="K882" s="16">
        <f t="shared" si="461"/>
        <v>258219377.35999998</v>
      </c>
      <c r="L882" s="17">
        <f t="shared" si="454"/>
        <v>72.168816903116863</v>
      </c>
      <c r="M882" s="16">
        <f t="shared" si="461"/>
        <v>387799100</v>
      </c>
      <c r="N882" s="16">
        <f t="shared" si="461"/>
        <v>387799100</v>
      </c>
      <c r="O882" s="16">
        <f t="shared" si="461"/>
        <v>356100000</v>
      </c>
      <c r="P882" s="16">
        <f t="shared" si="461"/>
        <v>356100000</v>
      </c>
      <c r="Q882" s="16">
        <f t="shared" si="461"/>
        <v>387799100</v>
      </c>
      <c r="R882" s="16">
        <f t="shared" si="461"/>
        <v>356100000</v>
      </c>
      <c r="S882" s="16">
        <f t="shared" si="461"/>
        <v>356100000</v>
      </c>
      <c r="T882" s="16">
        <f t="shared" si="461"/>
        <v>356100000</v>
      </c>
      <c r="U882" s="16">
        <f t="shared" si="461"/>
        <v>356100000</v>
      </c>
    </row>
    <row r="883" spans="1:25" ht="141.75" x14ac:dyDescent="0.2">
      <c r="A883" s="333" t="s">
        <v>466</v>
      </c>
      <c r="B883" s="333"/>
      <c r="C883" s="333"/>
      <c r="D883" s="333"/>
      <c r="E883" s="20" t="s">
        <v>467</v>
      </c>
      <c r="F883" s="38" t="s">
        <v>99</v>
      </c>
      <c r="G883" s="21">
        <f>G884+G886+G888+G891+G896+G901+G909+G911+G918+G921+G923</f>
        <v>2726400</v>
      </c>
      <c r="H883" s="21">
        <f t="shared" ref="H883:U883" si="462">H884+H886+H888+H891+H896+H901+H909+H911+H918+H921+H923</f>
        <v>2726400</v>
      </c>
      <c r="I883" s="21">
        <f t="shared" si="462"/>
        <v>2726400</v>
      </c>
      <c r="J883" s="21">
        <f t="shared" si="462"/>
        <v>2726400</v>
      </c>
      <c r="K883" s="21">
        <f t="shared" si="462"/>
        <v>1833554.41</v>
      </c>
      <c r="L883" s="22">
        <f t="shared" si="454"/>
        <v>67.251848958333326</v>
      </c>
      <c r="M883" s="21">
        <f t="shared" si="462"/>
        <v>2736400</v>
      </c>
      <c r="N883" s="21">
        <f t="shared" si="462"/>
        <v>2736400</v>
      </c>
      <c r="O883" s="21">
        <f t="shared" si="462"/>
        <v>2682600</v>
      </c>
      <c r="P883" s="21">
        <f t="shared" si="462"/>
        <v>2682600</v>
      </c>
      <c r="Q883" s="21">
        <f t="shared" si="462"/>
        <v>2736400</v>
      </c>
      <c r="R883" s="21">
        <f t="shared" si="462"/>
        <v>2667600</v>
      </c>
      <c r="S883" s="21">
        <f t="shared" si="462"/>
        <v>2667600</v>
      </c>
      <c r="T883" s="21">
        <f t="shared" si="462"/>
        <v>2667600</v>
      </c>
      <c r="U883" s="21">
        <f t="shared" si="462"/>
        <v>2667600</v>
      </c>
    </row>
    <row r="884" spans="1:25" s="23" customFormat="1" ht="15.75" x14ac:dyDescent="0.2">
      <c r="A884" s="24" t="s">
        <v>468</v>
      </c>
      <c r="B884" s="25">
        <v>11</v>
      </c>
      <c r="C884" s="26" t="s">
        <v>101</v>
      </c>
      <c r="D884" s="27">
        <v>311</v>
      </c>
      <c r="E884" s="20"/>
      <c r="F884" s="20"/>
      <c r="G884" s="21">
        <f>SUM(G885)</f>
        <v>1449000</v>
      </c>
      <c r="H884" s="21">
        <f t="shared" ref="H884:U884" si="463">SUM(H885)</f>
        <v>1449000</v>
      </c>
      <c r="I884" s="21">
        <f t="shared" si="463"/>
        <v>1449000</v>
      </c>
      <c r="J884" s="21">
        <f t="shared" si="463"/>
        <v>1449000</v>
      </c>
      <c r="K884" s="21">
        <f t="shared" si="463"/>
        <v>1034815.59</v>
      </c>
      <c r="L884" s="22">
        <f t="shared" si="454"/>
        <v>71.415844720496892</v>
      </c>
      <c r="M884" s="21">
        <f t="shared" si="463"/>
        <v>1449000</v>
      </c>
      <c r="N884" s="21">
        <f t="shared" si="463"/>
        <v>1449000</v>
      </c>
      <c r="O884" s="21">
        <f t="shared" si="463"/>
        <v>1460000</v>
      </c>
      <c r="P884" s="21">
        <f t="shared" si="463"/>
        <v>1460000</v>
      </c>
      <c r="Q884" s="21">
        <f t="shared" si="463"/>
        <v>1449000</v>
      </c>
      <c r="R884" s="21">
        <f t="shared" si="463"/>
        <v>1460000</v>
      </c>
      <c r="S884" s="21">
        <f t="shared" si="463"/>
        <v>1460000</v>
      </c>
      <c r="T884" s="21">
        <f t="shared" si="463"/>
        <v>1458000</v>
      </c>
      <c r="U884" s="21">
        <f t="shared" si="463"/>
        <v>1458000</v>
      </c>
      <c r="V884" s="21">
        <v>1700000</v>
      </c>
      <c r="W884" s="21"/>
      <c r="X884" s="21"/>
      <c r="Y884" s="12" t="s">
        <v>469</v>
      </c>
    </row>
    <row r="885" spans="1:25" ht="15.75" hidden="1" x14ac:dyDescent="0.2">
      <c r="A885" s="28" t="s">
        <v>468</v>
      </c>
      <c r="B885" s="29">
        <v>11</v>
      </c>
      <c r="C885" s="30" t="s">
        <v>101</v>
      </c>
      <c r="D885" s="31">
        <v>3111</v>
      </c>
      <c r="E885" s="32" t="s">
        <v>33</v>
      </c>
      <c r="G885" s="51">
        <v>1449000</v>
      </c>
      <c r="H885" s="51">
        <v>1449000</v>
      </c>
      <c r="I885" s="51">
        <v>1449000</v>
      </c>
      <c r="J885" s="51">
        <v>1449000</v>
      </c>
      <c r="K885" s="51">
        <v>1034815.59</v>
      </c>
      <c r="L885" s="206">
        <f t="shared" si="454"/>
        <v>71.415844720496892</v>
      </c>
      <c r="M885" s="68">
        <v>1449000</v>
      </c>
      <c r="N885" s="68">
        <v>1449000</v>
      </c>
      <c r="O885" s="51">
        <v>1460000</v>
      </c>
      <c r="P885" s="51">
        <f>O885</f>
        <v>1460000</v>
      </c>
      <c r="Q885" s="68">
        <v>1449000</v>
      </c>
      <c r="R885" s="51">
        <v>1460000</v>
      </c>
      <c r="S885" s="51">
        <f>R885</f>
        <v>1460000</v>
      </c>
      <c r="T885" s="51">
        <v>1458000</v>
      </c>
      <c r="U885" s="51">
        <f>T885</f>
        <v>1458000</v>
      </c>
      <c r="V885" s="21">
        <f>O884+O886+O888</f>
        <v>1700000</v>
      </c>
      <c r="Y885" s="23" t="s">
        <v>470</v>
      </c>
    </row>
    <row r="886" spans="1:25" s="23" customFormat="1" ht="15.75" hidden="1" x14ac:dyDescent="0.2">
      <c r="A886" s="24" t="s">
        <v>468</v>
      </c>
      <c r="B886" s="25">
        <v>11</v>
      </c>
      <c r="C886" s="26" t="s">
        <v>101</v>
      </c>
      <c r="D886" s="27">
        <v>312</v>
      </c>
      <c r="E886" s="20"/>
      <c r="F886" s="20"/>
      <c r="G886" s="52">
        <f>SUM(G887)</f>
        <v>6000</v>
      </c>
      <c r="H886" s="52">
        <f t="shared" ref="H886:U886" si="464">SUM(H887)</f>
        <v>6000</v>
      </c>
      <c r="I886" s="52">
        <f t="shared" si="464"/>
        <v>6000</v>
      </c>
      <c r="J886" s="52">
        <f t="shared" si="464"/>
        <v>6000</v>
      </c>
      <c r="K886" s="52">
        <f t="shared" si="464"/>
        <v>3000</v>
      </c>
      <c r="L886" s="22">
        <f t="shared" si="454"/>
        <v>50</v>
      </c>
      <c r="M886" s="52">
        <f t="shared" si="464"/>
        <v>6000</v>
      </c>
      <c r="N886" s="52">
        <f t="shared" si="464"/>
        <v>6000</v>
      </c>
      <c r="O886" s="52">
        <f t="shared" si="464"/>
        <v>12200</v>
      </c>
      <c r="P886" s="52">
        <f t="shared" si="464"/>
        <v>12200</v>
      </c>
      <c r="Q886" s="52">
        <f t="shared" si="464"/>
        <v>6000</v>
      </c>
      <c r="R886" s="52">
        <f t="shared" si="464"/>
        <v>12200</v>
      </c>
      <c r="S886" s="52">
        <f t="shared" si="464"/>
        <v>12200</v>
      </c>
      <c r="T886" s="52">
        <f t="shared" si="464"/>
        <v>16000</v>
      </c>
      <c r="U886" s="52">
        <f t="shared" si="464"/>
        <v>16000</v>
      </c>
      <c r="V886" s="1">
        <f>V884-V885</f>
        <v>0</v>
      </c>
      <c r="W886" s="21"/>
      <c r="X886" s="21"/>
      <c r="Y886" s="65" t="s">
        <v>26</v>
      </c>
    </row>
    <row r="887" spans="1:25" hidden="1" x14ac:dyDescent="0.2">
      <c r="A887" s="28" t="s">
        <v>468</v>
      </c>
      <c r="B887" s="29">
        <v>11</v>
      </c>
      <c r="C887" s="30" t="s">
        <v>101</v>
      </c>
      <c r="D887" s="31">
        <v>3121</v>
      </c>
      <c r="E887" s="32" t="s">
        <v>471</v>
      </c>
      <c r="G887" s="51">
        <v>6000</v>
      </c>
      <c r="H887" s="51">
        <v>6000</v>
      </c>
      <c r="I887" s="51">
        <v>6000</v>
      </c>
      <c r="J887" s="51">
        <v>6000</v>
      </c>
      <c r="K887" s="51">
        <v>3000</v>
      </c>
      <c r="L887" s="206">
        <f t="shared" si="454"/>
        <v>50</v>
      </c>
      <c r="M887" s="68">
        <v>6000</v>
      </c>
      <c r="N887" s="68">
        <v>6000</v>
      </c>
      <c r="O887" s="51">
        <v>12200</v>
      </c>
      <c r="P887" s="51">
        <f t="shared" ref="P887:P922" si="465">O887</f>
        <v>12200</v>
      </c>
      <c r="Q887" s="68">
        <v>6000</v>
      </c>
      <c r="R887" s="51">
        <v>12200</v>
      </c>
      <c r="S887" s="51">
        <f t="shared" ref="S887:S922" si="466">R887</f>
        <v>12200</v>
      </c>
      <c r="T887" s="51">
        <v>16000</v>
      </c>
      <c r="U887" s="51">
        <f t="shared" ref="U887:U922" si="467">T887</f>
        <v>16000</v>
      </c>
    </row>
    <row r="888" spans="1:25" s="23" customFormat="1" ht="15.75" hidden="1" x14ac:dyDescent="0.2">
      <c r="A888" s="24" t="s">
        <v>468</v>
      </c>
      <c r="B888" s="25">
        <v>11</v>
      </c>
      <c r="C888" s="26" t="s">
        <v>101</v>
      </c>
      <c r="D888" s="27">
        <v>313</v>
      </c>
      <c r="E888" s="20"/>
      <c r="F888" s="20"/>
      <c r="G888" s="52">
        <f>SUM(G889:G890)</f>
        <v>225000</v>
      </c>
      <c r="H888" s="52">
        <f t="shared" ref="H888:U888" si="468">SUM(H889:H890)</f>
        <v>225000</v>
      </c>
      <c r="I888" s="52">
        <f t="shared" si="468"/>
        <v>225000</v>
      </c>
      <c r="J888" s="52">
        <f t="shared" si="468"/>
        <v>225000</v>
      </c>
      <c r="K888" s="52">
        <f t="shared" si="468"/>
        <v>157311.82</v>
      </c>
      <c r="L888" s="22">
        <f t="shared" si="454"/>
        <v>69.91636444444444</v>
      </c>
      <c r="M888" s="52">
        <f t="shared" si="468"/>
        <v>225000</v>
      </c>
      <c r="N888" s="52">
        <f t="shared" si="468"/>
        <v>225000</v>
      </c>
      <c r="O888" s="52">
        <f t="shared" si="468"/>
        <v>227800</v>
      </c>
      <c r="P888" s="52">
        <f t="shared" si="468"/>
        <v>227800</v>
      </c>
      <c r="Q888" s="52">
        <f t="shared" si="468"/>
        <v>225000</v>
      </c>
      <c r="R888" s="52">
        <f t="shared" si="468"/>
        <v>227800</v>
      </c>
      <c r="S888" s="52">
        <f t="shared" si="468"/>
        <v>227800</v>
      </c>
      <c r="T888" s="52">
        <f t="shared" si="468"/>
        <v>226000</v>
      </c>
      <c r="U888" s="52">
        <f t="shared" si="468"/>
        <v>226000</v>
      </c>
      <c r="V888" s="21"/>
      <c r="W888" s="21"/>
      <c r="X888" s="21"/>
      <c r="Y888" s="12"/>
    </row>
    <row r="889" spans="1:25" hidden="1" x14ac:dyDescent="0.2">
      <c r="A889" s="28" t="s">
        <v>468</v>
      </c>
      <c r="B889" s="29">
        <v>11</v>
      </c>
      <c r="C889" s="30" t="s">
        <v>101</v>
      </c>
      <c r="D889" s="31">
        <v>3132</v>
      </c>
      <c r="E889" s="32" t="s">
        <v>40</v>
      </c>
      <c r="G889" s="51">
        <v>198000</v>
      </c>
      <c r="H889" s="51">
        <v>198000</v>
      </c>
      <c r="I889" s="51">
        <v>198000</v>
      </c>
      <c r="J889" s="51">
        <v>198000</v>
      </c>
      <c r="K889" s="1">
        <v>139717.70000000001</v>
      </c>
      <c r="L889" s="206">
        <f t="shared" si="454"/>
        <v>70.564494949494957</v>
      </c>
      <c r="M889" s="68">
        <v>198000</v>
      </c>
      <c r="N889" s="68">
        <v>198000</v>
      </c>
      <c r="O889" s="51">
        <v>200000</v>
      </c>
      <c r="P889" s="51">
        <f t="shared" si="465"/>
        <v>200000</v>
      </c>
      <c r="Q889" s="68">
        <v>198000</v>
      </c>
      <c r="R889" s="51">
        <v>200000</v>
      </c>
      <c r="S889" s="51">
        <f t="shared" si="466"/>
        <v>200000</v>
      </c>
      <c r="T889" s="51">
        <v>199000</v>
      </c>
      <c r="U889" s="51">
        <f t="shared" si="467"/>
        <v>199000</v>
      </c>
    </row>
    <row r="890" spans="1:25" ht="30" hidden="1" x14ac:dyDescent="0.2">
      <c r="A890" s="28" t="s">
        <v>468</v>
      </c>
      <c r="B890" s="29">
        <v>11</v>
      </c>
      <c r="C890" s="30" t="s">
        <v>101</v>
      </c>
      <c r="D890" s="31">
        <v>3133</v>
      </c>
      <c r="E890" s="32" t="s">
        <v>41</v>
      </c>
      <c r="G890" s="1">
        <v>27000</v>
      </c>
      <c r="H890" s="1">
        <v>27000</v>
      </c>
      <c r="I890" s="1">
        <v>27000</v>
      </c>
      <c r="J890" s="1">
        <v>27000</v>
      </c>
      <c r="K890" s="1">
        <v>17594.12</v>
      </c>
      <c r="L890" s="33">
        <f t="shared" si="454"/>
        <v>65.163407407407405</v>
      </c>
      <c r="M890" s="1">
        <v>27000</v>
      </c>
      <c r="N890" s="1">
        <v>27000</v>
      </c>
      <c r="O890" s="1">
        <v>27800</v>
      </c>
      <c r="P890" s="51">
        <f t="shared" si="465"/>
        <v>27800</v>
      </c>
      <c r="Q890" s="1">
        <v>27000</v>
      </c>
      <c r="R890" s="1">
        <v>27800</v>
      </c>
      <c r="S890" s="51">
        <f t="shared" si="466"/>
        <v>27800</v>
      </c>
      <c r="T890" s="1">
        <v>27000</v>
      </c>
      <c r="U890" s="51">
        <f t="shared" si="467"/>
        <v>27000</v>
      </c>
    </row>
    <row r="891" spans="1:25" s="23" customFormat="1" ht="15.75" hidden="1" x14ac:dyDescent="0.2">
      <c r="A891" s="24" t="s">
        <v>468</v>
      </c>
      <c r="B891" s="25">
        <v>11</v>
      </c>
      <c r="C891" s="26" t="s">
        <v>101</v>
      </c>
      <c r="D891" s="27">
        <v>321</v>
      </c>
      <c r="E891" s="20"/>
      <c r="F891" s="20"/>
      <c r="G891" s="21">
        <f>SUM(G892:G895)</f>
        <v>123600</v>
      </c>
      <c r="H891" s="21">
        <f t="shared" ref="H891:U891" si="469">SUM(H892:H895)</f>
        <v>123600</v>
      </c>
      <c r="I891" s="21">
        <f t="shared" si="469"/>
        <v>123600</v>
      </c>
      <c r="J891" s="21">
        <f t="shared" si="469"/>
        <v>123600</v>
      </c>
      <c r="K891" s="21">
        <f t="shared" si="469"/>
        <v>38608.51</v>
      </c>
      <c r="L891" s="22">
        <f t="shared" si="454"/>
        <v>31.236658576051781</v>
      </c>
      <c r="M891" s="21">
        <f t="shared" si="469"/>
        <v>123600</v>
      </c>
      <c r="N891" s="21">
        <f t="shared" si="469"/>
        <v>123600</v>
      </c>
      <c r="O891" s="21">
        <f t="shared" si="469"/>
        <v>111600</v>
      </c>
      <c r="P891" s="21">
        <f t="shared" si="469"/>
        <v>111600</v>
      </c>
      <c r="Q891" s="21">
        <f t="shared" si="469"/>
        <v>123600</v>
      </c>
      <c r="R891" s="21">
        <f t="shared" si="469"/>
        <v>121600</v>
      </c>
      <c r="S891" s="21">
        <f t="shared" si="469"/>
        <v>121600</v>
      </c>
      <c r="T891" s="21">
        <f t="shared" si="469"/>
        <v>121600</v>
      </c>
      <c r="U891" s="21">
        <f t="shared" si="469"/>
        <v>121600</v>
      </c>
      <c r="V891" s="21"/>
      <c r="W891" s="21"/>
      <c r="X891" s="21"/>
      <c r="Y891" s="12"/>
    </row>
    <row r="892" spans="1:25" hidden="1" x14ac:dyDescent="0.2">
      <c r="A892" s="28" t="s">
        <v>468</v>
      </c>
      <c r="B892" s="29">
        <v>11</v>
      </c>
      <c r="C892" s="30" t="s">
        <v>101</v>
      </c>
      <c r="D892" s="31">
        <v>3211</v>
      </c>
      <c r="E892" s="32" t="s">
        <v>42</v>
      </c>
      <c r="G892" s="51">
        <v>65000</v>
      </c>
      <c r="H892" s="51">
        <v>65000</v>
      </c>
      <c r="I892" s="51">
        <v>65000</v>
      </c>
      <c r="J892" s="51">
        <v>65000</v>
      </c>
      <c r="K892" s="1">
        <v>21097.52</v>
      </c>
      <c r="L892" s="206">
        <f t="shared" si="454"/>
        <v>32.457723076923081</v>
      </c>
      <c r="M892" s="68">
        <v>65000</v>
      </c>
      <c r="N892" s="68">
        <v>65000</v>
      </c>
      <c r="O892" s="51">
        <v>55000</v>
      </c>
      <c r="P892" s="51">
        <f t="shared" si="465"/>
        <v>55000</v>
      </c>
      <c r="Q892" s="68">
        <v>65000</v>
      </c>
      <c r="R892" s="51">
        <v>65000</v>
      </c>
      <c r="S892" s="51">
        <f t="shared" si="466"/>
        <v>65000</v>
      </c>
      <c r="T892" s="51">
        <v>65000</v>
      </c>
      <c r="U892" s="51">
        <f t="shared" si="467"/>
        <v>65000</v>
      </c>
    </row>
    <row r="893" spans="1:25" ht="30" hidden="1" x14ac:dyDescent="0.2">
      <c r="A893" s="28" t="s">
        <v>468</v>
      </c>
      <c r="B893" s="29">
        <v>11</v>
      </c>
      <c r="C893" s="30" t="s">
        <v>101</v>
      </c>
      <c r="D893" s="31">
        <v>3212</v>
      </c>
      <c r="E893" s="32" t="s">
        <v>43</v>
      </c>
      <c r="G893" s="51">
        <v>42000</v>
      </c>
      <c r="H893" s="51">
        <v>42000</v>
      </c>
      <c r="I893" s="51">
        <v>42000</v>
      </c>
      <c r="J893" s="51">
        <v>42000</v>
      </c>
      <c r="K893" s="1">
        <v>15392.99</v>
      </c>
      <c r="L893" s="33">
        <f t="shared" si="454"/>
        <v>36.649976190476188</v>
      </c>
      <c r="M893" s="51">
        <v>42000</v>
      </c>
      <c r="N893" s="51">
        <v>42000</v>
      </c>
      <c r="O893" s="51">
        <v>40000</v>
      </c>
      <c r="P893" s="51">
        <f t="shared" si="465"/>
        <v>40000</v>
      </c>
      <c r="Q893" s="51">
        <v>42000</v>
      </c>
      <c r="R893" s="51">
        <v>40000</v>
      </c>
      <c r="S893" s="51">
        <f t="shared" si="466"/>
        <v>40000</v>
      </c>
      <c r="T893" s="51">
        <v>40000</v>
      </c>
      <c r="U893" s="51">
        <f t="shared" si="467"/>
        <v>40000</v>
      </c>
    </row>
    <row r="894" spans="1:25" hidden="1" x14ac:dyDescent="0.2">
      <c r="A894" s="28" t="s">
        <v>468</v>
      </c>
      <c r="B894" s="29">
        <v>11</v>
      </c>
      <c r="C894" s="30" t="s">
        <v>101</v>
      </c>
      <c r="D894" s="31">
        <v>3213</v>
      </c>
      <c r="E894" s="32" t="s">
        <v>44</v>
      </c>
      <c r="G894" s="51">
        <v>9600</v>
      </c>
      <c r="H894" s="51">
        <v>9600</v>
      </c>
      <c r="I894" s="51">
        <v>9600</v>
      </c>
      <c r="J894" s="51">
        <v>9600</v>
      </c>
      <c r="K894" s="1">
        <v>2100</v>
      </c>
      <c r="L894" s="206">
        <f t="shared" si="454"/>
        <v>21.875</v>
      </c>
      <c r="M894" s="68">
        <v>9600</v>
      </c>
      <c r="N894" s="68">
        <v>9600</v>
      </c>
      <c r="O894" s="51">
        <v>9600</v>
      </c>
      <c r="P894" s="51">
        <f t="shared" si="465"/>
        <v>9600</v>
      </c>
      <c r="Q894" s="68">
        <v>9600</v>
      </c>
      <c r="R894" s="51">
        <v>9600</v>
      </c>
      <c r="S894" s="51">
        <f t="shared" si="466"/>
        <v>9600</v>
      </c>
      <c r="T894" s="51">
        <v>9600</v>
      </c>
      <c r="U894" s="51">
        <f t="shared" si="467"/>
        <v>9600</v>
      </c>
    </row>
    <row r="895" spans="1:25" hidden="1" x14ac:dyDescent="0.2">
      <c r="A895" s="28" t="s">
        <v>468</v>
      </c>
      <c r="B895" s="29">
        <v>11</v>
      </c>
      <c r="C895" s="30" t="s">
        <v>101</v>
      </c>
      <c r="D895" s="31">
        <v>3214</v>
      </c>
      <c r="E895" s="32" t="s">
        <v>45</v>
      </c>
      <c r="G895" s="51">
        <v>7000</v>
      </c>
      <c r="H895" s="51">
        <v>7000</v>
      </c>
      <c r="I895" s="51">
        <v>7000</v>
      </c>
      <c r="J895" s="51">
        <v>7000</v>
      </c>
      <c r="K895" s="1">
        <v>18</v>
      </c>
      <c r="L895" s="206">
        <f t="shared" si="454"/>
        <v>0.25714285714285712</v>
      </c>
      <c r="M895" s="68">
        <v>7000</v>
      </c>
      <c r="N895" s="68">
        <v>7000</v>
      </c>
      <c r="O895" s="51">
        <v>7000</v>
      </c>
      <c r="P895" s="51">
        <f t="shared" si="465"/>
        <v>7000</v>
      </c>
      <c r="Q895" s="68">
        <v>7000</v>
      </c>
      <c r="R895" s="51">
        <v>7000</v>
      </c>
      <c r="S895" s="51">
        <f t="shared" si="466"/>
        <v>7000</v>
      </c>
      <c r="T895" s="51">
        <v>7000</v>
      </c>
      <c r="U895" s="51">
        <f t="shared" si="467"/>
        <v>7000</v>
      </c>
    </row>
    <row r="896" spans="1:25" s="23" customFormat="1" ht="15.75" hidden="1" x14ac:dyDescent="0.2">
      <c r="A896" s="24" t="s">
        <v>468</v>
      </c>
      <c r="B896" s="25">
        <v>11</v>
      </c>
      <c r="C896" s="26" t="s">
        <v>101</v>
      </c>
      <c r="D896" s="27">
        <v>322</v>
      </c>
      <c r="E896" s="20"/>
      <c r="F896" s="20"/>
      <c r="G896" s="52">
        <f>SUM(G897:G900)</f>
        <v>95500</v>
      </c>
      <c r="H896" s="52">
        <f t="shared" ref="H896:U896" si="470">SUM(H897:H900)</f>
        <v>95500</v>
      </c>
      <c r="I896" s="52">
        <f t="shared" si="470"/>
        <v>95500</v>
      </c>
      <c r="J896" s="52">
        <f t="shared" si="470"/>
        <v>95500</v>
      </c>
      <c r="K896" s="52">
        <f t="shared" si="470"/>
        <v>56082.14</v>
      </c>
      <c r="L896" s="22">
        <f t="shared" si="454"/>
        <v>58.724753926701567</v>
      </c>
      <c r="M896" s="52">
        <f t="shared" si="470"/>
        <v>95500</v>
      </c>
      <c r="N896" s="52">
        <f t="shared" si="470"/>
        <v>95500</v>
      </c>
      <c r="O896" s="52">
        <f t="shared" si="470"/>
        <v>105500</v>
      </c>
      <c r="P896" s="52">
        <f t="shared" si="470"/>
        <v>105500</v>
      </c>
      <c r="Q896" s="52">
        <f t="shared" si="470"/>
        <v>95500</v>
      </c>
      <c r="R896" s="52">
        <f t="shared" si="470"/>
        <v>105500</v>
      </c>
      <c r="S896" s="52">
        <f t="shared" si="470"/>
        <v>105500</v>
      </c>
      <c r="T896" s="52">
        <f t="shared" si="470"/>
        <v>105500</v>
      </c>
      <c r="U896" s="52">
        <f t="shared" si="470"/>
        <v>105500</v>
      </c>
      <c r="V896" s="21"/>
      <c r="W896" s="21"/>
      <c r="X896" s="21"/>
      <c r="Y896" s="12"/>
    </row>
    <row r="897" spans="1:25" hidden="1" x14ac:dyDescent="0.2">
      <c r="A897" s="28" t="s">
        <v>468</v>
      </c>
      <c r="B897" s="29">
        <v>11</v>
      </c>
      <c r="C897" s="30" t="s">
        <v>101</v>
      </c>
      <c r="D897" s="31">
        <v>3221</v>
      </c>
      <c r="E897" s="32" t="s">
        <v>297</v>
      </c>
      <c r="G897" s="51">
        <v>35000</v>
      </c>
      <c r="H897" s="51">
        <v>35000</v>
      </c>
      <c r="I897" s="51">
        <v>35000</v>
      </c>
      <c r="J897" s="51">
        <v>35000</v>
      </c>
      <c r="K897" s="51">
        <v>13658.7</v>
      </c>
      <c r="L897" s="206">
        <f t="shared" si="454"/>
        <v>39.024857142857144</v>
      </c>
      <c r="M897" s="68">
        <v>35000</v>
      </c>
      <c r="N897" s="68">
        <v>35000</v>
      </c>
      <c r="O897" s="51">
        <v>40000</v>
      </c>
      <c r="P897" s="51">
        <f t="shared" si="465"/>
        <v>40000</v>
      </c>
      <c r="Q897" s="68">
        <v>35000</v>
      </c>
      <c r="R897" s="51">
        <v>40000</v>
      </c>
      <c r="S897" s="51">
        <f t="shared" si="466"/>
        <v>40000</v>
      </c>
      <c r="T897" s="51">
        <v>40000</v>
      </c>
      <c r="U897" s="51">
        <f t="shared" si="467"/>
        <v>40000</v>
      </c>
    </row>
    <row r="898" spans="1:25" hidden="1" x14ac:dyDescent="0.2">
      <c r="A898" s="28" t="s">
        <v>468</v>
      </c>
      <c r="B898" s="29">
        <v>11</v>
      </c>
      <c r="C898" s="30" t="s">
        <v>101</v>
      </c>
      <c r="D898" s="31">
        <v>3223</v>
      </c>
      <c r="E898" s="32" t="s">
        <v>48</v>
      </c>
      <c r="G898" s="51">
        <v>41500</v>
      </c>
      <c r="H898" s="51">
        <v>41500</v>
      </c>
      <c r="I898" s="51">
        <v>41500</v>
      </c>
      <c r="J898" s="51">
        <v>41500</v>
      </c>
      <c r="K898" s="51">
        <v>28562.94</v>
      </c>
      <c r="L898" s="206">
        <f t="shared" si="454"/>
        <v>68.826361445783121</v>
      </c>
      <c r="M898" s="68">
        <v>41500</v>
      </c>
      <c r="N898" s="68">
        <v>41500</v>
      </c>
      <c r="O898" s="51">
        <v>41500</v>
      </c>
      <c r="P898" s="51">
        <f t="shared" si="465"/>
        <v>41500</v>
      </c>
      <c r="Q898" s="68">
        <v>41500</v>
      </c>
      <c r="R898" s="51">
        <v>41500</v>
      </c>
      <c r="S898" s="51">
        <f t="shared" si="466"/>
        <v>41500</v>
      </c>
      <c r="T898" s="51">
        <v>41500</v>
      </c>
      <c r="U898" s="51">
        <f t="shared" si="467"/>
        <v>41500</v>
      </c>
    </row>
    <row r="899" spans="1:25" hidden="1" x14ac:dyDescent="0.2">
      <c r="A899" s="28" t="s">
        <v>468</v>
      </c>
      <c r="B899" s="29">
        <v>11</v>
      </c>
      <c r="C899" s="30" t="s">
        <v>101</v>
      </c>
      <c r="D899" s="31">
        <v>3224</v>
      </c>
      <c r="E899" s="32" t="s">
        <v>472</v>
      </c>
      <c r="G899" s="51">
        <v>3000</v>
      </c>
      <c r="H899" s="51">
        <v>3000</v>
      </c>
      <c r="I899" s="51">
        <v>3000</v>
      </c>
      <c r="J899" s="51">
        <v>3000</v>
      </c>
      <c r="K899" s="51">
        <v>0</v>
      </c>
      <c r="L899" s="206">
        <f t="shared" si="454"/>
        <v>0</v>
      </c>
      <c r="M899" s="68">
        <v>3000</v>
      </c>
      <c r="N899" s="68">
        <v>3000</v>
      </c>
      <c r="O899" s="51">
        <v>3000</v>
      </c>
      <c r="P899" s="51">
        <f t="shared" si="465"/>
        <v>3000</v>
      </c>
      <c r="Q899" s="68">
        <v>3000</v>
      </c>
      <c r="R899" s="51">
        <v>3000</v>
      </c>
      <c r="S899" s="51">
        <f t="shared" si="466"/>
        <v>3000</v>
      </c>
      <c r="T899" s="51">
        <v>3000</v>
      </c>
      <c r="U899" s="51">
        <f t="shared" si="467"/>
        <v>3000</v>
      </c>
    </row>
    <row r="900" spans="1:25" hidden="1" x14ac:dyDescent="0.2">
      <c r="A900" s="28" t="s">
        <v>468</v>
      </c>
      <c r="B900" s="29">
        <v>11</v>
      </c>
      <c r="C900" s="30" t="s">
        <v>101</v>
      </c>
      <c r="D900" s="31">
        <v>3225</v>
      </c>
      <c r="E900" s="32" t="s">
        <v>473</v>
      </c>
      <c r="G900" s="51">
        <v>16000</v>
      </c>
      <c r="H900" s="51">
        <v>16000</v>
      </c>
      <c r="I900" s="51">
        <v>16000</v>
      </c>
      <c r="J900" s="51">
        <v>16000</v>
      </c>
      <c r="K900" s="51">
        <v>13860.5</v>
      </c>
      <c r="L900" s="206">
        <f t="shared" si="454"/>
        <v>86.628124999999997</v>
      </c>
      <c r="M900" s="68">
        <v>16000</v>
      </c>
      <c r="N900" s="68">
        <v>16000</v>
      </c>
      <c r="O900" s="51">
        <v>21000</v>
      </c>
      <c r="P900" s="51">
        <f t="shared" si="465"/>
        <v>21000</v>
      </c>
      <c r="Q900" s="68">
        <v>16000</v>
      </c>
      <c r="R900" s="51">
        <v>21000</v>
      </c>
      <c r="S900" s="51">
        <f t="shared" si="466"/>
        <v>21000</v>
      </c>
      <c r="T900" s="51">
        <v>21000</v>
      </c>
      <c r="U900" s="51">
        <f t="shared" si="467"/>
        <v>21000</v>
      </c>
    </row>
    <row r="901" spans="1:25" s="23" customFormat="1" ht="15.75" hidden="1" x14ac:dyDescent="0.2">
      <c r="A901" s="24" t="s">
        <v>468</v>
      </c>
      <c r="B901" s="25">
        <v>11</v>
      </c>
      <c r="C901" s="26" t="s">
        <v>101</v>
      </c>
      <c r="D901" s="27">
        <v>323</v>
      </c>
      <c r="E901" s="20"/>
      <c r="F901" s="20"/>
      <c r="G901" s="52">
        <f>SUM(G902:G908)</f>
        <v>318300</v>
      </c>
      <c r="H901" s="52">
        <f t="shared" ref="H901:U901" si="471">SUM(H902:H908)</f>
        <v>318300</v>
      </c>
      <c r="I901" s="52">
        <f t="shared" si="471"/>
        <v>318300</v>
      </c>
      <c r="J901" s="52">
        <f t="shared" si="471"/>
        <v>318300</v>
      </c>
      <c r="K901" s="52">
        <f t="shared" si="471"/>
        <v>221992.06</v>
      </c>
      <c r="L901" s="22">
        <f t="shared" si="454"/>
        <v>69.743028589381083</v>
      </c>
      <c r="M901" s="52">
        <f t="shared" si="471"/>
        <v>328300</v>
      </c>
      <c r="N901" s="52">
        <f t="shared" si="471"/>
        <v>328300</v>
      </c>
      <c r="O901" s="52">
        <f t="shared" si="471"/>
        <v>328000</v>
      </c>
      <c r="P901" s="52">
        <f t="shared" si="471"/>
        <v>328000</v>
      </c>
      <c r="Q901" s="52">
        <f t="shared" si="471"/>
        <v>328300</v>
      </c>
      <c r="R901" s="52">
        <f t="shared" si="471"/>
        <v>328000</v>
      </c>
      <c r="S901" s="52">
        <f t="shared" si="471"/>
        <v>328000</v>
      </c>
      <c r="T901" s="52">
        <f t="shared" si="471"/>
        <v>328000</v>
      </c>
      <c r="U901" s="52">
        <f t="shared" si="471"/>
        <v>328000</v>
      </c>
      <c r="V901" s="21"/>
      <c r="W901" s="21"/>
      <c r="X901" s="21"/>
      <c r="Y901" s="12"/>
    </row>
    <row r="902" spans="1:25" hidden="1" x14ac:dyDescent="0.2">
      <c r="A902" s="28" t="s">
        <v>468</v>
      </c>
      <c r="B902" s="29">
        <v>11</v>
      </c>
      <c r="C902" s="30" t="s">
        <v>101</v>
      </c>
      <c r="D902" s="31">
        <v>3231</v>
      </c>
      <c r="E902" s="32" t="s">
        <v>52</v>
      </c>
      <c r="G902" s="51">
        <v>55000</v>
      </c>
      <c r="H902" s="51">
        <v>55000</v>
      </c>
      <c r="I902" s="51">
        <v>55000</v>
      </c>
      <c r="J902" s="51">
        <v>55000</v>
      </c>
      <c r="K902" s="51">
        <v>29236.74</v>
      </c>
      <c r="L902" s="206">
        <f t="shared" si="454"/>
        <v>53.157709090909087</v>
      </c>
      <c r="M902" s="68">
        <v>55000</v>
      </c>
      <c r="N902" s="68">
        <v>55000</v>
      </c>
      <c r="O902" s="51">
        <v>55000</v>
      </c>
      <c r="P902" s="51">
        <f t="shared" si="465"/>
        <v>55000</v>
      </c>
      <c r="Q902" s="68">
        <v>55000</v>
      </c>
      <c r="R902" s="51">
        <v>55000</v>
      </c>
      <c r="S902" s="51">
        <f t="shared" si="466"/>
        <v>55000</v>
      </c>
      <c r="T902" s="51">
        <v>55000</v>
      </c>
      <c r="U902" s="51">
        <f t="shared" si="467"/>
        <v>55000</v>
      </c>
    </row>
    <row r="903" spans="1:25" hidden="1" x14ac:dyDescent="0.2">
      <c r="A903" s="28" t="s">
        <v>468</v>
      </c>
      <c r="B903" s="29">
        <v>11</v>
      </c>
      <c r="C903" s="30" t="s">
        <v>101</v>
      </c>
      <c r="D903" s="31">
        <v>3232</v>
      </c>
      <c r="E903" s="32" t="s">
        <v>53</v>
      </c>
      <c r="G903" s="51">
        <v>22000</v>
      </c>
      <c r="H903" s="51">
        <v>22000</v>
      </c>
      <c r="I903" s="51">
        <v>22000</v>
      </c>
      <c r="J903" s="51">
        <v>22000</v>
      </c>
      <c r="K903" s="51">
        <v>14466.94</v>
      </c>
      <c r="L903" s="206">
        <f t="shared" si="454"/>
        <v>65.758818181818185</v>
      </c>
      <c r="M903" s="68">
        <v>22000</v>
      </c>
      <c r="N903" s="68">
        <v>22000</v>
      </c>
      <c r="O903" s="51">
        <v>25000</v>
      </c>
      <c r="P903" s="51">
        <f t="shared" si="465"/>
        <v>25000</v>
      </c>
      <c r="Q903" s="68">
        <v>22000</v>
      </c>
      <c r="R903" s="51">
        <v>25000</v>
      </c>
      <c r="S903" s="51">
        <f t="shared" si="466"/>
        <v>25000</v>
      </c>
      <c r="T903" s="51">
        <v>25000</v>
      </c>
      <c r="U903" s="51">
        <f t="shared" si="467"/>
        <v>25000</v>
      </c>
    </row>
    <row r="904" spans="1:25" hidden="1" x14ac:dyDescent="0.2">
      <c r="A904" s="28" t="s">
        <v>468</v>
      </c>
      <c r="B904" s="29">
        <v>11</v>
      </c>
      <c r="C904" s="30" t="s">
        <v>101</v>
      </c>
      <c r="D904" s="31">
        <v>3233</v>
      </c>
      <c r="E904" s="32" t="s">
        <v>54</v>
      </c>
      <c r="G904" s="51">
        <v>55000</v>
      </c>
      <c r="H904" s="51">
        <v>55000</v>
      </c>
      <c r="I904" s="51">
        <v>55000</v>
      </c>
      <c r="J904" s="51">
        <v>55000</v>
      </c>
      <c r="K904" s="51">
        <v>84406.36</v>
      </c>
      <c r="L904" s="206">
        <f t="shared" si="454"/>
        <v>153.4661090909091</v>
      </c>
      <c r="M904" s="68">
        <v>55000</v>
      </c>
      <c r="N904" s="68">
        <v>55000</v>
      </c>
      <c r="O904" s="51">
        <v>55000</v>
      </c>
      <c r="P904" s="51">
        <f t="shared" si="465"/>
        <v>55000</v>
      </c>
      <c r="Q904" s="68">
        <v>55000</v>
      </c>
      <c r="R904" s="51">
        <v>55000</v>
      </c>
      <c r="S904" s="51">
        <f t="shared" si="466"/>
        <v>55000</v>
      </c>
      <c r="T904" s="51">
        <v>55000</v>
      </c>
      <c r="U904" s="51">
        <f t="shared" si="467"/>
        <v>55000</v>
      </c>
    </row>
    <row r="905" spans="1:25" hidden="1" x14ac:dyDescent="0.2">
      <c r="A905" s="28" t="s">
        <v>468</v>
      </c>
      <c r="B905" s="29">
        <v>11</v>
      </c>
      <c r="C905" s="30" t="s">
        <v>101</v>
      </c>
      <c r="D905" s="31">
        <v>3234</v>
      </c>
      <c r="E905" s="32" t="s">
        <v>55</v>
      </c>
      <c r="G905" s="51">
        <v>22000</v>
      </c>
      <c r="H905" s="51">
        <v>22000</v>
      </c>
      <c r="I905" s="51">
        <v>22000</v>
      </c>
      <c r="J905" s="51">
        <v>22000</v>
      </c>
      <c r="K905" s="51">
        <v>0</v>
      </c>
      <c r="L905" s="206">
        <f t="shared" si="454"/>
        <v>0</v>
      </c>
      <c r="M905" s="68">
        <v>32000</v>
      </c>
      <c r="N905" s="68">
        <v>32000</v>
      </c>
      <c r="O905" s="51">
        <v>27000</v>
      </c>
      <c r="P905" s="51">
        <f t="shared" si="465"/>
        <v>27000</v>
      </c>
      <c r="Q905" s="68">
        <v>32000</v>
      </c>
      <c r="R905" s="51">
        <v>27000</v>
      </c>
      <c r="S905" s="51">
        <f t="shared" si="466"/>
        <v>27000</v>
      </c>
      <c r="T905" s="51">
        <v>27000</v>
      </c>
      <c r="U905" s="51">
        <f t="shared" si="467"/>
        <v>27000</v>
      </c>
    </row>
    <row r="906" spans="1:25" hidden="1" x14ac:dyDescent="0.2">
      <c r="A906" s="28" t="s">
        <v>468</v>
      </c>
      <c r="B906" s="29">
        <v>11</v>
      </c>
      <c r="C906" s="30" t="s">
        <v>101</v>
      </c>
      <c r="D906" s="31">
        <v>3237</v>
      </c>
      <c r="E906" s="32" t="s">
        <v>58</v>
      </c>
      <c r="G906" s="51">
        <v>95000</v>
      </c>
      <c r="H906" s="51">
        <v>95000</v>
      </c>
      <c r="I906" s="51">
        <v>95000</v>
      </c>
      <c r="J906" s="51">
        <v>95000</v>
      </c>
      <c r="K906" s="51">
        <v>40680.75</v>
      </c>
      <c r="L906" s="206">
        <f t="shared" si="454"/>
        <v>42.821842105263158</v>
      </c>
      <c r="M906" s="68">
        <v>95000</v>
      </c>
      <c r="N906" s="68">
        <v>95000</v>
      </c>
      <c r="O906" s="51">
        <v>95000</v>
      </c>
      <c r="P906" s="51">
        <f t="shared" si="465"/>
        <v>95000</v>
      </c>
      <c r="Q906" s="68">
        <v>95000</v>
      </c>
      <c r="R906" s="51">
        <v>95000</v>
      </c>
      <c r="S906" s="51">
        <f t="shared" si="466"/>
        <v>95000</v>
      </c>
      <c r="T906" s="51">
        <v>95000</v>
      </c>
      <c r="U906" s="51">
        <f t="shared" si="467"/>
        <v>95000</v>
      </c>
    </row>
    <row r="907" spans="1:25" hidden="1" x14ac:dyDescent="0.2">
      <c r="A907" s="28" t="s">
        <v>468</v>
      </c>
      <c r="B907" s="29">
        <v>11</v>
      </c>
      <c r="C907" s="30" t="s">
        <v>101</v>
      </c>
      <c r="D907" s="31">
        <v>3238</v>
      </c>
      <c r="E907" s="32" t="s">
        <v>59</v>
      </c>
      <c r="G907" s="51">
        <v>26000</v>
      </c>
      <c r="H907" s="51">
        <v>26000</v>
      </c>
      <c r="I907" s="51">
        <v>26000</v>
      </c>
      <c r="J907" s="51">
        <v>26000</v>
      </c>
      <c r="K907" s="51">
        <v>19346</v>
      </c>
      <c r="L907" s="206">
        <f t="shared" si="454"/>
        <v>74.407692307692315</v>
      </c>
      <c r="M907" s="68">
        <v>26000</v>
      </c>
      <c r="N907" s="68">
        <v>26000</v>
      </c>
      <c r="O907" s="51">
        <v>26000</v>
      </c>
      <c r="P907" s="51">
        <f t="shared" si="465"/>
        <v>26000</v>
      </c>
      <c r="Q907" s="68">
        <v>26000</v>
      </c>
      <c r="R907" s="51">
        <v>26000</v>
      </c>
      <c r="S907" s="51">
        <f t="shared" si="466"/>
        <v>26000</v>
      </c>
      <c r="T907" s="51">
        <v>26000</v>
      </c>
      <c r="U907" s="51">
        <f t="shared" si="467"/>
        <v>26000</v>
      </c>
    </row>
    <row r="908" spans="1:25" hidden="1" x14ac:dyDescent="0.2">
      <c r="A908" s="28" t="s">
        <v>468</v>
      </c>
      <c r="B908" s="29">
        <v>11</v>
      </c>
      <c r="C908" s="30" t="s">
        <v>101</v>
      </c>
      <c r="D908" s="31">
        <v>3239</v>
      </c>
      <c r="E908" s="32" t="s">
        <v>60</v>
      </c>
      <c r="G908" s="51">
        <v>43300</v>
      </c>
      <c r="H908" s="51">
        <v>43300</v>
      </c>
      <c r="I908" s="51">
        <v>43300</v>
      </c>
      <c r="J908" s="51">
        <v>43300</v>
      </c>
      <c r="K908" s="51">
        <v>33855.269999999997</v>
      </c>
      <c r="L908" s="206">
        <f t="shared" si="454"/>
        <v>78.187690531177822</v>
      </c>
      <c r="M908" s="68">
        <v>43300</v>
      </c>
      <c r="N908" s="68">
        <v>43300</v>
      </c>
      <c r="O908" s="51">
        <v>45000</v>
      </c>
      <c r="P908" s="51">
        <f t="shared" si="465"/>
        <v>45000</v>
      </c>
      <c r="Q908" s="68">
        <v>43300</v>
      </c>
      <c r="R908" s="51">
        <v>45000</v>
      </c>
      <c r="S908" s="51">
        <f t="shared" si="466"/>
        <v>45000</v>
      </c>
      <c r="T908" s="51">
        <v>45000</v>
      </c>
      <c r="U908" s="51">
        <f t="shared" si="467"/>
        <v>45000</v>
      </c>
    </row>
    <row r="909" spans="1:25" s="23" customFormat="1" ht="15.75" hidden="1" x14ac:dyDescent="0.2">
      <c r="A909" s="24" t="s">
        <v>468</v>
      </c>
      <c r="B909" s="25">
        <v>11</v>
      </c>
      <c r="C909" s="26" t="s">
        <v>101</v>
      </c>
      <c r="D909" s="27">
        <v>324</v>
      </c>
      <c r="E909" s="20"/>
      <c r="F909" s="20"/>
      <c r="G909" s="52">
        <f>SUM(G910)</f>
        <v>29000</v>
      </c>
      <c r="H909" s="52">
        <f t="shared" ref="H909:U909" si="472">SUM(H910)</f>
        <v>29000</v>
      </c>
      <c r="I909" s="52">
        <f t="shared" si="472"/>
        <v>29000</v>
      </c>
      <c r="J909" s="52">
        <f t="shared" si="472"/>
        <v>29000</v>
      </c>
      <c r="K909" s="52">
        <f t="shared" si="472"/>
        <v>11837.5</v>
      </c>
      <c r="L909" s="22">
        <f t="shared" si="454"/>
        <v>40.818965517241381</v>
      </c>
      <c r="M909" s="52">
        <f t="shared" si="472"/>
        <v>29000</v>
      </c>
      <c r="N909" s="52">
        <f t="shared" si="472"/>
        <v>29000</v>
      </c>
      <c r="O909" s="52">
        <f t="shared" si="472"/>
        <v>29000</v>
      </c>
      <c r="P909" s="52">
        <f t="shared" si="472"/>
        <v>29000</v>
      </c>
      <c r="Q909" s="52">
        <f t="shared" si="472"/>
        <v>29000</v>
      </c>
      <c r="R909" s="52">
        <f t="shared" si="472"/>
        <v>29000</v>
      </c>
      <c r="S909" s="52">
        <f t="shared" si="472"/>
        <v>29000</v>
      </c>
      <c r="T909" s="52">
        <f t="shared" si="472"/>
        <v>29000</v>
      </c>
      <c r="U909" s="52">
        <f t="shared" si="472"/>
        <v>29000</v>
      </c>
      <c r="V909" s="21"/>
      <c r="W909" s="21"/>
      <c r="X909" s="21"/>
      <c r="Y909" s="12"/>
    </row>
    <row r="910" spans="1:25" ht="30" hidden="1" x14ac:dyDescent="0.2">
      <c r="A910" s="28" t="s">
        <v>468</v>
      </c>
      <c r="B910" s="29">
        <v>11</v>
      </c>
      <c r="C910" s="30" t="s">
        <v>101</v>
      </c>
      <c r="D910" s="31">
        <v>3241</v>
      </c>
      <c r="E910" s="32" t="s">
        <v>205</v>
      </c>
      <c r="G910" s="1">
        <v>29000</v>
      </c>
      <c r="H910" s="1">
        <v>29000</v>
      </c>
      <c r="I910" s="1">
        <v>29000</v>
      </c>
      <c r="J910" s="1">
        <v>29000</v>
      </c>
      <c r="K910" s="1">
        <v>11837.5</v>
      </c>
      <c r="L910" s="33">
        <f t="shared" si="454"/>
        <v>40.818965517241381</v>
      </c>
      <c r="M910" s="1">
        <v>29000</v>
      </c>
      <c r="N910" s="1">
        <v>29000</v>
      </c>
      <c r="O910" s="1">
        <v>29000</v>
      </c>
      <c r="P910" s="51">
        <f t="shared" si="465"/>
        <v>29000</v>
      </c>
      <c r="Q910" s="1">
        <v>29000</v>
      </c>
      <c r="R910" s="1">
        <v>29000</v>
      </c>
      <c r="S910" s="51">
        <f t="shared" si="466"/>
        <v>29000</v>
      </c>
      <c r="T910" s="1">
        <v>29000</v>
      </c>
      <c r="U910" s="51">
        <f t="shared" si="467"/>
        <v>29000</v>
      </c>
    </row>
    <row r="911" spans="1:25" s="23" customFormat="1" ht="15.75" hidden="1" x14ac:dyDescent="0.2">
      <c r="A911" s="24" t="s">
        <v>468</v>
      </c>
      <c r="B911" s="25">
        <v>11</v>
      </c>
      <c r="C911" s="26" t="s">
        <v>101</v>
      </c>
      <c r="D911" s="27">
        <v>329</v>
      </c>
      <c r="E911" s="20"/>
      <c r="F911" s="20"/>
      <c r="G911" s="21">
        <f>SUM(G912:G917)</f>
        <v>463000</v>
      </c>
      <c r="H911" s="21">
        <f t="shared" ref="H911:U911" si="473">SUM(H912:H917)</f>
        <v>463000</v>
      </c>
      <c r="I911" s="21">
        <f t="shared" si="473"/>
        <v>463000</v>
      </c>
      <c r="J911" s="21">
        <f t="shared" si="473"/>
        <v>463000</v>
      </c>
      <c r="K911" s="21">
        <f t="shared" si="473"/>
        <v>306467.77999999997</v>
      </c>
      <c r="L911" s="22">
        <f t="shared" si="454"/>
        <v>66.191745140388761</v>
      </c>
      <c r="M911" s="21">
        <f t="shared" si="473"/>
        <v>463000</v>
      </c>
      <c r="N911" s="21">
        <f t="shared" si="473"/>
        <v>463000</v>
      </c>
      <c r="O911" s="21">
        <f t="shared" si="473"/>
        <v>366000</v>
      </c>
      <c r="P911" s="21">
        <f t="shared" si="473"/>
        <v>366000</v>
      </c>
      <c r="Q911" s="21">
        <f t="shared" si="473"/>
        <v>463000</v>
      </c>
      <c r="R911" s="21">
        <f t="shared" si="473"/>
        <v>366000</v>
      </c>
      <c r="S911" s="21">
        <f t="shared" si="473"/>
        <v>366000</v>
      </c>
      <c r="T911" s="21">
        <f t="shared" si="473"/>
        <v>366000</v>
      </c>
      <c r="U911" s="21">
        <f t="shared" si="473"/>
        <v>366000</v>
      </c>
      <c r="V911" s="21"/>
      <c r="W911" s="21"/>
      <c r="X911" s="21"/>
      <c r="Y911" s="12"/>
    </row>
    <row r="912" spans="1:25" ht="30" hidden="1" x14ac:dyDescent="0.2">
      <c r="A912" s="28" t="s">
        <v>468</v>
      </c>
      <c r="B912" s="29">
        <v>11</v>
      </c>
      <c r="C912" s="30" t="s">
        <v>101</v>
      </c>
      <c r="D912" s="31">
        <v>3291</v>
      </c>
      <c r="E912" s="32" t="s">
        <v>474</v>
      </c>
      <c r="G912" s="1">
        <v>384000</v>
      </c>
      <c r="H912" s="1">
        <v>384000</v>
      </c>
      <c r="I912" s="1">
        <v>384000</v>
      </c>
      <c r="J912" s="1">
        <v>384000</v>
      </c>
      <c r="K912" s="1">
        <v>279179.73</v>
      </c>
      <c r="L912" s="33">
        <f t="shared" si="454"/>
        <v>72.703054687499986</v>
      </c>
      <c r="M912" s="1">
        <v>384000</v>
      </c>
      <c r="N912" s="1">
        <v>384000</v>
      </c>
      <c r="O912" s="1">
        <v>290000</v>
      </c>
      <c r="P912" s="51">
        <f t="shared" si="465"/>
        <v>290000</v>
      </c>
      <c r="Q912" s="1">
        <v>384000</v>
      </c>
      <c r="R912" s="1">
        <v>290000</v>
      </c>
      <c r="S912" s="51">
        <f t="shared" si="466"/>
        <v>290000</v>
      </c>
      <c r="T912" s="1">
        <v>290000</v>
      </c>
      <c r="U912" s="51">
        <f t="shared" si="467"/>
        <v>290000</v>
      </c>
    </row>
    <row r="913" spans="1:25" hidden="1" x14ac:dyDescent="0.2">
      <c r="A913" s="28" t="s">
        <v>468</v>
      </c>
      <c r="B913" s="29">
        <v>11</v>
      </c>
      <c r="C913" s="30" t="s">
        <v>101</v>
      </c>
      <c r="D913" s="31">
        <v>3292</v>
      </c>
      <c r="E913" s="32" t="s">
        <v>63</v>
      </c>
      <c r="G913" s="51">
        <v>13000</v>
      </c>
      <c r="H913" s="51">
        <v>13000</v>
      </c>
      <c r="I913" s="51">
        <v>13000</v>
      </c>
      <c r="J913" s="51">
        <v>13000</v>
      </c>
      <c r="K913" s="51">
        <v>7875.37</v>
      </c>
      <c r="L913" s="206">
        <f t="shared" si="454"/>
        <v>60.57976923076923</v>
      </c>
      <c r="M913" s="68">
        <v>13000</v>
      </c>
      <c r="N913" s="68">
        <v>13000</v>
      </c>
      <c r="O913" s="51">
        <v>10000</v>
      </c>
      <c r="P913" s="51">
        <f t="shared" si="465"/>
        <v>10000</v>
      </c>
      <c r="Q913" s="68">
        <v>13000</v>
      </c>
      <c r="R913" s="51">
        <v>10000</v>
      </c>
      <c r="S913" s="51">
        <f t="shared" si="466"/>
        <v>10000</v>
      </c>
      <c r="T913" s="51">
        <v>10000</v>
      </c>
      <c r="U913" s="51">
        <f t="shared" si="467"/>
        <v>10000</v>
      </c>
    </row>
    <row r="914" spans="1:25" hidden="1" x14ac:dyDescent="0.2">
      <c r="A914" s="28" t="s">
        <v>468</v>
      </c>
      <c r="B914" s="29">
        <v>11</v>
      </c>
      <c r="C914" s="30" t="s">
        <v>101</v>
      </c>
      <c r="D914" s="31">
        <v>3293</v>
      </c>
      <c r="E914" s="32" t="s">
        <v>64</v>
      </c>
      <c r="G914" s="51">
        <v>50000</v>
      </c>
      <c r="H914" s="51">
        <v>50000</v>
      </c>
      <c r="I914" s="51">
        <v>50000</v>
      </c>
      <c r="J914" s="51">
        <v>50000</v>
      </c>
      <c r="K914" s="51">
        <v>15885.18</v>
      </c>
      <c r="L914" s="206">
        <f t="shared" si="454"/>
        <v>31.770360000000004</v>
      </c>
      <c r="M914" s="68">
        <v>50000</v>
      </c>
      <c r="N914" s="68">
        <v>50000</v>
      </c>
      <c r="O914" s="51">
        <v>50000</v>
      </c>
      <c r="P914" s="51">
        <f t="shared" si="465"/>
        <v>50000</v>
      </c>
      <c r="Q914" s="68">
        <v>50000</v>
      </c>
      <c r="R914" s="51">
        <v>50000</v>
      </c>
      <c r="S914" s="51">
        <f t="shared" si="466"/>
        <v>50000</v>
      </c>
      <c r="T914" s="51">
        <v>50000</v>
      </c>
      <c r="U914" s="51">
        <f t="shared" si="467"/>
        <v>50000</v>
      </c>
    </row>
    <row r="915" spans="1:25" hidden="1" x14ac:dyDescent="0.2">
      <c r="A915" s="28" t="s">
        <v>468</v>
      </c>
      <c r="B915" s="29">
        <v>11</v>
      </c>
      <c r="C915" s="30" t="s">
        <v>101</v>
      </c>
      <c r="D915" s="31">
        <v>3294</v>
      </c>
      <c r="E915" s="32" t="s">
        <v>65</v>
      </c>
      <c r="G915" s="51">
        <v>3500</v>
      </c>
      <c r="H915" s="51">
        <v>3500</v>
      </c>
      <c r="I915" s="51">
        <v>3500</v>
      </c>
      <c r="J915" s="51">
        <v>3500</v>
      </c>
      <c r="K915" s="51">
        <v>555</v>
      </c>
      <c r="L915" s="206">
        <f t="shared" si="454"/>
        <v>15.857142857142856</v>
      </c>
      <c r="M915" s="68">
        <v>3500</v>
      </c>
      <c r="N915" s="68">
        <v>3500</v>
      </c>
      <c r="O915" s="51">
        <v>3500</v>
      </c>
      <c r="P915" s="51">
        <f t="shared" si="465"/>
        <v>3500</v>
      </c>
      <c r="Q915" s="68">
        <v>3500</v>
      </c>
      <c r="R915" s="51">
        <v>3500</v>
      </c>
      <c r="S915" s="51">
        <f t="shared" si="466"/>
        <v>3500</v>
      </c>
      <c r="T915" s="51">
        <v>3500</v>
      </c>
      <c r="U915" s="51">
        <f t="shared" si="467"/>
        <v>3500</v>
      </c>
    </row>
    <row r="916" spans="1:25" hidden="1" x14ac:dyDescent="0.2">
      <c r="A916" s="28" t="s">
        <v>468</v>
      </c>
      <c r="B916" s="29">
        <v>11</v>
      </c>
      <c r="C916" s="30" t="s">
        <v>101</v>
      </c>
      <c r="D916" s="31">
        <v>3295</v>
      </c>
      <c r="E916" s="32" t="s">
        <v>66</v>
      </c>
      <c r="G916" s="51">
        <v>5000</v>
      </c>
      <c r="H916" s="51">
        <v>5000</v>
      </c>
      <c r="I916" s="51">
        <v>5000</v>
      </c>
      <c r="J916" s="51">
        <v>5000</v>
      </c>
      <c r="K916" s="51">
        <v>2972.5</v>
      </c>
      <c r="L916" s="206">
        <f t="shared" si="454"/>
        <v>59.45</v>
      </c>
      <c r="M916" s="68">
        <v>5000</v>
      </c>
      <c r="N916" s="68">
        <v>5000</v>
      </c>
      <c r="O916" s="51">
        <v>5000</v>
      </c>
      <c r="P916" s="51">
        <f t="shared" si="465"/>
        <v>5000</v>
      </c>
      <c r="Q916" s="68">
        <v>5000</v>
      </c>
      <c r="R916" s="51">
        <v>5000</v>
      </c>
      <c r="S916" s="51">
        <f t="shared" si="466"/>
        <v>5000</v>
      </c>
      <c r="T916" s="51">
        <v>5000</v>
      </c>
      <c r="U916" s="51">
        <f t="shared" si="467"/>
        <v>5000</v>
      </c>
    </row>
    <row r="917" spans="1:25" hidden="1" x14ac:dyDescent="0.2">
      <c r="A917" s="28" t="s">
        <v>468</v>
      </c>
      <c r="B917" s="29">
        <v>11</v>
      </c>
      <c r="C917" s="30" t="s">
        <v>101</v>
      </c>
      <c r="D917" s="31">
        <v>3299</v>
      </c>
      <c r="E917" s="32" t="s">
        <v>67</v>
      </c>
      <c r="G917" s="51">
        <v>7500</v>
      </c>
      <c r="H917" s="51">
        <v>7500</v>
      </c>
      <c r="I917" s="51">
        <v>7500</v>
      </c>
      <c r="J917" s="51">
        <v>7500</v>
      </c>
      <c r="K917" s="51">
        <v>0</v>
      </c>
      <c r="L917" s="206">
        <f t="shared" si="454"/>
        <v>0</v>
      </c>
      <c r="M917" s="68">
        <v>7500</v>
      </c>
      <c r="N917" s="68">
        <v>7500</v>
      </c>
      <c r="O917" s="51">
        <v>7500</v>
      </c>
      <c r="P917" s="51">
        <f t="shared" si="465"/>
        <v>7500</v>
      </c>
      <c r="Q917" s="68">
        <v>7500</v>
      </c>
      <c r="R917" s="51">
        <v>7500</v>
      </c>
      <c r="S917" s="51">
        <f t="shared" si="466"/>
        <v>7500</v>
      </c>
      <c r="T917" s="51">
        <v>7500</v>
      </c>
      <c r="U917" s="51">
        <f t="shared" si="467"/>
        <v>7500</v>
      </c>
    </row>
    <row r="918" spans="1:25" s="23" customFormat="1" ht="15.75" hidden="1" x14ac:dyDescent="0.2">
      <c r="A918" s="24" t="s">
        <v>468</v>
      </c>
      <c r="B918" s="25">
        <v>11</v>
      </c>
      <c r="C918" s="26" t="s">
        <v>101</v>
      </c>
      <c r="D918" s="27">
        <v>343</v>
      </c>
      <c r="E918" s="20"/>
      <c r="F918" s="20"/>
      <c r="G918" s="52">
        <f>SUM(G919:G920)</f>
        <v>2000</v>
      </c>
      <c r="H918" s="52">
        <f t="shared" ref="H918:U918" si="474">SUM(H919:H920)</f>
        <v>2000</v>
      </c>
      <c r="I918" s="52">
        <f t="shared" si="474"/>
        <v>2000</v>
      </c>
      <c r="J918" s="52">
        <f t="shared" si="474"/>
        <v>2000</v>
      </c>
      <c r="K918" s="52">
        <f t="shared" si="474"/>
        <v>1.51</v>
      </c>
      <c r="L918" s="22">
        <f t="shared" si="454"/>
        <v>7.5499999999999998E-2</v>
      </c>
      <c r="M918" s="52">
        <f t="shared" si="474"/>
        <v>2000</v>
      </c>
      <c r="N918" s="52">
        <f t="shared" si="474"/>
        <v>2000</v>
      </c>
      <c r="O918" s="52">
        <f t="shared" si="474"/>
        <v>2500</v>
      </c>
      <c r="P918" s="52">
        <f t="shared" si="474"/>
        <v>2500</v>
      </c>
      <c r="Q918" s="52">
        <f t="shared" si="474"/>
        <v>2000</v>
      </c>
      <c r="R918" s="52">
        <f t="shared" si="474"/>
        <v>2500</v>
      </c>
      <c r="S918" s="52">
        <f t="shared" si="474"/>
        <v>2500</v>
      </c>
      <c r="T918" s="52">
        <f t="shared" si="474"/>
        <v>2500</v>
      </c>
      <c r="U918" s="52">
        <f t="shared" si="474"/>
        <v>2500</v>
      </c>
      <c r="V918" s="21"/>
      <c r="W918" s="21"/>
      <c r="X918" s="21"/>
      <c r="Y918" s="12"/>
    </row>
    <row r="919" spans="1:25" s="15" customFormat="1" ht="15.75" hidden="1" x14ac:dyDescent="0.2">
      <c r="A919" s="28" t="s">
        <v>468</v>
      </c>
      <c r="B919" s="29">
        <v>11</v>
      </c>
      <c r="C919" s="30" t="s">
        <v>101</v>
      </c>
      <c r="D919" s="31">
        <v>3431</v>
      </c>
      <c r="E919" s="32" t="s">
        <v>68</v>
      </c>
      <c r="F919" s="32"/>
      <c r="G919" s="51">
        <v>500</v>
      </c>
      <c r="H919" s="51">
        <v>500</v>
      </c>
      <c r="I919" s="51">
        <v>500</v>
      </c>
      <c r="J919" s="51">
        <v>500</v>
      </c>
      <c r="K919" s="51">
        <v>0</v>
      </c>
      <c r="L919" s="206">
        <f t="shared" si="454"/>
        <v>0</v>
      </c>
      <c r="M919" s="68">
        <v>500</v>
      </c>
      <c r="N919" s="68">
        <v>500</v>
      </c>
      <c r="O919" s="51">
        <v>500</v>
      </c>
      <c r="P919" s="51">
        <f t="shared" si="465"/>
        <v>500</v>
      </c>
      <c r="Q919" s="68">
        <v>500</v>
      </c>
      <c r="R919" s="51">
        <v>500</v>
      </c>
      <c r="S919" s="51">
        <f t="shared" si="466"/>
        <v>500</v>
      </c>
      <c r="T919" s="51">
        <v>500</v>
      </c>
      <c r="U919" s="51">
        <f t="shared" si="467"/>
        <v>500</v>
      </c>
      <c r="V919" s="84"/>
      <c r="W919" s="84"/>
      <c r="X919" s="84"/>
    </row>
    <row r="920" spans="1:25" hidden="1" x14ac:dyDescent="0.2">
      <c r="A920" s="28" t="s">
        <v>468</v>
      </c>
      <c r="B920" s="29">
        <v>11</v>
      </c>
      <c r="C920" s="30" t="s">
        <v>101</v>
      </c>
      <c r="D920" s="31">
        <v>3433</v>
      </c>
      <c r="E920" s="32" t="s">
        <v>69</v>
      </c>
      <c r="G920" s="51">
        <v>1500</v>
      </c>
      <c r="H920" s="51">
        <v>1500</v>
      </c>
      <c r="I920" s="51">
        <v>1500</v>
      </c>
      <c r="J920" s="51">
        <v>1500</v>
      </c>
      <c r="K920" s="51">
        <v>1.51</v>
      </c>
      <c r="L920" s="206">
        <f t="shared" si="454"/>
        <v>0.10066666666666668</v>
      </c>
      <c r="M920" s="68">
        <v>1500</v>
      </c>
      <c r="N920" s="68">
        <v>1500</v>
      </c>
      <c r="O920" s="51">
        <v>2000</v>
      </c>
      <c r="P920" s="51">
        <f t="shared" si="465"/>
        <v>2000</v>
      </c>
      <c r="Q920" s="68">
        <v>1500</v>
      </c>
      <c r="R920" s="51">
        <v>2000</v>
      </c>
      <c r="S920" s="51">
        <f t="shared" si="466"/>
        <v>2000</v>
      </c>
      <c r="T920" s="51">
        <v>2000</v>
      </c>
      <c r="U920" s="51">
        <f t="shared" si="467"/>
        <v>2000</v>
      </c>
    </row>
    <row r="921" spans="1:25" s="23" customFormat="1" ht="15.75" hidden="1" x14ac:dyDescent="0.2">
      <c r="A921" s="24" t="s">
        <v>468</v>
      </c>
      <c r="B921" s="25">
        <v>11</v>
      </c>
      <c r="C921" s="26" t="s">
        <v>101</v>
      </c>
      <c r="D921" s="27">
        <v>422</v>
      </c>
      <c r="E921" s="20"/>
      <c r="F921" s="20"/>
      <c r="G921" s="52">
        <f>SUM(G922)</f>
        <v>15000</v>
      </c>
      <c r="H921" s="52">
        <f t="shared" ref="H921:U921" si="475">SUM(H922)</f>
        <v>15000</v>
      </c>
      <c r="I921" s="52">
        <f t="shared" si="475"/>
        <v>15000</v>
      </c>
      <c r="J921" s="52">
        <f t="shared" si="475"/>
        <v>15000</v>
      </c>
      <c r="K921" s="52">
        <f t="shared" si="475"/>
        <v>3437.5</v>
      </c>
      <c r="L921" s="22">
        <f t="shared" si="454"/>
        <v>22.916666666666664</v>
      </c>
      <c r="M921" s="52">
        <f t="shared" si="475"/>
        <v>15000</v>
      </c>
      <c r="N921" s="52">
        <f t="shared" si="475"/>
        <v>15000</v>
      </c>
      <c r="O921" s="52">
        <f t="shared" si="475"/>
        <v>25000</v>
      </c>
      <c r="P921" s="52">
        <f t="shared" si="475"/>
        <v>25000</v>
      </c>
      <c r="Q921" s="52">
        <f t="shared" si="475"/>
        <v>15000</v>
      </c>
      <c r="R921" s="52">
        <f t="shared" si="475"/>
        <v>15000</v>
      </c>
      <c r="S921" s="52">
        <f t="shared" si="475"/>
        <v>15000</v>
      </c>
      <c r="T921" s="52">
        <f t="shared" si="475"/>
        <v>15000</v>
      </c>
      <c r="U921" s="52">
        <f t="shared" si="475"/>
        <v>15000</v>
      </c>
      <c r="V921" s="21"/>
      <c r="W921" s="21"/>
      <c r="X921" s="21"/>
      <c r="Y921" s="12"/>
    </row>
    <row r="922" spans="1:25" hidden="1" x14ac:dyDescent="0.2">
      <c r="A922" s="28" t="s">
        <v>468</v>
      </c>
      <c r="B922" s="29">
        <v>11</v>
      </c>
      <c r="C922" s="30" t="s">
        <v>101</v>
      </c>
      <c r="D922" s="31">
        <v>4221</v>
      </c>
      <c r="E922" s="32" t="s">
        <v>74</v>
      </c>
      <c r="G922" s="51">
        <v>15000</v>
      </c>
      <c r="H922" s="51">
        <v>15000</v>
      </c>
      <c r="I922" s="51">
        <v>15000</v>
      </c>
      <c r="J922" s="51">
        <v>15000</v>
      </c>
      <c r="K922" s="51">
        <v>3437.5</v>
      </c>
      <c r="L922" s="206">
        <f t="shared" si="454"/>
        <v>22.916666666666664</v>
      </c>
      <c r="M922" s="68">
        <v>15000</v>
      </c>
      <c r="N922" s="68">
        <v>15000</v>
      </c>
      <c r="O922" s="51">
        <v>25000</v>
      </c>
      <c r="P922" s="51">
        <f t="shared" si="465"/>
        <v>25000</v>
      </c>
      <c r="Q922" s="68">
        <v>15000</v>
      </c>
      <c r="R922" s="51">
        <v>15000</v>
      </c>
      <c r="S922" s="51">
        <f t="shared" si="466"/>
        <v>15000</v>
      </c>
      <c r="T922" s="51">
        <v>15000</v>
      </c>
      <c r="U922" s="51">
        <f t="shared" si="467"/>
        <v>15000</v>
      </c>
    </row>
    <row r="923" spans="1:25" s="23" customFormat="1" ht="15.75" hidden="1" x14ac:dyDescent="0.2">
      <c r="A923" s="24" t="s">
        <v>468</v>
      </c>
      <c r="B923" s="25">
        <v>11</v>
      </c>
      <c r="C923" s="26" t="s">
        <v>101</v>
      </c>
      <c r="D923" s="27">
        <v>426</v>
      </c>
      <c r="E923" s="20"/>
      <c r="F923" s="20"/>
      <c r="G923" s="52">
        <f>SUM(G924)</f>
        <v>0</v>
      </c>
      <c r="H923" s="52">
        <f t="shared" ref="H923:U923" si="476">SUM(H924)</f>
        <v>0</v>
      </c>
      <c r="I923" s="52">
        <f t="shared" si="476"/>
        <v>0</v>
      </c>
      <c r="J923" s="52">
        <f t="shared" si="476"/>
        <v>0</v>
      </c>
      <c r="K923" s="52">
        <f t="shared" si="476"/>
        <v>0</v>
      </c>
      <c r="L923" s="22" t="str">
        <f t="shared" si="454"/>
        <v>-</v>
      </c>
      <c r="M923" s="52">
        <f t="shared" si="476"/>
        <v>0</v>
      </c>
      <c r="N923" s="52">
        <f t="shared" si="476"/>
        <v>0</v>
      </c>
      <c r="O923" s="52">
        <f t="shared" si="476"/>
        <v>15000</v>
      </c>
      <c r="P923" s="52">
        <f t="shared" si="476"/>
        <v>15000</v>
      </c>
      <c r="Q923" s="52">
        <f t="shared" si="476"/>
        <v>0</v>
      </c>
      <c r="R923" s="52">
        <f t="shared" si="476"/>
        <v>0</v>
      </c>
      <c r="S923" s="52">
        <f t="shared" si="476"/>
        <v>0</v>
      </c>
      <c r="T923" s="52">
        <f t="shared" si="476"/>
        <v>0</v>
      </c>
      <c r="U923" s="52">
        <f t="shared" si="476"/>
        <v>0</v>
      </c>
      <c r="V923" s="21"/>
      <c r="W923" s="21"/>
      <c r="X923" s="21"/>
      <c r="Y923" s="12"/>
    </row>
    <row r="924" spans="1:25" hidden="1" x14ac:dyDescent="0.2">
      <c r="A924" s="41" t="s">
        <v>468</v>
      </c>
      <c r="B924" s="42">
        <v>11</v>
      </c>
      <c r="C924" s="43" t="s">
        <v>101</v>
      </c>
      <c r="D924" s="44">
        <v>4262</v>
      </c>
      <c r="E924" s="36" t="s">
        <v>86</v>
      </c>
      <c r="G924" s="51"/>
      <c r="H924" s="51"/>
      <c r="I924" s="51"/>
      <c r="J924" s="51"/>
      <c r="K924" s="51"/>
      <c r="L924" s="206" t="str">
        <f t="shared" si="454"/>
        <v>-</v>
      </c>
      <c r="M924" s="68"/>
      <c r="N924" s="68"/>
      <c r="O924" s="51">
        <v>15000</v>
      </c>
      <c r="P924" s="51">
        <f>O924</f>
        <v>15000</v>
      </c>
      <c r="Q924" s="68"/>
      <c r="R924" s="51">
        <v>0</v>
      </c>
      <c r="S924" s="51">
        <f>R924</f>
        <v>0</v>
      </c>
      <c r="T924" s="51">
        <v>0</v>
      </c>
      <c r="U924" s="51">
        <f>T924</f>
        <v>0</v>
      </c>
    </row>
    <row r="925" spans="1:25" ht="141.75" x14ac:dyDescent="0.2">
      <c r="A925" s="333" t="s">
        <v>475</v>
      </c>
      <c r="B925" s="333"/>
      <c r="C925" s="333"/>
      <c r="D925" s="333"/>
      <c r="E925" s="20" t="s">
        <v>476</v>
      </c>
      <c r="F925" s="38" t="s">
        <v>99</v>
      </c>
      <c r="G925" s="21">
        <f>SUM(G926)</f>
        <v>355000000</v>
      </c>
      <c r="H925" s="21">
        <f t="shared" ref="H925:U926" si="477">SUM(H926)</f>
        <v>355000000</v>
      </c>
      <c r="I925" s="21">
        <f t="shared" si="477"/>
        <v>355000000</v>
      </c>
      <c r="J925" s="21">
        <f t="shared" si="477"/>
        <v>355000000</v>
      </c>
      <c r="K925" s="21">
        <f t="shared" si="477"/>
        <v>256348128.88</v>
      </c>
      <c r="L925" s="22">
        <f t="shared" si="454"/>
        <v>72.210740529577464</v>
      </c>
      <c r="M925" s="21">
        <f t="shared" si="477"/>
        <v>385000000</v>
      </c>
      <c r="N925" s="21">
        <f t="shared" si="477"/>
        <v>385000000</v>
      </c>
      <c r="O925" s="21">
        <f t="shared" si="477"/>
        <v>347354400</v>
      </c>
      <c r="P925" s="21">
        <f t="shared" si="477"/>
        <v>347354400</v>
      </c>
      <c r="Q925" s="21">
        <f t="shared" si="477"/>
        <v>385000000</v>
      </c>
      <c r="R925" s="21">
        <f t="shared" si="477"/>
        <v>350369400</v>
      </c>
      <c r="S925" s="21">
        <f t="shared" si="477"/>
        <v>350369400</v>
      </c>
      <c r="T925" s="21">
        <f t="shared" si="477"/>
        <v>350369400</v>
      </c>
      <c r="U925" s="21">
        <f t="shared" si="477"/>
        <v>350369400</v>
      </c>
    </row>
    <row r="926" spans="1:25" s="23" customFormat="1" ht="15.75" hidden="1" x14ac:dyDescent="0.2">
      <c r="A926" s="24" t="s">
        <v>477</v>
      </c>
      <c r="B926" s="25">
        <v>11</v>
      </c>
      <c r="C926" s="49" t="s">
        <v>101</v>
      </c>
      <c r="D926" s="27">
        <v>351</v>
      </c>
      <c r="E926" s="20"/>
      <c r="F926" s="20"/>
      <c r="G926" s="21">
        <f>SUM(G927)</f>
        <v>355000000</v>
      </c>
      <c r="H926" s="21">
        <f t="shared" si="477"/>
        <v>355000000</v>
      </c>
      <c r="I926" s="21">
        <f t="shared" si="477"/>
        <v>355000000</v>
      </c>
      <c r="J926" s="21">
        <f t="shared" si="477"/>
        <v>355000000</v>
      </c>
      <c r="K926" s="21">
        <f t="shared" si="477"/>
        <v>256348128.88</v>
      </c>
      <c r="L926" s="22">
        <f t="shared" si="454"/>
        <v>72.210740529577464</v>
      </c>
      <c r="M926" s="21">
        <f t="shared" si="477"/>
        <v>385000000</v>
      </c>
      <c r="N926" s="21">
        <f t="shared" si="477"/>
        <v>385000000</v>
      </c>
      <c r="O926" s="21">
        <f t="shared" si="477"/>
        <v>347354400</v>
      </c>
      <c r="P926" s="21">
        <f t="shared" si="477"/>
        <v>347354400</v>
      </c>
      <c r="Q926" s="21">
        <f t="shared" si="477"/>
        <v>385000000</v>
      </c>
      <c r="R926" s="21">
        <f t="shared" si="477"/>
        <v>350369400</v>
      </c>
      <c r="S926" s="21">
        <f t="shared" si="477"/>
        <v>350369400</v>
      </c>
      <c r="T926" s="21">
        <f t="shared" si="477"/>
        <v>350369400</v>
      </c>
      <c r="U926" s="21">
        <f t="shared" si="477"/>
        <v>350369400</v>
      </c>
      <c r="V926" s="21"/>
      <c r="W926" s="21"/>
      <c r="X926" s="21"/>
      <c r="Y926" s="12"/>
    </row>
    <row r="927" spans="1:25" ht="30" hidden="1" x14ac:dyDescent="0.2">
      <c r="A927" s="28" t="s">
        <v>477</v>
      </c>
      <c r="B927" s="29">
        <v>11</v>
      </c>
      <c r="C927" s="50" t="s">
        <v>101</v>
      </c>
      <c r="D927" s="31">
        <v>3512</v>
      </c>
      <c r="E927" s="32" t="s">
        <v>281</v>
      </c>
      <c r="G927" s="1">
        <v>355000000</v>
      </c>
      <c r="H927" s="1">
        <v>355000000</v>
      </c>
      <c r="I927" s="1">
        <v>355000000</v>
      </c>
      <c r="J927" s="1">
        <v>355000000</v>
      </c>
      <c r="K927" s="1">
        <v>256348128.88</v>
      </c>
      <c r="L927" s="33">
        <f t="shared" si="454"/>
        <v>72.210740529577464</v>
      </c>
      <c r="M927" s="1">
        <v>385000000</v>
      </c>
      <c r="N927" s="1">
        <v>385000000</v>
      </c>
      <c r="O927" s="1">
        <v>347354400</v>
      </c>
      <c r="P927" s="1">
        <f>O927</f>
        <v>347354400</v>
      </c>
      <c r="Q927" s="1">
        <v>385000000</v>
      </c>
      <c r="R927" s="1">
        <v>350369400</v>
      </c>
      <c r="S927" s="1">
        <f>R927</f>
        <v>350369400</v>
      </c>
      <c r="T927" s="1">
        <v>350369400</v>
      </c>
      <c r="U927" s="1">
        <f>T927</f>
        <v>350369400</v>
      </c>
    </row>
    <row r="928" spans="1:25" s="23" customFormat="1" ht="141.75" x14ac:dyDescent="0.2">
      <c r="A928" s="334" t="s">
        <v>478</v>
      </c>
      <c r="B928" s="334"/>
      <c r="C928" s="334"/>
      <c r="D928" s="334"/>
      <c r="E928" s="20" t="s">
        <v>79</v>
      </c>
      <c r="F928" s="38" t="s">
        <v>99</v>
      </c>
      <c r="G928" s="21">
        <f>G929+G933</f>
        <v>72700</v>
      </c>
      <c r="H928" s="21">
        <f t="shared" ref="H928:U928" si="478">H929+H933</f>
        <v>72700</v>
      </c>
      <c r="I928" s="21">
        <f t="shared" si="478"/>
        <v>72700</v>
      </c>
      <c r="J928" s="21">
        <f t="shared" si="478"/>
        <v>72700</v>
      </c>
      <c r="K928" s="21">
        <f t="shared" si="478"/>
        <v>37694.07</v>
      </c>
      <c r="L928" s="22">
        <f t="shared" si="454"/>
        <v>51.848789546079779</v>
      </c>
      <c r="M928" s="21">
        <f t="shared" si="478"/>
        <v>62700</v>
      </c>
      <c r="N928" s="21">
        <f t="shared" si="478"/>
        <v>62700</v>
      </c>
      <c r="O928" s="21">
        <f t="shared" si="478"/>
        <v>63000</v>
      </c>
      <c r="P928" s="21">
        <f t="shared" si="478"/>
        <v>63000</v>
      </c>
      <c r="Q928" s="21">
        <f t="shared" si="478"/>
        <v>62700</v>
      </c>
      <c r="R928" s="21">
        <f t="shared" si="478"/>
        <v>63000</v>
      </c>
      <c r="S928" s="21">
        <f t="shared" si="478"/>
        <v>63000</v>
      </c>
      <c r="T928" s="21">
        <f t="shared" si="478"/>
        <v>63000</v>
      </c>
      <c r="U928" s="21">
        <f t="shared" si="478"/>
        <v>63000</v>
      </c>
      <c r="V928" s="21"/>
      <c r="W928" s="21"/>
      <c r="X928" s="21"/>
      <c r="Y928" s="12"/>
    </row>
    <row r="929" spans="1:25" s="23" customFormat="1" ht="15.75" hidden="1" x14ac:dyDescent="0.2">
      <c r="A929" s="24" t="s">
        <v>479</v>
      </c>
      <c r="B929" s="25">
        <v>11</v>
      </c>
      <c r="C929" s="49" t="s">
        <v>101</v>
      </c>
      <c r="D929" s="40">
        <v>323</v>
      </c>
      <c r="E929" s="20"/>
      <c r="F929" s="20"/>
      <c r="G929" s="21">
        <f>SUM(G930:G932)</f>
        <v>60700</v>
      </c>
      <c r="H929" s="21">
        <f t="shared" ref="H929:U929" si="479">SUM(H930:H932)</f>
        <v>60700</v>
      </c>
      <c r="I929" s="21">
        <f t="shared" si="479"/>
        <v>60700</v>
      </c>
      <c r="J929" s="21">
        <f t="shared" si="479"/>
        <v>60700</v>
      </c>
      <c r="K929" s="21">
        <f t="shared" si="479"/>
        <v>30029.33</v>
      </c>
      <c r="L929" s="22">
        <f t="shared" si="454"/>
        <v>49.471713344316314</v>
      </c>
      <c r="M929" s="21">
        <f t="shared" si="479"/>
        <v>50700</v>
      </c>
      <c r="N929" s="21">
        <f t="shared" si="479"/>
        <v>50700</v>
      </c>
      <c r="O929" s="21">
        <f t="shared" si="479"/>
        <v>55000</v>
      </c>
      <c r="P929" s="21">
        <f t="shared" si="479"/>
        <v>55000</v>
      </c>
      <c r="Q929" s="21">
        <f t="shared" si="479"/>
        <v>50700</v>
      </c>
      <c r="R929" s="21">
        <f t="shared" si="479"/>
        <v>55000</v>
      </c>
      <c r="S929" s="21">
        <f t="shared" si="479"/>
        <v>55000</v>
      </c>
      <c r="T929" s="21">
        <f t="shared" si="479"/>
        <v>55000</v>
      </c>
      <c r="U929" s="21">
        <f t="shared" si="479"/>
        <v>55000</v>
      </c>
      <c r="V929" s="21"/>
      <c r="W929" s="21"/>
      <c r="X929" s="21"/>
      <c r="Y929" s="12"/>
    </row>
    <row r="930" spans="1:25" hidden="1" x14ac:dyDescent="0.2">
      <c r="A930" s="28" t="s">
        <v>479</v>
      </c>
      <c r="B930" s="29">
        <v>11</v>
      </c>
      <c r="C930" s="50" t="s">
        <v>101</v>
      </c>
      <c r="D930" s="31">
        <v>3232</v>
      </c>
      <c r="E930" s="32" t="s">
        <v>53</v>
      </c>
      <c r="G930" s="1">
        <v>4000</v>
      </c>
      <c r="H930" s="1">
        <v>4000</v>
      </c>
      <c r="I930" s="1">
        <v>4000</v>
      </c>
      <c r="J930" s="1">
        <v>4000</v>
      </c>
      <c r="K930" s="1">
        <v>630.13</v>
      </c>
      <c r="L930" s="33">
        <f t="shared" si="454"/>
        <v>15.75325</v>
      </c>
      <c r="M930" s="1">
        <v>4000</v>
      </c>
      <c r="N930" s="1">
        <v>4000</v>
      </c>
      <c r="O930" s="1">
        <v>6000</v>
      </c>
      <c r="P930" s="1">
        <f>O930</f>
        <v>6000</v>
      </c>
      <c r="Q930" s="1">
        <v>4000</v>
      </c>
      <c r="R930" s="1">
        <v>6000</v>
      </c>
      <c r="S930" s="1">
        <f>R930</f>
        <v>6000</v>
      </c>
      <c r="T930" s="1">
        <v>6000</v>
      </c>
      <c r="U930" s="1">
        <f>T930</f>
        <v>6000</v>
      </c>
    </row>
    <row r="931" spans="1:25" hidden="1" x14ac:dyDescent="0.2">
      <c r="A931" s="28" t="s">
        <v>479</v>
      </c>
      <c r="B931" s="29">
        <v>11</v>
      </c>
      <c r="C931" s="50" t="s">
        <v>101</v>
      </c>
      <c r="D931" s="31">
        <v>3235</v>
      </c>
      <c r="E931" s="32" t="s">
        <v>56</v>
      </c>
      <c r="G931" s="1">
        <v>55000</v>
      </c>
      <c r="H931" s="1">
        <v>55000</v>
      </c>
      <c r="I931" s="1">
        <v>55000</v>
      </c>
      <c r="J931" s="1">
        <v>55000</v>
      </c>
      <c r="K931" s="1">
        <v>28100.720000000001</v>
      </c>
      <c r="L931" s="33">
        <f t="shared" ref="L931:L1002" si="480">IF(I931=0, "-", K931/I931*100)</f>
        <v>51.092218181818183</v>
      </c>
      <c r="M931" s="1">
        <v>45000</v>
      </c>
      <c r="N931" s="1">
        <v>45000</v>
      </c>
      <c r="O931" s="1">
        <v>45000</v>
      </c>
      <c r="P931" s="1">
        <f>O931</f>
        <v>45000</v>
      </c>
      <c r="Q931" s="1">
        <v>45000</v>
      </c>
      <c r="R931" s="1">
        <v>45000</v>
      </c>
      <c r="S931" s="1">
        <f>R931</f>
        <v>45000</v>
      </c>
      <c r="T931" s="1">
        <v>45000</v>
      </c>
      <c r="U931" s="1">
        <f>T931</f>
        <v>45000</v>
      </c>
    </row>
    <row r="932" spans="1:25" hidden="1" x14ac:dyDescent="0.2">
      <c r="A932" s="28" t="s">
        <v>479</v>
      </c>
      <c r="B932" s="29">
        <v>11</v>
      </c>
      <c r="C932" s="50" t="s">
        <v>101</v>
      </c>
      <c r="D932" s="31">
        <v>3239</v>
      </c>
      <c r="E932" s="32" t="s">
        <v>60</v>
      </c>
      <c r="G932" s="1">
        <v>1700</v>
      </c>
      <c r="H932" s="1">
        <v>1700</v>
      </c>
      <c r="I932" s="1">
        <v>1700</v>
      </c>
      <c r="J932" s="1">
        <v>1700</v>
      </c>
      <c r="K932" s="1">
        <v>1298.48</v>
      </c>
      <c r="L932" s="33">
        <f t="shared" si="480"/>
        <v>76.381176470588244</v>
      </c>
      <c r="M932" s="1">
        <v>1700</v>
      </c>
      <c r="N932" s="1">
        <v>1700</v>
      </c>
      <c r="O932" s="1">
        <v>4000</v>
      </c>
      <c r="P932" s="1">
        <f>O932</f>
        <v>4000</v>
      </c>
      <c r="Q932" s="1">
        <v>1700</v>
      </c>
      <c r="R932" s="1">
        <v>4000</v>
      </c>
      <c r="S932" s="1">
        <f>R932</f>
        <v>4000</v>
      </c>
      <c r="T932" s="1">
        <v>4000</v>
      </c>
      <c r="U932" s="1">
        <f>T932</f>
        <v>4000</v>
      </c>
    </row>
    <row r="933" spans="1:25" s="23" customFormat="1" ht="15.75" hidden="1" x14ac:dyDescent="0.2">
      <c r="A933" s="24" t="s">
        <v>479</v>
      </c>
      <c r="B933" s="25">
        <v>11</v>
      </c>
      <c r="C933" s="49" t="s">
        <v>101</v>
      </c>
      <c r="D933" s="27">
        <v>329</v>
      </c>
      <c r="E933" s="20"/>
      <c r="F933" s="20"/>
      <c r="G933" s="21">
        <f>SUM(G934)</f>
        <v>12000</v>
      </c>
      <c r="H933" s="21">
        <f t="shared" ref="H933:U933" si="481">SUM(H934)</f>
        <v>12000</v>
      </c>
      <c r="I933" s="21">
        <f t="shared" si="481"/>
        <v>12000</v>
      </c>
      <c r="J933" s="21">
        <f t="shared" si="481"/>
        <v>12000</v>
      </c>
      <c r="K933" s="21">
        <f t="shared" si="481"/>
        <v>7664.74</v>
      </c>
      <c r="L933" s="22">
        <f t="shared" si="480"/>
        <v>63.872833333333332</v>
      </c>
      <c r="M933" s="21">
        <f t="shared" si="481"/>
        <v>12000</v>
      </c>
      <c r="N933" s="21">
        <f t="shared" si="481"/>
        <v>12000</v>
      </c>
      <c r="O933" s="21">
        <f t="shared" si="481"/>
        <v>8000</v>
      </c>
      <c r="P933" s="21">
        <f t="shared" si="481"/>
        <v>8000</v>
      </c>
      <c r="Q933" s="21">
        <f t="shared" si="481"/>
        <v>12000</v>
      </c>
      <c r="R933" s="21">
        <f t="shared" si="481"/>
        <v>8000</v>
      </c>
      <c r="S933" s="21">
        <f t="shared" si="481"/>
        <v>8000</v>
      </c>
      <c r="T933" s="21">
        <f t="shared" si="481"/>
        <v>8000</v>
      </c>
      <c r="U933" s="21">
        <f t="shared" si="481"/>
        <v>8000</v>
      </c>
      <c r="V933" s="21"/>
      <c r="W933" s="21"/>
      <c r="X933" s="21"/>
      <c r="Y933" s="12"/>
    </row>
    <row r="934" spans="1:25" hidden="1" x14ac:dyDescent="0.2">
      <c r="A934" s="28" t="s">
        <v>479</v>
      </c>
      <c r="B934" s="29">
        <v>11</v>
      </c>
      <c r="C934" s="50" t="s">
        <v>101</v>
      </c>
      <c r="D934" s="31">
        <v>3292</v>
      </c>
      <c r="E934" s="32" t="s">
        <v>63</v>
      </c>
      <c r="G934" s="1">
        <v>12000</v>
      </c>
      <c r="H934" s="1">
        <v>12000</v>
      </c>
      <c r="I934" s="1">
        <v>12000</v>
      </c>
      <c r="J934" s="1">
        <v>12000</v>
      </c>
      <c r="K934" s="1">
        <v>7664.74</v>
      </c>
      <c r="L934" s="33">
        <f t="shared" si="480"/>
        <v>63.872833333333332</v>
      </c>
      <c r="M934" s="1">
        <v>12000</v>
      </c>
      <c r="N934" s="1">
        <v>12000</v>
      </c>
      <c r="O934" s="1">
        <v>8000</v>
      </c>
      <c r="P934" s="1">
        <f>O934</f>
        <v>8000</v>
      </c>
      <c r="Q934" s="1">
        <v>12000</v>
      </c>
      <c r="R934" s="1">
        <v>8000</v>
      </c>
      <c r="S934" s="1">
        <f>R934</f>
        <v>8000</v>
      </c>
      <c r="T934" s="1">
        <v>8000</v>
      </c>
      <c r="U934" s="1">
        <f>T934</f>
        <v>8000</v>
      </c>
    </row>
    <row r="935" spans="1:25" s="23" customFormat="1" ht="141.75" x14ac:dyDescent="0.2">
      <c r="A935" s="342" t="s">
        <v>93</v>
      </c>
      <c r="B935" s="343"/>
      <c r="C935" s="343"/>
      <c r="D935" s="344"/>
      <c r="E935" s="38" t="s">
        <v>480</v>
      </c>
      <c r="F935" s="38" t="s">
        <v>99</v>
      </c>
      <c r="G935" s="21">
        <f>G936+G938+G940</f>
        <v>0</v>
      </c>
      <c r="H935" s="21">
        <f t="shared" ref="H935:U935" si="482">H936+H938+H940</f>
        <v>0</v>
      </c>
      <c r="I935" s="21">
        <f t="shared" si="482"/>
        <v>0</v>
      </c>
      <c r="J935" s="21">
        <f t="shared" si="482"/>
        <v>0</v>
      </c>
      <c r="K935" s="21">
        <f t="shared" si="482"/>
        <v>0</v>
      </c>
      <c r="L935" s="22" t="str">
        <f t="shared" si="480"/>
        <v>-</v>
      </c>
      <c r="M935" s="21">
        <f t="shared" si="482"/>
        <v>0</v>
      </c>
      <c r="N935" s="21">
        <f t="shared" si="482"/>
        <v>0</v>
      </c>
      <c r="O935" s="21">
        <f t="shared" si="482"/>
        <v>6000000</v>
      </c>
      <c r="P935" s="21">
        <f t="shared" si="482"/>
        <v>6000000</v>
      </c>
      <c r="Q935" s="21">
        <f t="shared" si="482"/>
        <v>0</v>
      </c>
      <c r="R935" s="21">
        <f t="shared" si="482"/>
        <v>3000000</v>
      </c>
      <c r="S935" s="21">
        <f t="shared" si="482"/>
        <v>3000000</v>
      </c>
      <c r="T935" s="21">
        <f t="shared" si="482"/>
        <v>3000000</v>
      </c>
      <c r="U935" s="21">
        <f t="shared" si="482"/>
        <v>3000000</v>
      </c>
      <c r="V935" s="21"/>
      <c r="W935" s="21"/>
      <c r="X935" s="21"/>
      <c r="Y935" s="12"/>
    </row>
    <row r="936" spans="1:25" s="23" customFormat="1" ht="15.75" hidden="1" x14ac:dyDescent="0.2">
      <c r="A936" s="90"/>
      <c r="B936" s="90">
        <v>11</v>
      </c>
      <c r="C936" s="75" t="s">
        <v>101</v>
      </c>
      <c r="D936" s="74">
        <v>323</v>
      </c>
      <c r="E936" s="38"/>
      <c r="F936" s="38"/>
      <c r="G936" s="21">
        <f>G937</f>
        <v>0</v>
      </c>
      <c r="H936" s="21">
        <f t="shared" ref="H936:U936" si="483">H937</f>
        <v>0</v>
      </c>
      <c r="I936" s="21">
        <f t="shared" si="483"/>
        <v>0</v>
      </c>
      <c r="J936" s="21">
        <f t="shared" si="483"/>
        <v>0</v>
      </c>
      <c r="K936" s="21">
        <f t="shared" si="483"/>
        <v>0</v>
      </c>
      <c r="L936" s="22" t="str">
        <f t="shared" si="480"/>
        <v>-</v>
      </c>
      <c r="M936" s="21">
        <f t="shared" si="483"/>
        <v>0</v>
      </c>
      <c r="N936" s="21">
        <f t="shared" si="483"/>
        <v>0</v>
      </c>
      <c r="O936" s="21">
        <f t="shared" si="483"/>
        <v>3000000</v>
      </c>
      <c r="P936" s="21">
        <f t="shared" si="483"/>
        <v>3000000</v>
      </c>
      <c r="Q936" s="21">
        <f t="shared" si="483"/>
        <v>0</v>
      </c>
      <c r="R936" s="21">
        <f t="shared" si="483"/>
        <v>3000000</v>
      </c>
      <c r="S936" s="21">
        <f t="shared" si="483"/>
        <v>3000000</v>
      </c>
      <c r="T936" s="21">
        <f t="shared" si="483"/>
        <v>3000000</v>
      </c>
      <c r="U936" s="21">
        <f t="shared" si="483"/>
        <v>3000000</v>
      </c>
      <c r="V936" s="21"/>
      <c r="W936" s="21"/>
      <c r="X936" s="21"/>
      <c r="Y936" s="12"/>
    </row>
    <row r="937" spans="1:25" hidden="1" x14ac:dyDescent="0.2">
      <c r="A937" s="41"/>
      <c r="B937" s="41">
        <v>11</v>
      </c>
      <c r="C937" s="59" t="s">
        <v>101</v>
      </c>
      <c r="D937" s="64">
        <v>3239</v>
      </c>
      <c r="E937" s="36" t="s">
        <v>60</v>
      </c>
      <c r="F937" s="36"/>
      <c r="L937" s="33" t="str">
        <f t="shared" si="480"/>
        <v>-</v>
      </c>
      <c r="M937" s="1"/>
      <c r="N937" s="1"/>
      <c r="O937" s="1">
        <v>3000000</v>
      </c>
      <c r="P937" s="1">
        <f>O937</f>
        <v>3000000</v>
      </c>
      <c r="Q937" s="1"/>
      <c r="R937" s="1">
        <v>3000000</v>
      </c>
      <c r="S937" s="1">
        <f>R937</f>
        <v>3000000</v>
      </c>
      <c r="T937" s="1">
        <v>3000000</v>
      </c>
      <c r="U937" s="1">
        <f>T937</f>
        <v>3000000</v>
      </c>
    </row>
    <row r="938" spans="1:25" s="23" customFormat="1" ht="15.75" hidden="1" x14ac:dyDescent="0.2">
      <c r="A938" s="90"/>
      <c r="B938" s="90">
        <v>11</v>
      </c>
      <c r="C938" s="75" t="s">
        <v>101</v>
      </c>
      <c r="D938" s="74">
        <v>422</v>
      </c>
      <c r="E938" s="38"/>
      <c r="F938" s="38"/>
      <c r="G938" s="21">
        <f>G939</f>
        <v>0</v>
      </c>
      <c r="H938" s="21">
        <f t="shared" ref="H938:U938" si="484">H939</f>
        <v>0</v>
      </c>
      <c r="I938" s="21">
        <f t="shared" si="484"/>
        <v>0</v>
      </c>
      <c r="J938" s="21">
        <f t="shared" si="484"/>
        <v>0</v>
      </c>
      <c r="K938" s="21">
        <f t="shared" si="484"/>
        <v>0</v>
      </c>
      <c r="L938" s="22" t="str">
        <f t="shared" si="480"/>
        <v>-</v>
      </c>
      <c r="M938" s="21">
        <f t="shared" si="484"/>
        <v>0</v>
      </c>
      <c r="N938" s="21">
        <f t="shared" si="484"/>
        <v>0</v>
      </c>
      <c r="O938" s="21">
        <f t="shared" si="484"/>
        <v>1000000</v>
      </c>
      <c r="P938" s="21">
        <f t="shared" si="484"/>
        <v>1000000</v>
      </c>
      <c r="Q938" s="21">
        <f t="shared" si="484"/>
        <v>0</v>
      </c>
      <c r="R938" s="21">
        <f t="shared" si="484"/>
        <v>0</v>
      </c>
      <c r="S938" s="21">
        <f t="shared" si="484"/>
        <v>0</v>
      </c>
      <c r="T938" s="21">
        <f t="shared" si="484"/>
        <v>0</v>
      </c>
      <c r="U938" s="21">
        <f t="shared" si="484"/>
        <v>0</v>
      </c>
      <c r="V938" s="21"/>
      <c r="W938" s="21"/>
      <c r="X938" s="21"/>
      <c r="Y938" s="12"/>
    </row>
    <row r="939" spans="1:25" hidden="1" x14ac:dyDescent="0.2">
      <c r="A939" s="41"/>
      <c r="B939" s="41">
        <v>11</v>
      </c>
      <c r="C939" s="59" t="s">
        <v>101</v>
      </c>
      <c r="D939" s="64">
        <v>4227</v>
      </c>
      <c r="E939" s="32" t="s">
        <v>77</v>
      </c>
      <c r="F939" s="36"/>
      <c r="L939" s="33" t="str">
        <f t="shared" si="480"/>
        <v>-</v>
      </c>
      <c r="M939" s="1"/>
      <c r="N939" s="1"/>
      <c r="O939" s="1">
        <v>1000000</v>
      </c>
      <c r="P939" s="1">
        <f>O939</f>
        <v>1000000</v>
      </c>
      <c r="Q939" s="1"/>
      <c r="R939" s="1"/>
      <c r="S939" s="1">
        <f>R939</f>
        <v>0</v>
      </c>
      <c r="T939" s="1"/>
      <c r="U939" s="1">
        <f>T939</f>
        <v>0</v>
      </c>
    </row>
    <row r="940" spans="1:25" s="23" customFormat="1" ht="15.75" hidden="1" x14ac:dyDescent="0.2">
      <c r="A940" s="24"/>
      <c r="B940" s="25">
        <v>11</v>
      </c>
      <c r="C940" s="75" t="s">
        <v>101</v>
      </c>
      <c r="D940" s="27">
        <v>426</v>
      </c>
      <c r="E940" s="20"/>
      <c r="F940" s="20"/>
      <c r="G940" s="21">
        <f>SUM(G941)</f>
        <v>0</v>
      </c>
      <c r="H940" s="21">
        <f t="shared" ref="H940:U940" si="485">SUM(H941)</f>
        <v>0</v>
      </c>
      <c r="I940" s="21">
        <f t="shared" si="485"/>
        <v>0</v>
      </c>
      <c r="J940" s="21">
        <f t="shared" si="485"/>
        <v>0</v>
      </c>
      <c r="K940" s="21">
        <f t="shared" si="485"/>
        <v>0</v>
      </c>
      <c r="L940" s="22" t="str">
        <f t="shared" si="480"/>
        <v>-</v>
      </c>
      <c r="M940" s="21">
        <f t="shared" si="485"/>
        <v>0</v>
      </c>
      <c r="N940" s="21">
        <f t="shared" si="485"/>
        <v>0</v>
      </c>
      <c r="O940" s="21">
        <f t="shared" si="485"/>
        <v>2000000</v>
      </c>
      <c r="P940" s="21">
        <f t="shared" si="485"/>
        <v>2000000</v>
      </c>
      <c r="Q940" s="21">
        <f t="shared" si="485"/>
        <v>0</v>
      </c>
      <c r="R940" s="21">
        <f t="shared" si="485"/>
        <v>0</v>
      </c>
      <c r="S940" s="21">
        <f t="shared" si="485"/>
        <v>0</v>
      </c>
      <c r="T940" s="21">
        <f t="shared" si="485"/>
        <v>0</v>
      </c>
      <c r="U940" s="21">
        <f t="shared" si="485"/>
        <v>0</v>
      </c>
      <c r="V940" s="21"/>
      <c r="W940" s="21"/>
      <c r="X940" s="21"/>
      <c r="Y940" s="12"/>
    </row>
    <row r="941" spans="1:25" ht="15.75" hidden="1" x14ac:dyDescent="0.2">
      <c r="A941" s="41"/>
      <c r="B941" s="42">
        <v>11</v>
      </c>
      <c r="C941" s="75" t="s">
        <v>101</v>
      </c>
      <c r="D941" s="44">
        <v>4262</v>
      </c>
      <c r="E941" s="36" t="s">
        <v>218</v>
      </c>
      <c r="L941" s="33" t="str">
        <f t="shared" si="480"/>
        <v>-</v>
      </c>
      <c r="M941" s="1"/>
      <c r="N941" s="1"/>
      <c r="O941" s="1">
        <v>2000000</v>
      </c>
      <c r="P941" s="1">
        <f>O941</f>
        <v>2000000</v>
      </c>
      <c r="Q941" s="1"/>
      <c r="R941" s="1"/>
      <c r="S941" s="1">
        <f>R941</f>
        <v>0</v>
      </c>
      <c r="T941" s="1"/>
      <c r="U941" s="1">
        <f>T941</f>
        <v>0</v>
      </c>
    </row>
    <row r="942" spans="1:25" ht="15.75" x14ac:dyDescent="0.2">
      <c r="A942" s="332" t="s">
        <v>481</v>
      </c>
      <c r="B942" s="332"/>
      <c r="C942" s="332"/>
      <c r="D942" s="332"/>
      <c r="E942" s="332"/>
      <c r="F942" s="332"/>
      <c r="G942" s="16">
        <f>G943+G1001+G1007+G1010+G1031+G1034+G1053+G1056+G1061+G1066+G1069</f>
        <v>21464575</v>
      </c>
      <c r="H942" s="16">
        <f t="shared" ref="H942:U942" si="486">H943+H1001+H1007+H1010+H1031+H1034+H1053+H1056+H1061+H1066+H1069</f>
        <v>21364575</v>
      </c>
      <c r="I942" s="16">
        <f t="shared" si="486"/>
        <v>21464575</v>
      </c>
      <c r="J942" s="16">
        <f t="shared" si="486"/>
        <v>21364575</v>
      </c>
      <c r="K942" s="16">
        <f t="shared" si="486"/>
        <v>15771543.300000001</v>
      </c>
      <c r="L942" s="17">
        <f t="shared" si="480"/>
        <v>73.477081656636585</v>
      </c>
      <c r="M942" s="16">
        <f t="shared" si="486"/>
        <v>22724575</v>
      </c>
      <c r="N942" s="16">
        <f t="shared" si="486"/>
        <v>22624575</v>
      </c>
      <c r="O942" s="16">
        <f t="shared" si="486"/>
        <v>23216000</v>
      </c>
      <c r="P942" s="16">
        <f t="shared" si="486"/>
        <v>23100000</v>
      </c>
      <c r="Q942" s="16">
        <f t="shared" si="486"/>
        <v>22184575</v>
      </c>
      <c r="R942" s="16">
        <f t="shared" si="486"/>
        <v>23200000</v>
      </c>
      <c r="S942" s="16">
        <f t="shared" si="486"/>
        <v>23100000</v>
      </c>
      <c r="T942" s="16">
        <f t="shared" si="486"/>
        <v>23200000</v>
      </c>
      <c r="U942" s="16">
        <f t="shared" si="486"/>
        <v>23100000</v>
      </c>
    </row>
    <row r="943" spans="1:25" ht="94.5" x14ac:dyDescent="0.2">
      <c r="A943" s="333" t="s">
        <v>482</v>
      </c>
      <c r="B943" s="333"/>
      <c r="C943" s="333"/>
      <c r="D943" s="333"/>
      <c r="E943" s="20" t="s">
        <v>483</v>
      </c>
      <c r="F943" s="38" t="s">
        <v>181</v>
      </c>
      <c r="G943" s="21">
        <f t="shared" ref="G943:N943" si="487">G944+G948+G950+G953+G958+G965+G975+G977+G983+G989+G991+G997+G999+G987</f>
        <v>7064200</v>
      </c>
      <c r="H943" s="21">
        <f t="shared" si="487"/>
        <v>7064200</v>
      </c>
      <c r="I943" s="21">
        <f t="shared" si="487"/>
        <v>7064200</v>
      </c>
      <c r="J943" s="21">
        <f t="shared" si="487"/>
        <v>7064200</v>
      </c>
      <c r="K943" s="21">
        <f t="shared" si="487"/>
        <v>4639231.6400000006</v>
      </c>
      <c r="L943" s="22">
        <f t="shared" si="480"/>
        <v>65.672427734209123</v>
      </c>
      <c r="M943" s="21">
        <f t="shared" si="487"/>
        <v>6765700</v>
      </c>
      <c r="N943" s="21">
        <f t="shared" si="487"/>
        <v>6765700</v>
      </c>
      <c r="O943" s="21">
        <f>O944+O948+O950+O953+O958+O965+O975+O977+O983+O989+O991+O997+O999+O987</f>
        <v>7465000</v>
      </c>
      <c r="P943" s="21">
        <f t="shared" ref="P943:U943" si="488">P944+P948+P950+P953+P958+P965+P975+P977+P983+P989+P991+P997+P999+P987</f>
        <v>7449000</v>
      </c>
      <c r="Q943" s="21">
        <f t="shared" si="488"/>
        <v>7073200</v>
      </c>
      <c r="R943" s="21">
        <f t="shared" si="488"/>
        <v>7470000</v>
      </c>
      <c r="S943" s="21">
        <f t="shared" si="488"/>
        <v>7470000</v>
      </c>
      <c r="T943" s="21">
        <f t="shared" si="488"/>
        <v>7470000</v>
      </c>
      <c r="U943" s="21">
        <f t="shared" si="488"/>
        <v>7470000</v>
      </c>
    </row>
    <row r="944" spans="1:25" s="23" customFormat="1" ht="15.75" hidden="1" x14ac:dyDescent="0.2">
      <c r="A944" s="24" t="s">
        <v>484</v>
      </c>
      <c r="B944" s="25">
        <v>11</v>
      </c>
      <c r="C944" s="26" t="s">
        <v>101</v>
      </c>
      <c r="D944" s="27">
        <v>311</v>
      </c>
      <c r="E944" s="20"/>
      <c r="F944" s="20"/>
      <c r="G944" s="21">
        <f>SUM(G945:G947)</f>
        <v>2610000</v>
      </c>
      <c r="H944" s="21">
        <f t="shared" ref="H944:U944" si="489">SUM(H945:H947)</f>
        <v>2610000</v>
      </c>
      <c r="I944" s="21">
        <f t="shared" si="489"/>
        <v>2610000</v>
      </c>
      <c r="J944" s="21">
        <f t="shared" si="489"/>
        <v>2610000</v>
      </c>
      <c r="K944" s="21">
        <f t="shared" si="489"/>
        <v>1960242.32</v>
      </c>
      <c r="L944" s="22">
        <f t="shared" si="480"/>
        <v>75.105069731800768</v>
      </c>
      <c r="M944" s="21">
        <f t="shared" si="489"/>
        <v>2610000</v>
      </c>
      <c r="N944" s="21">
        <f t="shared" si="489"/>
        <v>2610000</v>
      </c>
      <c r="O944" s="21">
        <f t="shared" si="489"/>
        <v>2705000</v>
      </c>
      <c r="P944" s="21">
        <f t="shared" si="489"/>
        <v>2705000</v>
      </c>
      <c r="Q944" s="21">
        <f t="shared" si="489"/>
        <v>2610000</v>
      </c>
      <c r="R944" s="21">
        <f t="shared" si="489"/>
        <v>2705000</v>
      </c>
      <c r="S944" s="21">
        <f t="shared" si="489"/>
        <v>2705000</v>
      </c>
      <c r="T944" s="21">
        <f t="shared" si="489"/>
        <v>2705000</v>
      </c>
      <c r="U944" s="21">
        <f t="shared" si="489"/>
        <v>2705000</v>
      </c>
      <c r="V944" s="21">
        <v>3100000</v>
      </c>
      <c r="W944" s="21"/>
      <c r="X944" s="21"/>
      <c r="Y944" s="12" t="s">
        <v>485</v>
      </c>
    </row>
    <row r="945" spans="1:25" ht="15.75" hidden="1" x14ac:dyDescent="0.2">
      <c r="A945" s="28" t="s">
        <v>484</v>
      </c>
      <c r="B945" s="29">
        <v>11</v>
      </c>
      <c r="C945" s="30" t="s">
        <v>101</v>
      </c>
      <c r="D945" s="31">
        <v>3111</v>
      </c>
      <c r="E945" s="32" t="s">
        <v>33</v>
      </c>
      <c r="G945" s="1">
        <v>2600000</v>
      </c>
      <c r="H945" s="1">
        <v>2600000</v>
      </c>
      <c r="I945" s="1">
        <v>2600000</v>
      </c>
      <c r="J945" s="1">
        <v>2600000</v>
      </c>
      <c r="K945" s="1">
        <v>1960242.32</v>
      </c>
      <c r="L945" s="33">
        <f t="shared" si="480"/>
        <v>75.393935384615389</v>
      </c>
      <c r="M945" s="1">
        <v>2600000</v>
      </c>
      <c r="N945" s="1">
        <v>2600000</v>
      </c>
      <c r="O945" s="69">
        <v>2700000</v>
      </c>
      <c r="P945" s="1">
        <f>O945</f>
        <v>2700000</v>
      </c>
      <c r="Q945" s="1">
        <v>2600000</v>
      </c>
      <c r="R945" s="69">
        <v>2700000</v>
      </c>
      <c r="S945" s="1">
        <f>R945</f>
        <v>2700000</v>
      </c>
      <c r="T945" s="69">
        <v>2700000</v>
      </c>
      <c r="U945" s="1">
        <f>T945</f>
        <v>2700000</v>
      </c>
      <c r="V945" s="21">
        <f>O944+O948+O950</f>
        <v>3100000</v>
      </c>
      <c r="Y945" s="12" t="s">
        <v>486</v>
      </c>
    </row>
    <row r="946" spans="1:25" hidden="1" x14ac:dyDescent="0.2">
      <c r="A946" s="28" t="s">
        <v>484</v>
      </c>
      <c r="B946" s="29">
        <v>11</v>
      </c>
      <c r="C946" s="30" t="s">
        <v>101</v>
      </c>
      <c r="D946" s="31">
        <v>3113</v>
      </c>
      <c r="E946" s="32" t="s">
        <v>35</v>
      </c>
      <c r="G946" s="1">
        <v>5000</v>
      </c>
      <c r="H946" s="1">
        <v>5000</v>
      </c>
      <c r="I946" s="1">
        <v>5000</v>
      </c>
      <c r="J946" s="1">
        <v>5000</v>
      </c>
      <c r="L946" s="33">
        <f t="shared" si="480"/>
        <v>0</v>
      </c>
      <c r="M946" s="1">
        <v>5000</v>
      </c>
      <c r="N946" s="1">
        <v>5000</v>
      </c>
      <c r="O946" s="1">
        <v>0</v>
      </c>
      <c r="P946" s="1">
        <f t="shared" ref="P946:P998" si="490">O946</f>
        <v>0</v>
      </c>
      <c r="Q946" s="1">
        <v>5000</v>
      </c>
      <c r="R946" s="1">
        <v>0</v>
      </c>
      <c r="S946" s="1">
        <f t="shared" ref="S946:S998" si="491">R946</f>
        <v>0</v>
      </c>
      <c r="T946" s="1">
        <v>0</v>
      </c>
      <c r="U946" s="1">
        <f t="shared" ref="U946:U998" si="492">T946</f>
        <v>0</v>
      </c>
      <c r="V946" s="1">
        <f>V944-V945</f>
        <v>0</v>
      </c>
      <c r="Y946" s="65" t="s">
        <v>26</v>
      </c>
    </row>
    <row r="947" spans="1:25" hidden="1" x14ac:dyDescent="0.2">
      <c r="A947" s="28" t="s">
        <v>484</v>
      </c>
      <c r="B947" s="29">
        <v>11</v>
      </c>
      <c r="C947" s="30" t="s">
        <v>101</v>
      </c>
      <c r="D947" s="31">
        <v>3114</v>
      </c>
      <c r="E947" s="32" t="s">
        <v>36</v>
      </c>
      <c r="G947" s="1">
        <v>5000</v>
      </c>
      <c r="H947" s="1">
        <v>5000</v>
      </c>
      <c r="I947" s="1">
        <v>5000</v>
      </c>
      <c r="J947" s="1">
        <v>5000</v>
      </c>
      <c r="L947" s="33">
        <f t="shared" si="480"/>
        <v>0</v>
      </c>
      <c r="M947" s="1">
        <v>5000</v>
      </c>
      <c r="N947" s="1">
        <v>5000</v>
      </c>
      <c r="O947" s="1">
        <v>5000</v>
      </c>
      <c r="P947" s="1">
        <f t="shared" si="490"/>
        <v>5000</v>
      </c>
      <c r="Q947" s="1">
        <v>5000</v>
      </c>
      <c r="R947" s="1">
        <v>5000</v>
      </c>
      <c r="S947" s="1">
        <f t="shared" si="491"/>
        <v>5000</v>
      </c>
      <c r="T947" s="1">
        <v>5000</v>
      </c>
      <c r="U947" s="1">
        <f t="shared" si="492"/>
        <v>5000</v>
      </c>
    </row>
    <row r="948" spans="1:25" s="23" customFormat="1" ht="15.75" hidden="1" x14ac:dyDescent="0.2">
      <c r="A948" s="24" t="s">
        <v>484</v>
      </c>
      <c r="B948" s="25">
        <v>11</v>
      </c>
      <c r="C948" s="26" t="s">
        <v>101</v>
      </c>
      <c r="D948" s="27">
        <v>312</v>
      </c>
      <c r="E948" s="20"/>
      <c r="F948" s="20"/>
      <c r="G948" s="21">
        <f>SUM(G949)</f>
        <v>30000</v>
      </c>
      <c r="H948" s="21">
        <f t="shared" ref="H948:U948" si="493">SUM(H949)</f>
        <v>30000</v>
      </c>
      <c r="I948" s="21">
        <f t="shared" si="493"/>
        <v>30000</v>
      </c>
      <c r="J948" s="21">
        <f t="shared" si="493"/>
        <v>30000</v>
      </c>
      <c r="K948" s="21">
        <f t="shared" si="493"/>
        <v>1788.52</v>
      </c>
      <c r="L948" s="22">
        <f t="shared" si="480"/>
        <v>5.9617333333333331</v>
      </c>
      <c r="M948" s="21">
        <f t="shared" si="493"/>
        <v>30000</v>
      </c>
      <c r="N948" s="21">
        <f t="shared" si="493"/>
        <v>30000</v>
      </c>
      <c r="O948" s="21">
        <f t="shared" si="493"/>
        <v>50000</v>
      </c>
      <c r="P948" s="21">
        <f t="shared" si="493"/>
        <v>50000</v>
      </c>
      <c r="Q948" s="21">
        <f t="shared" si="493"/>
        <v>30000</v>
      </c>
      <c r="R948" s="21">
        <f t="shared" si="493"/>
        <v>50000</v>
      </c>
      <c r="S948" s="21">
        <f t="shared" si="493"/>
        <v>50000</v>
      </c>
      <c r="T948" s="21">
        <f t="shared" si="493"/>
        <v>50000</v>
      </c>
      <c r="U948" s="21">
        <f t="shared" si="493"/>
        <v>50000</v>
      </c>
      <c r="V948" s="21"/>
      <c r="W948" s="21"/>
      <c r="X948" s="21"/>
      <c r="Y948" s="12"/>
    </row>
    <row r="949" spans="1:25" hidden="1" x14ac:dyDescent="0.2">
      <c r="A949" s="28" t="s">
        <v>484</v>
      </c>
      <c r="B949" s="29">
        <v>11</v>
      </c>
      <c r="C949" s="30" t="s">
        <v>101</v>
      </c>
      <c r="D949" s="31">
        <v>3121</v>
      </c>
      <c r="E949" s="32" t="s">
        <v>471</v>
      </c>
      <c r="G949" s="1">
        <v>30000</v>
      </c>
      <c r="H949" s="1">
        <v>30000</v>
      </c>
      <c r="I949" s="1">
        <v>30000</v>
      </c>
      <c r="J949" s="1">
        <v>30000</v>
      </c>
      <c r="K949" s="1">
        <v>1788.52</v>
      </c>
      <c r="L949" s="33">
        <f t="shared" si="480"/>
        <v>5.9617333333333331</v>
      </c>
      <c r="M949" s="1">
        <v>30000</v>
      </c>
      <c r="N949" s="1">
        <v>30000</v>
      </c>
      <c r="O949" s="1">
        <v>50000</v>
      </c>
      <c r="P949" s="1">
        <f t="shared" si="490"/>
        <v>50000</v>
      </c>
      <c r="Q949" s="1">
        <v>30000</v>
      </c>
      <c r="R949" s="1">
        <v>50000</v>
      </c>
      <c r="S949" s="1">
        <f t="shared" si="491"/>
        <v>50000</v>
      </c>
      <c r="T949" s="1">
        <v>50000</v>
      </c>
      <c r="U949" s="1">
        <f t="shared" si="492"/>
        <v>50000</v>
      </c>
    </row>
    <row r="950" spans="1:25" s="23" customFormat="1" ht="15.75" hidden="1" x14ac:dyDescent="0.2">
      <c r="A950" s="24" t="s">
        <v>484</v>
      </c>
      <c r="B950" s="25">
        <v>11</v>
      </c>
      <c r="C950" s="26" t="s">
        <v>101</v>
      </c>
      <c r="D950" s="27">
        <v>313</v>
      </c>
      <c r="E950" s="20"/>
      <c r="F950" s="20"/>
      <c r="G950" s="21">
        <f>SUM(G951:G952)</f>
        <v>460000</v>
      </c>
      <c r="H950" s="21">
        <f t="shared" ref="H950:U950" si="494">SUM(H951:H952)</f>
        <v>460000</v>
      </c>
      <c r="I950" s="21">
        <f t="shared" si="494"/>
        <v>460000</v>
      </c>
      <c r="J950" s="21">
        <f t="shared" si="494"/>
        <v>460000</v>
      </c>
      <c r="K950" s="21">
        <f t="shared" si="494"/>
        <v>299918.36</v>
      </c>
      <c r="L950" s="22">
        <f t="shared" si="480"/>
        <v>65.199643478260867</v>
      </c>
      <c r="M950" s="21">
        <f t="shared" si="494"/>
        <v>460000</v>
      </c>
      <c r="N950" s="21">
        <f t="shared" si="494"/>
        <v>460000</v>
      </c>
      <c r="O950" s="21">
        <f t="shared" si="494"/>
        <v>345000</v>
      </c>
      <c r="P950" s="21">
        <f t="shared" si="494"/>
        <v>345000</v>
      </c>
      <c r="Q950" s="21">
        <f t="shared" si="494"/>
        <v>460000</v>
      </c>
      <c r="R950" s="21">
        <f t="shared" si="494"/>
        <v>345000</v>
      </c>
      <c r="S950" s="21">
        <f t="shared" si="494"/>
        <v>345000</v>
      </c>
      <c r="T950" s="21">
        <f t="shared" si="494"/>
        <v>345000</v>
      </c>
      <c r="U950" s="21">
        <f t="shared" si="494"/>
        <v>345000</v>
      </c>
      <c r="V950" s="21"/>
      <c r="W950" s="21"/>
      <c r="X950" s="21"/>
      <c r="Y950" s="12"/>
    </row>
    <row r="951" spans="1:25" hidden="1" x14ac:dyDescent="0.2">
      <c r="A951" s="28" t="s">
        <v>484</v>
      </c>
      <c r="B951" s="29">
        <v>11</v>
      </c>
      <c r="C951" s="30" t="s">
        <v>101</v>
      </c>
      <c r="D951" s="31">
        <v>3132</v>
      </c>
      <c r="E951" s="32" t="s">
        <v>40</v>
      </c>
      <c r="G951" s="1">
        <v>404000</v>
      </c>
      <c r="H951" s="1">
        <v>404000</v>
      </c>
      <c r="I951" s="1">
        <v>404000</v>
      </c>
      <c r="J951" s="1">
        <v>404000</v>
      </c>
      <c r="K951" s="1">
        <v>264632.94</v>
      </c>
      <c r="L951" s="33">
        <f t="shared" si="480"/>
        <v>65.503202970297025</v>
      </c>
      <c r="M951" s="1">
        <v>404000</v>
      </c>
      <c r="N951" s="1">
        <v>404000</v>
      </c>
      <c r="O951" s="1">
        <v>300000</v>
      </c>
      <c r="P951" s="1">
        <f t="shared" si="490"/>
        <v>300000</v>
      </c>
      <c r="Q951" s="1">
        <v>404000</v>
      </c>
      <c r="R951" s="1">
        <v>300000</v>
      </c>
      <c r="S951" s="1">
        <f t="shared" si="491"/>
        <v>300000</v>
      </c>
      <c r="T951" s="1">
        <v>300000</v>
      </c>
      <c r="U951" s="1">
        <f t="shared" si="492"/>
        <v>300000</v>
      </c>
    </row>
    <row r="952" spans="1:25" ht="30" hidden="1" x14ac:dyDescent="0.2">
      <c r="A952" s="28" t="s">
        <v>484</v>
      </c>
      <c r="B952" s="29">
        <v>11</v>
      </c>
      <c r="C952" s="30" t="s">
        <v>101</v>
      </c>
      <c r="D952" s="31">
        <v>3133</v>
      </c>
      <c r="E952" s="32" t="s">
        <v>41</v>
      </c>
      <c r="G952" s="1">
        <v>56000</v>
      </c>
      <c r="H952" s="1">
        <v>56000</v>
      </c>
      <c r="I952" s="1">
        <v>56000</v>
      </c>
      <c r="J952" s="1">
        <v>56000</v>
      </c>
      <c r="K952" s="1">
        <v>35285.42</v>
      </c>
      <c r="L952" s="33">
        <f t="shared" si="480"/>
        <v>63.009678571428573</v>
      </c>
      <c r="M952" s="1">
        <v>56000</v>
      </c>
      <c r="N952" s="1">
        <v>56000</v>
      </c>
      <c r="O952" s="1">
        <v>45000</v>
      </c>
      <c r="P952" s="1">
        <f t="shared" si="490"/>
        <v>45000</v>
      </c>
      <c r="Q952" s="1">
        <v>56000</v>
      </c>
      <c r="R952" s="1">
        <v>45000</v>
      </c>
      <c r="S952" s="1">
        <f t="shared" si="491"/>
        <v>45000</v>
      </c>
      <c r="T952" s="1">
        <v>45000</v>
      </c>
      <c r="U952" s="1">
        <f t="shared" si="492"/>
        <v>45000</v>
      </c>
    </row>
    <row r="953" spans="1:25" s="23" customFormat="1" ht="15.75" hidden="1" x14ac:dyDescent="0.2">
      <c r="A953" s="24" t="s">
        <v>484</v>
      </c>
      <c r="B953" s="25">
        <v>11</v>
      </c>
      <c r="C953" s="26" t="s">
        <v>101</v>
      </c>
      <c r="D953" s="27">
        <v>321</v>
      </c>
      <c r="E953" s="20"/>
      <c r="F953" s="20"/>
      <c r="G953" s="21">
        <f>SUM(G954:G957)</f>
        <v>610000</v>
      </c>
      <c r="H953" s="21">
        <f t="shared" ref="H953:U953" si="495">SUM(H954:H957)</f>
        <v>610000</v>
      </c>
      <c r="I953" s="21">
        <f t="shared" si="495"/>
        <v>610000</v>
      </c>
      <c r="J953" s="21">
        <f t="shared" si="495"/>
        <v>610000</v>
      </c>
      <c r="K953" s="21">
        <f t="shared" si="495"/>
        <v>382665.38000000006</v>
      </c>
      <c r="L953" s="22">
        <f t="shared" si="480"/>
        <v>62.732029508196732</v>
      </c>
      <c r="M953" s="21">
        <f t="shared" si="495"/>
        <v>595000</v>
      </c>
      <c r="N953" s="21">
        <f t="shared" si="495"/>
        <v>595000</v>
      </c>
      <c r="O953" s="21">
        <f t="shared" si="495"/>
        <v>595000</v>
      </c>
      <c r="P953" s="21">
        <f t="shared" si="495"/>
        <v>595000</v>
      </c>
      <c r="Q953" s="21">
        <f t="shared" si="495"/>
        <v>595000</v>
      </c>
      <c r="R953" s="21">
        <f t="shared" si="495"/>
        <v>595000</v>
      </c>
      <c r="S953" s="21">
        <f t="shared" si="495"/>
        <v>595000</v>
      </c>
      <c r="T953" s="21">
        <f t="shared" si="495"/>
        <v>595000</v>
      </c>
      <c r="U953" s="21">
        <f t="shared" si="495"/>
        <v>595000</v>
      </c>
      <c r="V953" s="21"/>
      <c r="W953" s="21"/>
      <c r="X953" s="21"/>
      <c r="Y953" s="12"/>
    </row>
    <row r="954" spans="1:25" hidden="1" x14ac:dyDescent="0.2">
      <c r="A954" s="28" t="s">
        <v>484</v>
      </c>
      <c r="B954" s="29">
        <v>11</v>
      </c>
      <c r="C954" s="30" t="s">
        <v>101</v>
      </c>
      <c r="D954" s="31">
        <v>3211</v>
      </c>
      <c r="E954" s="32" t="s">
        <v>42</v>
      </c>
      <c r="G954" s="1">
        <v>165000</v>
      </c>
      <c r="H954" s="1">
        <v>165000</v>
      </c>
      <c r="I954" s="1">
        <v>165000</v>
      </c>
      <c r="J954" s="1">
        <v>165000</v>
      </c>
      <c r="K954" s="1">
        <v>71495.210000000006</v>
      </c>
      <c r="L954" s="33">
        <f t="shared" si="480"/>
        <v>43.330430303030312</v>
      </c>
      <c r="M954" s="1">
        <v>150000</v>
      </c>
      <c r="N954" s="1">
        <v>150000</v>
      </c>
      <c r="O954" s="1">
        <v>150000</v>
      </c>
      <c r="P954" s="1">
        <f t="shared" si="490"/>
        <v>150000</v>
      </c>
      <c r="Q954" s="1">
        <v>150000</v>
      </c>
      <c r="R954" s="1">
        <v>150000</v>
      </c>
      <c r="S954" s="1">
        <f t="shared" si="491"/>
        <v>150000</v>
      </c>
      <c r="T954" s="1">
        <v>150000</v>
      </c>
      <c r="U954" s="1">
        <f t="shared" si="492"/>
        <v>150000</v>
      </c>
    </row>
    <row r="955" spans="1:25" ht="30" hidden="1" x14ac:dyDescent="0.2">
      <c r="A955" s="28" t="s">
        <v>484</v>
      </c>
      <c r="B955" s="29">
        <v>11</v>
      </c>
      <c r="C955" s="30" t="s">
        <v>101</v>
      </c>
      <c r="D955" s="31">
        <v>3212</v>
      </c>
      <c r="E955" s="32" t="s">
        <v>43</v>
      </c>
      <c r="G955" s="1">
        <v>400000</v>
      </c>
      <c r="H955" s="1">
        <v>400000</v>
      </c>
      <c r="I955" s="1">
        <v>400000</v>
      </c>
      <c r="J955" s="1">
        <v>400000</v>
      </c>
      <c r="K955" s="1">
        <v>294669.21000000002</v>
      </c>
      <c r="L955" s="33">
        <f t="shared" si="480"/>
        <v>73.667302500000005</v>
      </c>
      <c r="M955" s="1">
        <v>400000</v>
      </c>
      <c r="N955" s="1">
        <v>400000</v>
      </c>
      <c r="O955" s="1">
        <v>400000</v>
      </c>
      <c r="P955" s="1">
        <f t="shared" si="490"/>
        <v>400000</v>
      </c>
      <c r="Q955" s="1">
        <v>400000</v>
      </c>
      <c r="R955" s="1">
        <v>400000</v>
      </c>
      <c r="S955" s="1">
        <f t="shared" si="491"/>
        <v>400000</v>
      </c>
      <c r="T955" s="1">
        <v>400000</v>
      </c>
      <c r="U955" s="1">
        <f t="shared" si="492"/>
        <v>400000</v>
      </c>
    </row>
    <row r="956" spans="1:25" hidden="1" x14ac:dyDescent="0.2">
      <c r="A956" s="28" t="s">
        <v>484</v>
      </c>
      <c r="B956" s="29">
        <v>11</v>
      </c>
      <c r="C956" s="30" t="s">
        <v>101</v>
      </c>
      <c r="D956" s="31">
        <v>3213</v>
      </c>
      <c r="E956" s="32" t="s">
        <v>44</v>
      </c>
      <c r="G956" s="1">
        <v>40000</v>
      </c>
      <c r="H956" s="1">
        <v>40000</v>
      </c>
      <c r="I956" s="1">
        <v>40000</v>
      </c>
      <c r="J956" s="1">
        <v>40000</v>
      </c>
      <c r="K956" s="1">
        <v>14062.56</v>
      </c>
      <c r="L956" s="33">
        <f t="shared" si="480"/>
        <v>35.156399999999998</v>
      </c>
      <c r="M956" s="1">
        <v>40000</v>
      </c>
      <c r="N956" s="1">
        <v>40000</v>
      </c>
      <c r="O956" s="1">
        <v>40000</v>
      </c>
      <c r="P956" s="1">
        <f t="shared" si="490"/>
        <v>40000</v>
      </c>
      <c r="Q956" s="1">
        <v>40000</v>
      </c>
      <c r="R956" s="1">
        <v>40000</v>
      </c>
      <c r="S956" s="1">
        <f t="shared" si="491"/>
        <v>40000</v>
      </c>
      <c r="T956" s="1">
        <v>40000</v>
      </c>
      <c r="U956" s="1">
        <f t="shared" si="492"/>
        <v>40000</v>
      </c>
    </row>
    <row r="957" spans="1:25" hidden="1" x14ac:dyDescent="0.2">
      <c r="A957" s="28" t="s">
        <v>484</v>
      </c>
      <c r="B957" s="29">
        <v>11</v>
      </c>
      <c r="C957" s="30" t="s">
        <v>101</v>
      </c>
      <c r="D957" s="31">
        <v>3214</v>
      </c>
      <c r="E957" s="32" t="s">
        <v>45</v>
      </c>
      <c r="G957" s="1">
        <v>5000</v>
      </c>
      <c r="H957" s="1">
        <v>5000</v>
      </c>
      <c r="I957" s="1">
        <v>5000</v>
      </c>
      <c r="J957" s="1">
        <v>5000</v>
      </c>
      <c r="K957" s="1">
        <v>2438.4</v>
      </c>
      <c r="L957" s="33">
        <f t="shared" si="480"/>
        <v>48.768000000000001</v>
      </c>
      <c r="M957" s="1">
        <v>5000</v>
      </c>
      <c r="N957" s="1">
        <v>5000</v>
      </c>
      <c r="O957" s="1">
        <v>5000</v>
      </c>
      <c r="P957" s="1">
        <f t="shared" si="490"/>
        <v>5000</v>
      </c>
      <c r="Q957" s="1">
        <v>5000</v>
      </c>
      <c r="R957" s="1">
        <v>5000</v>
      </c>
      <c r="S957" s="1">
        <f t="shared" si="491"/>
        <v>5000</v>
      </c>
      <c r="T957" s="1">
        <v>5000</v>
      </c>
      <c r="U957" s="1">
        <f t="shared" si="492"/>
        <v>5000</v>
      </c>
    </row>
    <row r="958" spans="1:25" s="23" customFormat="1" ht="15.75" hidden="1" x14ac:dyDescent="0.2">
      <c r="A958" s="24" t="s">
        <v>484</v>
      </c>
      <c r="B958" s="25">
        <v>11</v>
      </c>
      <c r="C958" s="26" t="s">
        <v>101</v>
      </c>
      <c r="D958" s="27">
        <v>322</v>
      </c>
      <c r="E958" s="20"/>
      <c r="F958" s="20"/>
      <c r="G958" s="21">
        <f>SUM(G959:G964)</f>
        <v>1258000</v>
      </c>
      <c r="H958" s="21">
        <f t="shared" ref="H958:U958" si="496">SUM(H959:H964)</f>
        <v>1258000</v>
      </c>
      <c r="I958" s="21">
        <f t="shared" si="496"/>
        <v>1258000</v>
      </c>
      <c r="J958" s="21">
        <f t="shared" si="496"/>
        <v>1258000</v>
      </c>
      <c r="K958" s="21">
        <f t="shared" si="496"/>
        <v>712294.83</v>
      </c>
      <c r="L958" s="22">
        <f t="shared" si="480"/>
        <v>56.621210651828292</v>
      </c>
      <c r="M958" s="21">
        <f t="shared" si="496"/>
        <v>1258000</v>
      </c>
      <c r="N958" s="21">
        <f t="shared" si="496"/>
        <v>1258000</v>
      </c>
      <c r="O958" s="21">
        <f t="shared" si="496"/>
        <v>1258000</v>
      </c>
      <c r="P958" s="21">
        <f t="shared" si="496"/>
        <v>1258000</v>
      </c>
      <c r="Q958" s="21">
        <f t="shared" si="496"/>
        <v>1390000</v>
      </c>
      <c r="R958" s="21">
        <f t="shared" si="496"/>
        <v>1380000</v>
      </c>
      <c r="S958" s="21">
        <f t="shared" si="496"/>
        <v>1380000</v>
      </c>
      <c r="T958" s="21">
        <f t="shared" si="496"/>
        <v>1380000</v>
      </c>
      <c r="U958" s="21">
        <f t="shared" si="496"/>
        <v>1380000</v>
      </c>
      <c r="V958" s="21"/>
      <c r="W958" s="21"/>
      <c r="X958" s="21"/>
      <c r="Y958" s="12"/>
    </row>
    <row r="959" spans="1:25" hidden="1" x14ac:dyDescent="0.2">
      <c r="A959" s="28" t="s">
        <v>484</v>
      </c>
      <c r="B959" s="29">
        <v>11</v>
      </c>
      <c r="C959" s="30" t="s">
        <v>101</v>
      </c>
      <c r="D959" s="31">
        <v>3221</v>
      </c>
      <c r="E959" s="32" t="s">
        <v>297</v>
      </c>
      <c r="G959" s="1">
        <v>60000</v>
      </c>
      <c r="H959" s="1">
        <v>60000</v>
      </c>
      <c r="I959" s="1">
        <v>60000</v>
      </c>
      <c r="J959" s="1">
        <v>60000</v>
      </c>
      <c r="K959" s="1">
        <v>39459.54</v>
      </c>
      <c r="L959" s="33">
        <f t="shared" si="480"/>
        <v>65.765900000000002</v>
      </c>
      <c r="M959" s="1">
        <v>60000</v>
      </c>
      <c r="N959" s="1">
        <v>60000</v>
      </c>
      <c r="O959" s="1">
        <v>60000</v>
      </c>
      <c r="P959" s="1">
        <f t="shared" si="490"/>
        <v>60000</v>
      </c>
      <c r="Q959" s="1">
        <v>60000</v>
      </c>
      <c r="R959" s="1">
        <v>60000</v>
      </c>
      <c r="S959" s="1">
        <f t="shared" si="491"/>
        <v>60000</v>
      </c>
      <c r="T959" s="1">
        <v>60000</v>
      </c>
      <c r="U959" s="1">
        <f t="shared" si="492"/>
        <v>60000</v>
      </c>
    </row>
    <row r="960" spans="1:25" hidden="1" x14ac:dyDescent="0.2">
      <c r="A960" s="28" t="s">
        <v>484</v>
      </c>
      <c r="B960" s="29">
        <v>11</v>
      </c>
      <c r="C960" s="30" t="s">
        <v>101</v>
      </c>
      <c r="D960" s="31">
        <v>3222</v>
      </c>
      <c r="E960" s="32" t="s">
        <v>47</v>
      </c>
      <c r="G960" s="1">
        <v>5000</v>
      </c>
      <c r="H960" s="1">
        <v>5000</v>
      </c>
      <c r="I960" s="1">
        <v>5000</v>
      </c>
      <c r="J960" s="1">
        <v>5000</v>
      </c>
      <c r="K960" s="1">
        <v>0</v>
      </c>
      <c r="L960" s="33">
        <f t="shared" si="480"/>
        <v>0</v>
      </c>
      <c r="M960" s="1">
        <v>5000</v>
      </c>
      <c r="N960" s="1">
        <v>5000</v>
      </c>
      <c r="O960" s="1">
        <v>5000</v>
      </c>
      <c r="P960" s="1">
        <f t="shared" si="490"/>
        <v>5000</v>
      </c>
      <c r="Q960" s="1">
        <v>5000</v>
      </c>
      <c r="R960" s="1">
        <v>5000</v>
      </c>
      <c r="S960" s="1">
        <f t="shared" si="491"/>
        <v>5000</v>
      </c>
      <c r="T960" s="1">
        <v>5000</v>
      </c>
      <c r="U960" s="1">
        <f t="shared" si="492"/>
        <v>5000</v>
      </c>
    </row>
    <row r="961" spans="1:25" hidden="1" x14ac:dyDescent="0.2">
      <c r="A961" s="28" t="s">
        <v>484</v>
      </c>
      <c r="B961" s="29">
        <v>11</v>
      </c>
      <c r="C961" s="30" t="s">
        <v>101</v>
      </c>
      <c r="D961" s="31">
        <v>3223</v>
      </c>
      <c r="E961" s="32" t="s">
        <v>48</v>
      </c>
      <c r="G961" s="1">
        <v>1100000</v>
      </c>
      <c r="H961" s="1">
        <v>1100000</v>
      </c>
      <c r="I961" s="1">
        <v>1100000</v>
      </c>
      <c r="J961" s="1">
        <v>1100000</v>
      </c>
      <c r="K961" s="1">
        <v>617775.31999999995</v>
      </c>
      <c r="L961" s="33">
        <f t="shared" si="480"/>
        <v>56.16139272727272</v>
      </c>
      <c r="M961" s="1">
        <v>1100000</v>
      </c>
      <c r="N961" s="1">
        <v>1100000</v>
      </c>
      <c r="O961" s="1">
        <v>1100000</v>
      </c>
      <c r="P961" s="1">
        <f t="shared" si="490"/>
        <v>1100000</v>
      </c>
      <c r="Q961" s="1">
        <v>1200000</v>
      </c>
      <c r="R961" s="1">
        <v>1200000</v>
      </c>
      <c r="S961" s="1">
        <f t="shared" si="491"/>
        <v>1200000</v>
      </c>
      <c r="T961" s="1">
        <v>1200000</v>
      </c>
      <c r="U961" s="1">
        <f t="shared" si="492"/>
        <v>1200000</v>
      </c>
    </row>
    <row r="962" spans="1:25" ht="30" hidden="1" x14ac:dyDescent="0.2">
      <c r="A962" s="28" t="s">
        <v>484</v>
      </c>
      <c r="B962" s="29">
        <v>11</v>
      </c>
      <c r="C962" s="30" t="s">
        <v>101</v>
      </c>
      <c r="D962" s="31">
        <v>3224</v>
      </c>
      <c r="E962" s="32" t="s">
        <v>155</v>
      </c>
      <c r="G962" s="1">
        <v>43000</v>
      </c>
      <c r="H962" s="1">
        <v>43000</v>
      </c>
      <c r="I962" s="1">
        <v>43000</v>
      </c>
      <c r="J962" s="1">
        <v>43000</v>
      </c>
      <c r="K962" s="1">
        <v>30210.77</v>
      </c>
      <c r="L962" s="33">
        <f t="shared" si="480"/>
        <v>70.257604651162794</v>
      </c>
      <c r="M962" s="1">
        <v>43000</v>
      </c>
      <c r="N962" s="1">
        <v>43000</v>
      </c>
      <c r="O962" s="1">
        <v>43000</v>
      </c>
      <c r="P962" s="1">
        <f t="shared" si="490"/>
        <v>43000</v>
      </c>
      <c r="Q962" s="1">
        <v>45000</v>
      </c>
      <c r="R962" s="1">
        <v>45000</v>
      </c>
      <c r="S962" s="1">
        <f t="shared" si="491"/>
        <v>45000</v>
      </c>
      <c r="T962" s="1">
        <v>45000</v>
      </c>
      <c r="U962" s="1">
        <f t="shared" si="492"/>
        <v>45000</v>
      </c>
    </row>
    <row r="963" spans="1:25" hidden="1" x14ac:dyDescent="0.2">
      <c r="A963" s="28" t="s">
        <v>484</v>
      </c>
      <c r="B963" s="29">
        <v>11</v>
      </c>
      <c r="C963" s="30" t="s">
        <v>101</v>
      </c>
      <c r="D963" s="31">
        <v>3225</v>
      </c>
      <c r="E963" s="32" t="s">
        <v>473</v>
      </c>
      <c r="G963" s="1">
        <v>20000</v>
      </c>
      <c r="H963" s="1">
        <v>20000</v>
      </c>
      <c r="I963" s="1">
        <v>20000</v>
      </c>
      <c r="J963" s="1">
        <v>20000</v>
      </c>
      <c r="K963" s="1">
        <v>23978.33</v>
      </c>
      <c r="L963" s="33">
        <f t="shared" si="480"/>
        <v>119.89165000000001</v>
      </c>
      <c r="M963" s="1">
        <v>20000</v>
      </c>
      <c r="N963" s="1">
        <v>20000</v>
      </c>
      <c r="O963" s="1">
        <v>20000</v>
      </c>
      <c r="P963" s="1">
        <f t="shared" si="490"/>
        <v>20000</v>
      </c>
      <c r="Q963" s="1">
        <v>30000</v>
      </c>
      <c r="R963" s="1">
        <v>30000</v>
      </c>
      <c r="S963" s="1">
        <f t="shared" si="491"/>
        <v>30000</v>
      </c>
      <c r="T963" s="1">
        <v>30000</v>
      </c>
      <c r="U963" s="1">
        <f t="shared" si="492"/>
        <v>30000</v>
      </c>
    </row>
    <row r="964" spans="1:25" hidden="1" x14ac:dyDescent="0.2">
      <c r="A964" s="28" t="s">
        <v>484</v>
      </c>
      <c r="B964" s="29">
        <v>11</v>
      </c>
      <c r="C964" s="30" t="s">
        <v>101</v>
      </c>
      <c r="D964" s="31">
        <v>3227</v>
      </c>
      <c r="E964" s="32" t="s">
        <v>487</v>
      </c>
      <c r="G964" s="1">
        <v>30000</v>
      </c>
      <c r="H964" s="1">
        <v>30000</v>
      </c>
      <c r="I964" s="1">
        <v>30000</v>
      </c>
      <c r="J964" s="1">
        <v>30000</v>
      </c>
      <c r="K964" s="1">
        <v>870.87</v>
      </c>
      <c r="L964" s="33">
        <f t="shared" si="480"/>
        <v>2.9028999999999998</v>
      </c>
      <c r="M964" s="1">
        <v>30000</v>
      </c>
      <c r="N964" s="1">
        <v>30000</v>
      </c>
      <c r="O964" s="1">
        <v>30000</v>
      </c>
      <c r="P964" s="1">
        <f t="shared" si="490"/>
        <v>30000</v>
      </c>
      <c r="Q964" s="1">
        <v>50000</v>
      </c>
      <c r="R964" s="1">
        <v>40000</v>
      </c>
      <c r="S964" s="1">
        <f t="shared" si="491"/>
        <v>40000</v>
      </c>
      <c r="T964" s="1">
        <v>40000</v>
      </c>
      <c r="U964" s="1">
        <f t="shared" si="492"/>
        <v>40000</v>
      </c>
    </row>
    <row r="965" spans="1:25" s="23" customFormat="1" ht="15.75" hidden="1" x14ac:dyDescent="0.2">
      <c r="A965" s="24" t="s">
        <v>484</v>
      </c>
      <c r="B965" s="25">
        <v>11</v>
      </c>
      <c r="C965" s="26" t="s">
        <v>101</v>
      </c>
      <c r="D965" s="27">
        <v>323</v>
      </c>
      <c r="E965" s="20"/>
      <c r="F965" s="20"/>
      <c r="G965" s="21">
        <f>SUM(G966:G974)</f>
        <v>1268000</v>
      </c>
      <c r="H965" s="21">
        <f t="shared" ref="H965:U965" si="497">SUM(H966:H974)</f>
        <v>1268000</v>
      </c>
      <c r="I965" s="21">
        <f t="shared" si="497"/>
        <v>1268000</v>
      </c>
      <c r="J965" s="21">
        <f t="shared" si="497"/>
        <v>1268000</v>
      </c>
      <c r="K965" s="21">
        <f t="shared" si="497"/>
        <v>725320.16</v>
      </c>
      <c r="L965" s="22">
        <f t="shared" si="480"/>
        <v>57.201905362776031</v>
      </c>
      <c r="M965" s="21">
        <f t="shared" si="497"/>
        <v>1163000</v>
      </c>
      <c r="N965" s="21">
        <f t="shared" si="497"/>
        <v>1163000</v>
      </c>
      <c r="O965" s="21">
        <f t="shared" si="497"/>
        <v>1320800</v>
      </c>
      <c r="P965" s="21">
        <f t="shared" si="497"/>
        <v>1320800</v>
      </c>
      <c r="Q965" s="21">
        <f t="shared" si="497"/>
        <v>1265000</v>
      </c>
      <c r="R965" s="21">
        <f t="shared" si="497"/>
        <v>1355000</v>
      </c>
      <c r="S965" s="21">
        <f t="shared" si="497"/>
        <v>1355000</v>
      </c>
      <c r="T965" s="21">
        <f t="shared" si="497"/>
        <v>1356000</v>
      </c>
      <c r="U965" s="21">
        <f t="shared" si="497"/>
        <v>1356000</v>
      </c>
      <c r="V965" s="21"/>
      <c r="W965" s="21"/>
      <c r="X965" s="21"/>
      <c r="Y965" s="12"/>
    </row>
    <row r="966" spans="1:25" hidden="1" x14ac:dyDescent="0.2">
      <c r="A966" s="28" t="s">
        <v>484</v>
      </c>
      <c r="B966" s="29">
        <v>11</v>
      </c>
      <c r="C966" s="30" t="s">
        <v>101</v>
      </c>
      <c r="D966" s="31">
        <v>3231</v>
      </c>
      <c r="E966" s="32" t="s">
        <v>52</v>
      </c>
      <c r="G966" s="1">
        <v>130000</v>
      </c>
      <c r="H966" s="1">
        <v>130000</v>
      </c>
      <c r="I966" s="1">
        <v>130000</v>
      </c>
      <c r="J966" s="1">
        <v>130000</v>
      </c>
      <c r="K966" s="1">
        <v>89449.02</v>
      </c>
      <c r="L966" s="33">
        <f t="shared" si="480"/>
        <v>68.806938461538465</v>
      </c>
      <c r="M966" s="1">
        <v>130000</v>
      </c>
      <c r="N966" s="1">
        <v>130000</v>
      </c>
      <c r="O966" s="1">
        <v>130000</v>
      </c>
      <c r="P966" s="1">
        <f t="shared" si="490"/>
        <v>130000</v>
      </c>
      <c r="Q966" s="1">
        <v>130000</v>
      </c>
      <c r="R966" s="1">
        <v>130000</v>
      </c>
      <c r="S966" s="1">
        <f t="shared" si="491"/>
        <v>130000</v>
      </c>
      <c r="T966" s="1">
        <v>130000</v>
      </c>
      <c r="U966" s="1">
        <f t="shared" si="492"/>
        <v>130000</v>
      </c>
    </row>
    <row r="967" spans="1:25" hidden="1" x14ac:dyDescent="0.2">
      <c r="A967" s="28" t="s">
        <v>484</v>
      </c>
      <c r="B967" s="29">
        <v>11</v>
      </c>
      <c r="C967" s="30" t="s">
        <v>101</v>
      </c>
      <c r="D967" s="31">
        <v>3232</v>
      </c>
      <c r="E967" s="32" t="s">
        <v>53</v>
      </c>
      <c r="G967" s="1">
        <v>700000</v>
      </c>
      <c r="H967" s="1">
        <v>700000</v>
      </c>
      <c r="I967" s="1">
        <v>700000</v>
      </c>
      <c r="J967" s="1">
        <v>700000</v>
      </c>
      <c r="K967" s="1">
        <v>321450.92</v>
      </c>
      <c r="L967" s="33">
        <f t="shared" si="480"/>
        <v>45.921559999999999</v>
      </c>
      <c r="M967" s="1">
        <v>600000</v>
      </c>
      <c r="N967" s="1">
        <v>600000</v>
      </c>
      <c r="O967" s="69">
        <v>627800</v>
      </c>
      <c r="P967" s="1">
        <f t="shared" si="490"/>
        <v>627800</v>
      </c>
      <c r="Q967" s="1">
        <v>700000</v>
      </c>
      <c r="R967" s="1">
        <v>700000</v>
      </c>
      <c r="S967" s="1">
        <f t="shared" si="491"/>
        <v>700000</v>
      </c>
      <c r="T967" s="1">
        <v>700000</v>
      </c>
      <c r="U967" s="1">
        <f t="shared" si="492"/>
        <v>700000</v>
      </c>
    </row>
    <row r="968" spans="1:25" hidden="1" x14ac:dyDescent="0.2">
      <c r="A968" s="28" t="s">
        <v>484</v>
      </c>
      <c r="B968" s="29">
        <v>11</v>
      </c>
      <c r="C968" s="30" t="s">
        <v>101</v>
      </c>
      <c r="D968" s="31">
        <v>3233</v>
      </c>
      <c r="E968" s="32" t="s">
        <v>54</v>
      </c>
      <c r="G968" s="1">
        <v>50000</v>
      </c>
      <c r="H968" s="1">
        <v>50000</v>
      </c>
      <c r="I968" s="1">
        <v>50000</v>
      </c>
      <c r="J968" s="1">
        <v>50000</v>
      </c>
      <c r="K968" s="1">
        <v>39839.69</v>
      </c>
      <c r="L968" s="33">
        <f t="shared" si="480"/>
        <v>79.679379999999995</v>
      </c>
      <c r="M968" s="1">
        <v>50000</v>
      </c>
      <c r="N968" s="1">
        <v>50000</v>
      </c>
      <c r="O968" s="1">
        <v>50000</v>
      </c>
      <c r="P968" s="1">
        <f t="shared" si="490"/>
        <v>50000</v>
      </c>
      <c r="Q968" s="1">
        <v>50000</v>
      </c>
      <c r="R968" s="1">
        <v>50000</v>
      </c>
      <c r="S968" s="1">
        <f t="shared" si="491"/>
        <v>50000</v>
      </c>
      <c r="T968" s="1">
        <v>50000</v>
      </c>
      <c r="U968" s="1">
        <f t="shared" si="492"/>
        <v>50000</v>
      </c>
    </row>
    <row r="969" spans="1:25" hidden="1" x14ac:dyDescent="0.2">
      <c r="A969" s="28" t="s">
        <v>484</v>
      </c>
      <c r="B969" s="29">
        <v>11</v>
      </c>
      <c r="C969" s="30" t="s">
        <v>101</v>
      </c>
      <c r="D969" s="31">
        <v>3234</v>
      </c>
      <c r="E969" s="32" t="s">
        <v>55</v>
      </c>
      <c r="G969" s="1">
        <v>10000</v>
      </c>
      <c r="H969" s="1">
        <v>10000</v>
      </c>
      <c r="I969" s="1">
        <v>10000</v>
      </c>
      <c r="J969" s="1">
        <v>10000</v>
      </c>
      <c r="K969" s="1">
        <v>5830.45</v>
      </c>
      <c r="L969" s="33">
        <f t="shared" si="480"/>
        <v>58.304500000000004</v>
      </c>
      <c r="M969" s="1">
        <v>10000</v>
      </c>
      <c r="N969" s="1">
        <v>10000</v>
      </c>
      <c r="O969" s="1">
        <v>10000</v>
      </c>
      <c r="P969" s="1">
        <f t="shared" si="490"/>
        <v>10000</v>
      </c>
      <c r="Q969" s="1">
        <v>10000</v>
      </c>
      <c r="R969" s="1">
        <v>10000</v>
      </c>
      <c r="S969" s="1">
        <f t="shared" si="491"/>
        <v>10000</v>
      </c>
      <c r="T969" s="1">
        <v>10000</v>
      </c>
      <c r="U969" s="1">
        <f t="shared" si="492"/>
        <v>10000</v>
      </c>
    </row>
    <row r="970" spans="1:25" hidden="1" x14ac:dyDescent="0.2">
      <c r="A970" s="28" t="s">
        <v>484</v>
      </c>
      <c r="B970" s="29">
        <v>11</v>
      </c>
      <c r="C970" s="30" t="s">
        <v>101</v>
      </c>
      <c r="D970" s="31">
        <v>3235</v>
      </c>
      <c r="E970" s="32" t="s">
        <v>56</v>
      </c>
      <c r="G970" s="1">
        <v>50000</v>
      </c>
      <c r="H970" s="1">
        <v>50000</v>
      </c>
      <c r="I970" s="1">
        <v>50000</v>
      </c>
      <c r="J970" s="1">
        <v>50000</v>
      </c>
      <c r="K970" s="1">
        <v>33548.410000000003</v>
      </c>
      <c r="L970" s="33">
        <f t="shared" si="480"/>
        <v>67.096820000000008</v>
      </c>
      <c r="M970" s="1">
        <v>45000</v>
      </c>
      <c r="N970" s="1">
        <v>45000</v>
      </c>
      <c r="O970" s="69">
        <f>45000+40000</f>
        <v>85000</v>
      </c>
      <c r="P970" s="1">
        <f t="shared" si="490"/>
        <v>85000</v>
      </c>
      <c r="Q970" s="1">
        <v>45000</v>
      </c>
      <c r="R970" s="69">
        <v>45000</v>
      </c>
      <c r="S970" s="1">
        <f t="shared" si="491"/>
        <v>45000</v>
      </c>
      <c r="T970" s="69">
        <v>46000</v>
      </c>
      <c r="U970" s="1">
        <f t="shared" si="492"/>
        <v>46000</v>
      </c>
    </row>
    <row r="971" spans="1:25" hidden="1" x14ac:dyDescent="0.2">
      <c r="A971" s="28" t="s">
        <v>484</v>
      </c>
      <c r="B971" s="29">
        <v>11</v>
      </c>
      <c r="C971" s="30" t="s">
        <v>101</v>
      </c>
      <c r="D971" s="31">
        <v>3236</v>
      </c>
      <c r="E971" s="32" t="s">
        <v>57</v>
      </c>
      <c r="G971" s="1">
        <v>20000</v>
      </c>
      <c r="H971" s="1">
        <v>20000</v>
      </c>
      <c r="I971" s="1">
        <v>20000</v>
      </c>
      <c r="J971" s="1">
        <v>20000</v>
      </c>
      <c r="K971" s="1">
        <v>4267.53</v>
      </c>
      <c r="L971" s="33">
        <f t="shared" si="480"/>
        <v>21.33765</v>
      </c>
      <c r="M971" s="1">
        <v>20000</v>
      </c>
      <c r="N971" s="1">
        <v>20000</v>
      </c>
      <c r="O971" s="69">
        <v>20000</v>
      </c>
      <c r="P971" s="1">
        <f t="shared" si="490"/>
        <v>20000</v>
      </c>
      <c r="Q971" s="1">
        <v>20000</v>
      </c>
      <c r="R971" s="69">
        <v>20000</v>
      </c>
      <c r="S971" s="1">
        <f t="shared" si="491"/>
        <v>20000</v>
      </c>
      <c r="T971" s="69">
        <v>20000</v>
      </c>
      <c r="U971" s="1">
        <f t="shared" si="492"/>
        <v>20000</v>
      </c>
    </row>
    <row r="972" spans="1:25" hidden="1" x14ac:dyDescent="0.2">
      <c r="A972" s="28" t="s">
        <v>484</v>
      </c>
      <c r="B972" s="29">
        <v>11</v>
      </c>
      <c r="C972" s="30" t="s">
        <v>101</v>
      </c>
      <c r="D972" s="31">
        <v>3237</v>
      </c>
      <c r="E972" s="32" t="s">
        <v>58</v>
      </c>
      <c r="G972" s="1">
        <v>60000</v>
      </c>
      <c r="H972" s="1">
        <v>60000</v>
      </c>
      <c r="I972" s="1">
        <v>60000</v>
      </c>
      <c r="J972" s="1">
        <v>60000</v>
      </c>
      <c r="K972" s="1">
        <v>16227.5</v>
      </c>
      <c r="L972" s="33">
        <f t="shared" si="480"/>
        <v>27.045833333333334</v>
      </c>
      <c r="M972" s="1">
        <v>60000</v>
      </c>
      <c r="N972" s="1">
        <v>60000</v>
      </c>
      <c r="O972" s="1">
        <v>60000</v>
      </c>
      <c r="P972" s="1">
        <f t="shared" si="490"/>
        <v>60000</v>
      </c>
      <c r="Q972" s="1">
        <v>60000</v>
      </c>
      <c r="R972" s="1">
        <v>60000</v>
      </c>
      <c r="S972" s="1">
        <f t="shared" si="491"/>
        <v>60000</v>
      </c>
      <c r="T972" s="1">
        <v>60000</v>
      </c>
      <c r="U972" s="1">
        <f t="shared" si="492"/>
        <v>60000</v>
      </c>
    </row>
    <row r="973" spans="1:25" hidden="1" x14ac:dyDescent="0.2">
      <c r="A973" s="28" t="s">
        <v>484</v>
      </c>
      <c r="B973" s="29">
        <v>11</v>
      </c>
      <c r="C973" s="30" t="s">
        <v>101</v>
      </c>
      <c r="D973" s="31">
        <v>3238</v>
      </c>
      <c r="E973" s="32" t="s">
        <v>59</v>
      </c>
      <c r="G973" s="1">
        <v>18000</v>
      </c>
      <c r="H973" s="1">
        <v>18000</v>
      </c>
      <c r="I973" s="1">
        <v>18000</v>
      </c>
      <c r="J973" s="1">
        <v>18000</v>
      </c>
      <c r="K973" s="1">
        <v>83177.66</v>
      </c>
      <c r="L973" s="33">
        <f t="shared" si="480"/>
        <v>462.09811111111111</v>
      </c>
      <c r="M973" s="1">
        <v>18000</v>
      </c>
      <c r="N973" s="1">
        <v>18000</v>
      </c>
      <c r="O973" s="1">
        <v>18000</v>
      </c>
      <c r="P973" s="1">
        <f t="shared" si="490"/>
        <v>18000</v>
      </c>
      <c r="Q973" s="1">
        <v>20000</v>
      </c>
      <c r="R973" s="1">
        <v>20000</v>
      </c>
      <c r="S973" s="1">
        <f t="shared" si="491"/>
        <v>20000</v>
      </c>
      <c r="T973" s="1">
        <v>20000</v>
      </c>
      <c r="U973" s="1">
        <f t="shared" si="492"/>
        <v>20000</v>
      </c>
    </row>
    <row r="974" spans="1:25" hidden="1" x14ac:dyDescent="0.2">
      <c r="A974" s="28" t="s">
        <v>484</v>
      </c>
      <c r="B974" s="29">
        <v>11</v>
      </c>
      <c r="C974" s="30" t="s">
        <v>101</v>
      </c>
      <c r="D974" s="31">
        <v>3239</v>
      </c>
      <c r="E974" s="32" t="s">
        <v>60</v>
      </c>
      <c r="G974" s="1">
        <v>230000</v>
      </c>
      <c r="H974" s="1">
        <v>230000</v>
      </c>
      <c r="I974" s="1">
        <v>230000</v>
      </c>
      <c r="J974" s="1">
        <v>230000</v>
      </c>
      <c r="K974" s="1">
        <v>131528.98000000001</v>
      </c>
      <c r="L974" s="33">
        <f t="shared" si="480"/>
        <v>57.186513043478271</v>
      </c>
      <c r="M974" s="1">
        <v>230000</v>
      </c>
      <c r="N974" s="1">
        <v>230000</v>
      </c>
      <c r="O974" s="1">
        <v>320000</v>
      </c>
      <c r="P974" s="1">
        <f t="shared" si="490"/>
        <v>320000</v>
      </c>
      <c r="Q974" s="1">
        <v>230000</v>
      </c>
      <c r="R974" s="1">
        <v>320000</v>
      </c>
      <c r="S974" s="1">
        <f t="shared" si="491"/>
        <v>320000</v>
      </c>
      <c r="T974" s="1">
        <v>320000</v>
      </c>
      <c r="U974" s="1">
        <f t="shared" si="492"/>
        <v>320000</v>
      </c>
    </row>
    <row r="975" spans="1:25" s="23" customFormat="1" ht="15.75" hidden="1" x14ac:dyDescent="0.2">
      <c r="A975" s="24" t="s">
        <v>484</v>
      </c>
      <c r="B975" s="25">
        <v>11</v>
      </c>
      <c r="C975" s="26" t="s">
        <v>101</v>
      </c>
      <c r="D975" s="27">
        <v>324</v>
      </c>
      <c r="E975" s="20"/>
      <c r="F975" s="20"/>
      <c r="G975" s="21">
        <f>SUM(G976)</f>
        <v>10000</v>
      </c>
      <c r="H975" s="21">
        <f t="shared" ref="H975:U975" si="498">SUM(H976)</f>
        <v>10000</v>
      </c>
      <c r="I975" s="21">
        <f t="shared" si="498"/>
        <v>10000</v>
      </c>
      <c r="J975" s="21">
        <f t="shared" si="498"/>
        <v>10000</v>
      </c>
      <c r="K975" s="21">
        <f t="shared" si="498"/>
        <v>0</v>
      </c>
      <c r="L975" s="22">
        <f t="shared" si="480"/>
        <v>0</v>
      </c>
      <c r="M975" s="21">
        <f t="shared" si="498"/>
        <v>10000</v>
      </c>
      <c r="N975" s="21">
        <f t="shared" si="498"/>
        <v>10000</v>
      </c>
      <c r="O975" s="21">
        <f t="shared" si="498"/>
        <v>10000</v>
      </c>
      <c r="P975" s="21">
        <f t="shared" si="498"/>
        <v>10000</v>
      </c>
      <c r="Q975" s="21">
        <f t="shared" si="498"/>
        <v>10000</v>
      </c>
      <c r="R975" s="21">
        <f t="shared" si="498"/>
        <v>10000</v>
      </c>
      <c r="S975" s="21">
        <f t="shared" si="498"/>
        <v>10000</v>
      </c>
      <c r="T975" s="21">
        <f t="shared" si="498"/>
        <v>10000</v>
      </c>
      <c r="U975" s="21">
        <f t="shared" si="498"/>
        <v>10000</v>
      </c>
      <c r="V975" s="21"/>
      <c r="W975" s="21"/>
      <c r="X975" s="21"/>
      <c r="Y975" s="12"/>
    </row>
    <row r="976" spans="1:25" ht="30" hidden="1" x14ac:dyDescent="0.2">
      <c r="A976" s="28" t="s">
        <v>484</v>
      </c>
      <c r="B976" s="29">
        <v>11</v>
      </c>
      <c r="C976" s="30" t="s">
        <v>101</v>
      </c>
      <c r="D976" s="31">
        <v>3241</v>
      </c>
      <c r="E976" s="32" t="s">
        <v>205</v>
      </c>
      <c r="G976" s="1">
        <v>10000</v>
      </c>
      <c r="H976" s="1">
        <v>10000</v>
      </c>
      <c r="I976" s="1">
        <v>10000</v>
      </c>
      <c r="J976" s="1">
        <v>10000</v>
      </c>
      <c r="K976" s="1">
        <v>0</v>
      </c>
      <c r="L976" s="33">
        <f t="shared" si="480"/>
        <v>0</v>
      </c>
      <c r="M976" s="1">
        <v>10000</v>
      </c>
      <c r="N976" s="1">
        <v>10000</v>
      </c>
      <c r="O976" s="1">
        <v>10000</v>
      </c>
      <c r="P976" s="1">
        <f t="shared" si="490"/>
        <v>10000</v>
      </c>
      <c r="Q976" s="1">
        <v>10000</v>
      </c>
      <c r="R976" s="1">
        <v>10000</v>
      </c>
      <c r="S976" s="1">
        <f t="shared" si="491"/>
        <v>10000</v>
      </c>
      <c r="T976" s="1">
        <v>10000</v>
      </c>
      <c r="U976" s="1">
        <f t="shared" si="492"/>
        <v>10000</v>
      </c>
    </row>
    <row r="977" spans="1:25" s="23" customFormat="1" ht="15.75" hidden="1" x14ac:dyDescent="0.2">
      <c r="A977" s="24" t="s">
        <v>484</v>
      </c>
      <c r="B977" s="25">
        <v>11</v>
      </c>
      <c r="C977" s="26" t="s">
        <v>101</v>
      </c>
      <c r="D977" s="27">
        <v>329</v>
      </c>
      <c r="E977" s="20"/>
      <c r="F977" s="20"/>
      <c r="G977" s="21">
        <f>SUM(G978:G982)</f>
        <v>485000</v>
      </c>
      <c r="H977" s="21">
        <f t="shared" ref="H977:U977" si="499">SUM(H978:H982)</f>
        <v>485000</v>
      </c>
      <c r="I977" s="21">
        <f t="shared" si="499"/>
        <v>485000</v>
      </c>
      <c r="J977" s="21">
        <f t="shared" si="499"/>
        <v>485000</v>
      </c>
      <c r="K977" s="21">
        <f t="shared" si="499"/>
        <v>309247.53000000003</v>
      </c>
      <c r="L977" s="22">
        <f t="shared" si="480"/>
        <v>63.762377319587635</v>
      </c>
      <c r="M977" s="21">
        <f t="shared" si="499"/>
        <v>485000</v>
      </c>
      <c r="N977" s="21">
        <f t="shared" si="499"/>
        <v>485000</v>
      </c>
      <c r="O977" s="21">
        <f t="shared" si="499"/>
        <v>722000</v>
      </c>
      <c r="P977" s="21">
        <f t="shared" si="499"/>
        <v>722000</v>
      </c>
      <c r="Q977" s="21">
        <f t="shared" si="499"/>
        <v>505000</v>
      </c>
      <c r="R977" s="21">
        <f t="shared" si="499"/>
        <v>535000</v>
      </c>
      <c r="S977" s="21">
        <f t="shared" si="499"/>
        <v>535000</v>
      </c>
      <c r="T977" s="21">
        <f t="shared" si="499"/>
        <v>535000</v>
      </c>
      <c r="U977" s="21">
        <f t="shared" si="499"/>
        <v>535000</v>
      </c>
      <c r="V977" s="21"/>
      <c r="W977" s="21"/>
      <c r="X977" s="21"/>
      <c r="Y977" s="12"/>
    </row>
    <row r="978" spans="1:25" ht="30" hidden="1" x14ac:dyDescent="0.2">
      <c r="A978" s="28" t="s">
        <v>484</v>
      </c>
      <c r="B978" s="29">
        <v>11</v>
      </c>
      <c r="C978" s="30" t="s">
        <v>101</v>
      </c>
      <c r="D978" s="31">
        <v>3291</v>
      </c>
      <c r="E978" s="32" t="s">
        <v>474</v>
      </c>
      <c r="G978" s="1">
        <v>300000</v>
      </c>
      <c r="H978" s="1">
        <v>300000</v>
      </c>
      <c r="I978" s="1">
        <v>300000</v>
      </c>
      <c r="J978" s="1">
        <v>300000</v>
      </c>
      <c r="K978" s="1">
        <v>247106.5</v>
      </c>
      <c r="L978" s="33">
        <f t="shared" si="480"/>
        <v>82.368833333333342</v>
      </c>
      <c r="M978" s="1">
        <v>300000</v>
      </c>
      <c r="N978" s="1">
        <v>300000</v>
      </c>
      <c r="O978" s="1">
        <v>330000</v>
      </c>
      <c r="P978" s="1">
        <f t="shared" si="490"/>
        <v>330000</v>
      </c>
      <c r="Q978" s="1">
        <v>300000</v>
      </c>
      <c r="R978" s="1">
        <v>330000</v>
      </c>
      <c r="S978" s="1">
        <f t="shared" si="491"/>
        <v>330000</v>
      </c>
      <c r="T978" s="1">
        <v>330000</v>
      </c>
      <c r="U978" s="1">
        <f t="shared" si="492"/>
        <v>330000</v>
      </c>
    </row>
    <row r="979" spans="1:25" hidden="1" x14ac:dyDescent="0.2">
      <c r="A979" s="28" t="s">
        <v>484</v>
      </c>
      <c r="B979" s="29">
        <v>11</v>
      </c>
      <c r="C979" s="30" t="s">
        <v>101</v>
      </c>
      <c r="D979" s="31">
        <v>3292</v>
      </c>
      <c r="E979" s="32" t="s">
        <v>63</v>
      </c>
      <c r="G979" s="1">
        <v>90000</v>
      </c>
      <c r="H979" s="1">
        <v>90000</v>
      </c>
      <c r="I979" s="1">
        <v>90000</v>
      </c>
      <c r="J979" s="1">
        <v>90000</v>
      </c>
      <c r="K979" s="1">
        <v>10504.95</v>
      </c>
      <c r="L979" s="33">
        <f t="shared" si="480"/>
        <v>11.672166666666667</v>
      </c>
      <c r="M979" s="1">
        <v>90000</v>
      </c>
      <c r="N979" s="1">
        <v>90000</v>
      </c>
      <c r="O979" s="1">
        <v>90000</v>
      </c>
      <c r="P979" s="1">
        <f t="shared" si="490"/>
        <v>90000</v>
      </c>
      <c r="Q979" s="1">
        <v>100000</v>
      </c>
      <c r="R979" s="1">
        <v>100000</v>
      </c>
      <c r="S979" s="1">
        <f t="shared" si="491"/>
        <v>100000</v>
      </c>
      <c r="T979" s="1">
        <v>100000</v>
      </c>
      <c r="U979" s="1">
        <f t="shared" si="492"/>
        <v>100000</v>
      </c>
    </row>
    <row r="980" spans="1:25" hidden="1" x14ac:dyDescent="0.2">
      <c r="A980" s="28" t="s">
        <v>484</v>
      </c>
      <c r="B980" s="29">
        <v>11</v>
      </c>
      <c r="C980" s="30" t="s">
        <v>101</v>
      </c>
      <c r="D980" s="31">
        <v>3293</v>
      </c>
      <c r="E980" s="32" t="s">
        <v>64</v>
      </c>
      <c r="G980" s="1">
        <v>60000</v>
      </c>
      <c r="H980" s="1">
        <v>60000</v>
      </c>
      <c r="I980" s="1">
        <v>60000</v>
      </c>
      <c r="J980" s="1">
        <v>60000</v>
      </c>
      <c r="K980" s="1">
        <v>19652.77</v>
      </c>
      <c r="L980" s="33">
        <f t="shared" si="480"/>
        <v>32.754616666666671</v>
      </c>
      <c r="M980" s="1">
        <v>60000</v>
      </c>
      <c r="N980" s="1">
        <v>60000</v>
      </c>
      <c r="O980" s="1">
        <v>60000</v>
      </c>
      <c r="P980" s="1">
        <f t="shared" si="490"/>
        <v>60000</v>
      </c>
      <c r="Q980" s="1">
        <v>60000</v>
      </c>
      <c r="R980" s="1">
        <v>60000</v>
      </c>
      <c r="S980" s="1">
        <f t="shared" si="491"/>
        <v>60000</v>
      </c>
      <c r="T980" s="1">
        <v>60000</v>
      </c>
      <c r="U980" s="1">
        <f t="shared" si="492"/>
        <v>60000</v>
      </c>
    </row>
    <row r="981" spans="1:25" hidden="1" x14ac:dyDescent="0.2">
      <c r="A981" s="28" t="s">
        <v>484</v>
      </c>
      <c r="B981" s="29">
        <v>11</v>
      </c>
      <c r="C981" s="30" t="s">
        <v>101</v>
      </c>
      <c r="D981" s="31">
        <v>3295</v>
      </c>
      <c r="E981" s="32" t="s">
        <v>66</v>
      </c>
      <c r="G981" s="1">
        <v>10000</v>
      </c>
      <c r="H981" s="1">
        <v>10000</v>
      </c>
      <c r="I981" s="1">
        <v>10000</v>
      </c>
      <c r="J981" s="1">
        <v>10000</v>
      </c>
      <c r="K981" s="1">
        <v>29936.55</v>
      </c>
      <c r="L981" s="33">
        <f t="shared" si="480"/>
        <v>299.3655</v>
      </c>
      <c r="M981" s="1">
        <v>10000</v>
      </c>
      <c r="N981" s="1">
        <v>10000</v>
      </c>
      <c r="O981" s="1">
        <v>10000</v>
      </c>
      <c r="P981" s="1">
        <f t="shared" si="490"/>
        <v>10000</v>
      </c>
      <c r="Q981" s="1">
        <v>20000</v>
      </c>
      <c r="R981" s="1">
        <v>20000</v>
      </c>
      <c r="S981" s="1">
        <f t="shared" si="491"/>
        <v>20000</v>
      </c>
      <c r="T981" s="1">
        <v>20000</v>
      </c>
      <c r="U981" s="1">
        <f t="shared" si="492"/>
        <v>20000</v>
      </c>
    </row>
    <row r="982" spans="1:25" hidden="1" x14ac:dyDescent="0.2">
      <c r="A982" s="28" t="s">
        <v>484</v>
      </c>
      <c r="B982" s="29">
        <v>11</v>
      </c>
      <c r="C982" s="30" t="s">
        <v>101</v>
      </c>
      <c r="D982" s="31">
        <v>3299</v>
      </c>
      <c r="E982" s="32" t="s">
        <v>67</v>
      </c>
      <c r="G982" s="1">
        <v>25000</v>
      </c>
      <c r="H982" s="1">
        <v>25000</v>
      </c>
      <c r="I982" s="1">
        <v>25000</v>
      </c>
      <c r="J982" s="1">
        <v>25000</v>
      </c>
      <c r="K982" s="1">
        <v>2046.76</v>
      </c>
      <c r="L982" s="33">
        <f t="shared" si="480"/>
        <v>8.1870399999999997</v>
      </c>
      <c r="M982" s="1">
        <v>25000</v>
      </c>
      <c r="N982" s="1">
        <v>25000</v>
      </c>
      <c r="O982" s="1">
        <v>232000</v>
      </c>
      <c r="P982" s="1">
        <f t="shared" si="490"/>
        <v>232000</v>
      </c>
      <c r="Q982" s="1">
        <v>25000</v>
      </c>
      <c r="R982" s="1">
        <v>25000</v>
      </c>
      <c r="S982" s="1">
        <f t="shared" si="491"/>
        <v>25000</v>
      </c>
      <c r="T982" s="1">
        <v>25000</v>
      </c>
      <c r="U982" s="1">
        <f t="shared" si="492"/>
        <v>25000</v>
      </c>
    </row>
    <row r="983" spans="1:25" s="23" customFormat="1" ht="15.75" hidden="1" x14ac:dyDescent="0.2">
      <c r="A983" s="24" t="s">
        <v>484</v>
      </c>
      <c r="B983" s="25">
        <v>11</v>
      </c>
      <c r="C983" s="26" t="s">
        <v>101</v>
      </c>
      <c r="D983" s="27">
        <v>343</v>
      </c>
      <c r="E983" s="20"/>
      <c r="F983" s="20"/>
      <c r="G983" s="21">
        <f>SUM(G984:G986)</f>
        <v>13200</v>
      </c>
      <c r="H983" s="21">
        <f t="shared" ref="H983:U983" si="500">SUM(H984:H986)</f>
        <v>13200</v>
      </c>
      <c r="I983" s="21">
        <f t="shared" si="500"/>
        <v>13200</v>
      </c>
      <c r="J983" s="21">
        <f t="shared" si="500"/>
        <v>13200</v>
      </c>
      <c r="K983" s="21">
        <f t="shared" si="500"/>
        <v>641.79999999999995</v>
      </c>
      <c r="L983" s="22">
        <f t="shared" si="480"/>
        <v>4.8621212121212123</v>
      </c>
      <c r="M983" s="21">
        <f t="shared" si="500"/>
        <v>13200</v>
      </c>
      <c r="N983" s="21">
        <f t="shared" si="500"/>
        <v>13200</v>
      </c>
      <c r="O983" s="21">
        <f t="shared" si="500"/>
        <v>13200</v>
      </c>
      <c r="P983" s="21">
        <f t="shared" si="500"/>
        <v>13200</v>
      </c>
      <c r="Q983" s="21">
        <f t="shared" si="500"/>
        <v>13200</v>
      </c>
      <c r="R983" s="21">
        <f t="shared" si="500"/>
        <v>10000</v>
      </c>
      <c r="S983" s="21">
        <f t="shared" si="500"/>
        <v>10000</v>
      </c>
      <c r="T983" s="21">
        <f t="shared" si="500"/>
        <v>9000</v>
      </c>
      <c r="U983" s="21">
        <f t="shared" si="500"/>
        <v>9000</v>
      </c>
      <c r="V983" s="21"/>
      <c r="W983" s="21"/>
      <c r="X983" s="21"/>
      <c r="Y983" s="12"/>
    </row>
    <row r="984" spans="1:25" hidden="1" x14ac:dyDescent="0.2">
      <c r="A984" s="28" t="s">
        <v>484</v>
      </c>
      <c r="B984" s="29">
        <v>11</v>
      </c>
      <c r="C984" s="30" t="s">
        <v>101</v>
      </c>
      <c r="D984" s="31">
        <v>3431</v>
      </c>
      <c r="E984" s="32" t="s">
        <v>68</v>
      </c>
      <c r="G984" s="1">
        <v>3600</v>
      </c>
      <c r="H984" s="1">
        <v>3600</v>
      </c>
      <c r="I984" s="1">
        <v>3600</v>
      </c>
      <c r="J984" s="1">
        <v>3600</v>
      </c>
      <c r="K984" s="1">
        <v>135</v>
      </c>
      <c r="L984" s="33">
        <f t="shared" si="480"/>
        <v>3.75</v>
      </c>
      <c r="M984" s="1">
        <v>3600</v>
      </c>
      <c r="N984" s="1">
        <v>3600</v>
      </c>
      <c r="O984" s="1">
        <v>3600</v>
      </c>
      <c r="P984" s="1">
        <f t="shared" si="490"/>
        <v>3600</v>
      </c>
      <c r="Q984" s="1">
        <v>3600</v>
      </c>
      <c r="R984" s="1">
        <v>3500</v>
      </c>
      <c r="S984" s="1">
        <f t="shared" si="491"/>
        <v>3500</v>
      </c>
      <c r="T984" s="1">
        <v>3000</v>
      </c>
      <c r="U984" s="1">
        <f t="shared" si="492"/>
        <v>3000</v>
      </c>
    </row>
    <row r="985" spans="1:25" hidden="1" x14ac:dyDescent="0.2">
      <c r="A985" s="28" t="s">
        <v>484</v>
      </c>
      <c r="B985" s="29">
        <v>11</v>
      </c>
      <c r="C985" s="30" t="s">
        <v>101</v>
      </c>
      <c r="D985" s="31">
        <v>3433</v>
      </c>
      <c r="E985" s="32" t="s">
        <v>69</v>
      </c>
      <c r="G985" s="1">
        <v>3600</v>
      </c>
      <c r="H985" s="1">
        <v>3600</v>
      </c>
      <c r="I985" s="1">
        <v>3600</v>
      </c>
      <c r="J985" s="1">
        <v>3600</v>
      </c>
      <c r="K985" s="1">
        <v>106.8</v>
      </c>
      <c r="L985" s="33">
        <f t="shared" si="480"/>
        <v>2.9666666666666668</v>
      </c>
      <c r="M985" s="1">
        <v>3600</v>
      </c>
      <c r="N985" s="1">
        <v>3600</v>
      </c>
      <c r="O985" s="1">
        <v>3600</v>
      </c>
      <c r="P985" s="1">
        <f t="shared" si="490"/>
        <v>3600</v>
      </c>
      <c r="Q985" s="1">
        <v>3600</v>
      </c>
      <c r="R985" s="1">
        <v>3500</v>
      </c>
      <c r="S985" s="1">
        <f t="shared" si="491"/>
        <v>3500</v>
      </c>
      <c r="T985" s="1">
        <v>3000</v>
      </c>
      <c r="U985" s="1">
        <f t="shared" si="492"/>
        <v>3000</v>
      </c>
    </row>
    <row r="986" spans="1:25" hidden="1" x14ac:dyDescent="0.2">
      <c r="A986" s="28" t="s">
        <v>484</v>
      </c>
      <c r="B986" s="29">
        <v>11</v>
      </c>
      <c r="C986" s="30" t="s">
        <v>101</v>
      </c>
      <c r="D986" s="31">
        <v>3434</v>
      </c>
      <c r="E986" s="32" t="s">
        <v>70</v>
      </c>
      <c r="G986" s="1">
        <v>6000</v>
      </c>
      <c r="H986" s="1">
        <v>6000</v>
      </c>
      <c r="I986" s="1">
        <v>6000</v>
      </c>
      <c r="J986" s="1">
        <v>6000</v>
      </c>
      <c r="K986" s="1">
        <v>400</v>
      </c>
      <c r="L986" s="33">
        <f t="shared" si="480"/>
        <v>6.666666666666667</v>
      </c>
      <c r="M986" s="1">
        <v>6000</v>
      </c>
      <c r="N986" s="1">
        <v>6000</v>
      </c>
      <c r="O986" s="1">
        <v>6000</v>
      </c>
      <c r="P986" s="1">
        <f t="shared" si="490"/>
        <v>6000</v>
      </c>
      <c r="Q986" s="1">
        <v>6000</v>
      </c>
      <c r="R986" s="1">
        <v>3000</v>
      </c>
      <c r="S986" s="1">
        <f t="shared" si="491"/>
        <v>3000</v>
      </c>
      <c r="T986" s="1">
        <v>3000</v>
      </c>
      <c r="U986" s="1">
        <f t="shared" si="492"/>
        <v>3000</v>
      </c>
    </row>
    <row r="987" spans="1:25" s="23" customFormat="1" ht="15.75" hidden="1" x14ac:dyDescent="0.2">
      <c r="A987" s="90" t="s">
        <v>484</v>
      </c>
      <c r="B987" s="91">
        <v>11</v>
      </c>
      <c r="C987" s="70" t="s">
        <v>101</v>
      </c>
      <c r="D987" s="71">
        <v>386</v>
      </c>
      <c r="E987" s="20"/>
      <c r="F987" s="20"/>
      <c r="G987" s="21">
        <f t="shared" ref="G987:N987" si="501">G988</f>
        <v>0</v>
      </c>
      <c r="H987" s="21">
        <f t="shared" si="501"/>
        <v>0</v>
      </c>
      <c r="I987" s="21">
        <f t="shared" si="501"/>
        <v>0</v>
      </c>
      <c r="J987" s="21">
        <f t="shared" si="501"/>
        <v>0</v>
      </c>
      <c r="K987" s="21">
        <f t="shared" si="501"/>
        <v>0</v>
      </c>
      <c r="L987" s="22" t="str">
        <f t="shared" si="480"/>
        <v>-</v>
      </c>
      <c r="M987" s="21">
        <f t="shared" si="501"/>
        <v>0</v>
      </c>
      <c r="N987" s="21">
        <f t="shared" si="501"/>
        <v>0</v>
      </c>
      <c r="O987" s="21">
        <f>O988</f>
        <v>250000</v>
      </c>
      <c r="P987" s="21">
        <f t="shared" ref="P987:U987" si="502">P988</f>
        <v>250000</v>
      </c>
      <c r="Q987" s="21">
        <f t="shared" si="502"/>
        <v>0</v>
      </c>
      <c r="R987" s="21">
        <f t="shared" si="502"/>
        <v>250000</v>
      </c>
      <c r="S987" s="21">
        <f t="shared" si="502"/>
        <v>250000</v>
      </c>
      <c r="T987" s="21">
        <f t="shared" si="502"/>
        <v>250000</v>
      </c>
      <c r="U987" s="21">
        <f t="shared" si="502"/>
        <v>250000</v>
      </c>
      <c r="V987" s="21"/>
      <c r="W987" s="21"/>
      <c r="X987" s="21"/>
      <c r="Y987" s="12"/>
    </row>
    <row r="988" spans="1:25" ht="30" hidden="1" x14ac:dyDescent="0.2">
      <c r="A988" s="41" t="s">
        <v>484</v>
      </c>
      <c r="B988" s="42">
        <v>11</v>
      </c>
      <c r="C988" s="43" t="s">
        <v>101</v>
      </c>
      <c r="D988" s="44">
        <v>3861</v>
      </c>
      <c r="E988" s="36" t="s">
        <v>488</v>
      </c>
      <c r="L988" s="22" t="str">
        <f t="shared" si="480"/>
        <v>-</v>
      </c>
      <c r="M988" s="1"/>
      <c r="N988" s="1"/>
      <c r="O988" s="1">
        <v>250000</v>
      </c>
      <c r="P988" s="1">
        <f>O988</f>
        <v>250000</v>
      </c>
      <c r="Q988" s="1"/>
      <c r="R988" s="2">
        <v>250000</v>
      </c>
      <c r="S988" s="1">
        <f>R988</f>
        <v>250000</v>
      </c>
      <c r="T988" s="1">
        <v>250000</v>
      </c>
      <c r="U988" s="1">
        <f>T988</f>
        <v>250000</v>
      </c>
    </row>
    <row r="989" spans="1:25" s="23" customFormat="1" ht="15.75" hidden="1" x14ac:dyDescent="0.2">
      <c r="A989" s="24" t="s">
        <v>484</v>
      </c>
      <c r="B989" s="25">
        <v>11</v>
      </c>
      <c r="C989" s="26" t="s">
        <v>101</v>
      </c>
      <c r="D989" s="27">
        <v>412</v>
      </c>
      <c r="E989" s="20"/>
      <c r="F989" s="20"/>
      <c r="G989" s="21">
        <f>SUM(G990)</f>
        <v>0</v>
      </c>
      <c r="H989" s="21">
        <f t="shared" ref="H989:U989" si="503">SUM(H990)</f>
        <v>0</v>
      </c>
      <c r="I989" s="21">
        <f t="shared" si="503"/>
        <v>0</v>
      </c>
      <c r="J989" s="21">
        <f t="shared" si="503"/>
        <v>0</v>
      </c>
      <c r="K989" s="21">
        <f t="shared" si="503"/>
        <v>0</v>
      </c>
      <c r="L989" s="22" t="str">
        <f t="shared" si="480"/>
        <v>-</v>
      </c>
      <c r="M989" s="21">
        <f t="shared" si="503"/>
        <v>20000</v>
      </c>
      <c r="N989" s="21">
        <f t="shared" si="503"/>
        <v>20000</v>
      </c>
      <c r="O989" s="21">
        <f t="shared" si="503"/>
        <v>40000</v>
      </c>
      <c r="P989" s="21">
        <f t="shared" si="503"/>
        <v>40000</v>
      </c>
      <c r="Q989" s="21">
        <f t="shared" si="503"/>
        <v>20000</v>
      </c>
      <c r="R989" s="21">
        <f t="shared" si="503"/>
        <v>40000</v>
      </c>
      <c r="S989" s="21">
        <f t="shared" si="503"/>
        <v>40000</v>
      </c>
      <c r="T989" s="21">
        <f t="shared" si="503"/>
        <v>40000</v>
      </c>
      <c r="U989" s="21">
        <f t="shared" si="503"/>
        <v>40000</v>
      </c>
      <c r="V989" s="21"/>
      <c r="W989" s="21"/>
      <c r="X989" s="21"/>
      <c r="Y989" s="12"/>
    </row>
    <row r="990" spans="1:25" hidden="1" x14ac:dyDescent="0.2">
      <c r="A990" s="28" t="s">
        <v>484</v>
      </c>
      <c r="B990" s="29">
        <v>11</v>
      </c>
      <c r="C990" s="30" t="s">
        <v>101</v>
      </c>
      <c r="D990" s="31">
        <v>4123</v>
      </c>
      <c r="E990" s="32" t="s">
        <v>83</v>
      </c>
      <c r="L990" s="33" t="str">
        <f t="shared" si="480"/>
        <v>-</v>
      </c>
      <c r="M990" s="1">
        <v>20000</v>
      </c>
      <c r="N990" s="1">
        <v>20000</v>
      </c>
      <c r="O990" s="1">
        <v>40000</v>
      </c>
      <c r="P990" s="1">
        <f t="shared" si="490"/>
        <v>40000</v>
      </c>
      <c r="Q990" s="1">
        <v>20000</v>
      </c>
      <c r="R990" s="1">
        <v>40000</v>
      </c>
      <c r="S990" s="1">
        <f t="shared" si="491"/>
        <v>40000</v>
      </c>
      <c r="T990" s="1">
        <v>40000</v>
      </c>
      <c r="U990" s="1">
        <f t="shared" si="492"/>
        <v>40000</v>
      </c>
    </row>
    <row r="991" spans="1:25" s="23" customFormat="1" ht="15.75" hidden="1" x14ac:dyDescent="0.2">
      <c r="A991" s="24" t="s">
        <v>484</v>
      </c>
      <c r="B991" s="25">
        <v>11</v>
      </c>
      <c r="C991" s="26" t="s">
        <v>101</v>
      </c>
      <c r="D991" s="27">
        <v>422</v>
      </c>
      <c r="E991" s="20"/>
      <c r="F991" s="20"/>
      <c r="G991" s="21">
        <f>SUM(G992:G996)</f>
        <v>170000</v>
      </c>
      <c r="H991" s="21">
        <f t="shared" ref="H991:U991" si="504">SUM(H992:H996)</f>
        <v>170000</v>
      </c>
      <c r="I991" s="21">
        <f t="shared" si="504"/>
        <v>170000</v>
      </c>
      <c r="J991" s="21">
        <f t="shared" si="504"/>
        <v>170000</v>
      </c>
      <c r="K991" s="21">
        <f t="shared" si="504"/>
        <v>168986.44</v>
      </c>
      <c r="L991" s="22">
        <f t="shared" si="480"/>
        <v>99.403788235294115</v>
      </c>
      <c r="M991" s="21">
        <f t="shared" si="504"/>
        <v>101500</v>
      </c>
      <c r="N991" s="21">
        <f t="shared" si="504"/>
        <v>101500</v>
      </c>
      <c r="O991" s="21">
        <f t="shared" si="504"/>
        <v>120000</v>
      </c>
      <c r="P991" s="21">
        <f t="shared" si="504"/>
        <v>120000</v>
      </c>
      <c r="Q991" s="21">
        <f t="shared" si="504"/>
        <v>155000</v>
      </c>
      <c r="R991" s="21">
        <f t="shared" si="504"/>
        <v>155000</v>
      </c>
      <c r="S991" s="21">
        <f t="shared" si="504"/>
        <v>155000</v>
      </c>
      <c r="T991" s="21">
        <f t="shared" si="504"/>
        <v>155000</v>
      </c>
      <c r="U991" s="21">
        <f t="shared" si="504"/>
        <v>155000</v>
      </c>
      <c r="V991" s="21"/>
      <c r="W991" s="21"/>
      <c r="X991" s="21"/>
      <c r="Y991" s="12"/>
    </row>
    <row r="992" spans="1:25" hidden="1" x14ac:dyDescent="0.2">
      <c r="A992" s="28" t="s">
        <v>484</v>
      </c>
      <c r="B992" s="29">
        <v>11</v>
      </c>
      <c r="C992" s="30" t="s">
        <v>101</v>
      </c>
      <c r="D992" s="31">
        <v>4221</v>
      </c>
      <c r="E992" s="32" t="s">
        <v>74</v>
      </c>
      <c r="G992" s="1">
        <v>20000</v>
      </c>
      <c r="H992" s="1">
        <v>20000</v>
      </c>
      <c r="I992" s="1">
        <v>20000</v>
      </c>
      <c r="J992" s="1">
        <v>20000</v>
      </c>
      <c r="K992" s="1">
        <v>32337.69</v>
      </c>
      <c r="L992" s="33">
        <f t="shared" si="480"/>
        <v>161.68844999999999</v>
      </c>
      <c r="M992" s="1">
        <v>20000</v>
      </c>
      <c r="N992" s="1">
        <v>20000</v>
      </c>
      <c r="O992" s="1">
        <v>20000</v>
      </c>
      <c r="P992" s="1">
        <f t="shared" si="490"/>
        <v>20000</v>
      </c>
      <c r="Q992" s="1">
        <v>45000</v>
      </c>
      <c r="R992" s="1">
        <v>45000</v>
      </c>
      <c r="S992" s="1">
        <f t="shared" si="491"/>
        <v>45000</v>
      </c>
      <c r="T992" s="1">
        <v>45000</v>
      </c>
      <c r="U992" s="1">
        <f t="shared" si="492"/>
        <v>45000</v>
      </c>
    </row>
    <row r="993" spans="1:25" s="23" customFormat="1" ht="15.75" hidden="1" x14ac:dyDescent="0.2">
      <c r="A993" s="28" t="s">
        <v>484</v>
      </c>
      <c r="B993" s="29">
        <v>11</v>
      </c>
      <c r="C993" s="30" t="s">
        <v>101</v>
      </c>
      <c r="D993" s="31">
        <v>4222</v>
      </c>
      <c r="E993" s="32" t="s">
        <v>75</v>
      </c>
      <c r="F993" s="32"/>
      <c r="G993" s="1">
        <v>10000</v>
      </c>
      <c r="H993" s="1">
        <v>10000</v>
      </c>
      <c r="I993" s="1">
        <v>10000</v>
      </c>
      <c r="J993" s="1">
        <v>10000</v>
      </c>
      <c r="K993" s="1">
        <v>81762.5</v>
      </c>
      <c r="L993" s="33">
        <f t="shared" si="480"/>
        <v>817.625</v>
      </c>
      <c r="M993" s="1">
        <v>21500</v>
      </c>
      <c r="N993" s="1">
        <v>21500</v>
      </c>
      <c r="O993" s="1">
        <v>40000</v>
      </c>
      <c r="P993" s="1">
        <f t="shared" si="490"/>
        <v>40000</v>
      </c>
      <c r="Q993" s="1">
        <v>50000</v>
      </c>
      <c r="R993" s="1">
        <v>50000</v>
      </c>
      <c r="S993" s="1">
        <f t="shared" si="491"/>
        <v>50000</v>
      </c>
      <c r="T993" s="1">
        <v>50000</v>
      </c>
      <c r="U993" s="1">
        <f t="shared" si="492"/>
        <v>50000</v>
      </c>
      <c r="V993" s="21"/>
      <c r="W993" s="21"/>
      <c r="X993" s="21"/>
      <c r="Y993" s="12"/>
    </row>
    <row r="994" spans="1:25" hidden="1" x14ac:dyDescent="0.2">
      <c r="A994" s="28" t="s">
        <v>484</v>
      </c>
      <c r="B994" s="29">
        <v>11</v>
      </c>
      <c r="C994" s="30" t="s">
        <v>101</v>
      </c>
      <c r="D994" s="31">
        <v>4223</v>
      </c>
      <c r="E994" s="32" t="s">
        <v>76</v>
      </c>
      <c r="G994" s="1">
        <v>20000</v>
      </c>
      <c r="H994" s="1">
        <v>20000</v>
      </c>
      <c r="I994" s="1">
        <v>20000</v>
      </c>
      <c r="J994" s="1">
        <v>20000</v>
      </c>
      <c r="K994" s="1">
        <v>0</v>
      </c>
      <c r="L994" s="33">
        <f t="shared" si="480"/>
        <v>0</v>
      </c>
      <c r="M994" s="1">
        <v>20000</v>
      </c>
      <c r="N994" s="1">
        <v>20000</v>
      </c>
      <c r="O994" s="1">
        <v>20000</v>
      </c>
      <c r="P994" s="1">
        <f t="shared" si="490"/>
        <v>20000</v>
      </c>
      <c r="Q994" s="1">
        <v>20000</v>
      </c>
      <c r="R994" s="1">
        <v>20000</v>
      </c>
      <c r="S994" s="1">
        <f t="shared" si="491"/>
        <v>20000</v>
      </c>
      <c r="T994" s="1">
        <v>20000</v>
      </c>
      <c r="U994" s="1">
        <f t="shared" si="492"/>
        <v>20000</v>
      </c>
    </row>
    <row r="995" spans="1:25" hidden="1" x14ac:dyDescent="0.2">
      <c r="A995" s="28" t="s">
        <v>484</v>
      </c>
      <c r="B995" s="29">
        <v>11</v>
      </c>
      <c r="C995" s="30" t="s">
        <v>101</v>
      </c>
      <c r="D995" s="31">
        <v>4225</v>
      </c>
      <c r="E995" s="32" t="s">
        <v>85</v>
      </c>
      <c r="G995" s="1">
        <v>100000</v>
      </c>
      <c r="H995" s="1">
        <v>100000</v>
      </c>
      <c r="I995" s="1">
        <v>100000</v>
      </c>
      <c r="J995" s="1">
        <v>100000</v>
      </c>
      <c r="K995" s="1">
        <v>0</v>
      </c>
      <c r="L995" s="33">
        <f t="shared" si="480"/>
        <v>0</v>
      </c>
      <c r="M995" s="1">
        <v>20000</v>
      </c>
      <c r="N995" s="1">
        <v>20000</v>
      </c>
      <c r="O995" s="1">
        <v>20000</v>
      </c>
      <c r="P995" s="1">
        <f t="shared" si="490"/>
        <v>20000</v>
      </c>
      <c r="Q995" s="1">
        <v>20000</v>
      </c>
      <c r="R995" s="1">
        <v>20000</v>
      </c>
      <c r="S995" s="1">
        <f t="shared" si="491"/>
        <v>20000</v>
      </c>
      <c r="T995" s="1">
        <v>20000</v>
      </c>
      <c r="U995" s="1">
        <f t="shared" si="492"/>
        <v>20000</v>
      </c>
    </row>
    <row r="996" spans="1:25" hidden="1" x14ac:dyDescent="0.2">
      <c r="A996" s="28" t="s">
        <v>484</v>
      </c>
      <c r="B996" s="29">
        <v>11</v>
      </c>
      <c r="C996" s="30" t="s">
        <v>101</v>
      </c>
      <c r="D996" s="31">
        <v>4227</v>
      </c>
      <c r="E996" s="32" t="s">
        <v>77</v>
      </c>
      <c r="G996" s="1">
        <v>20000</v>
      </c>
      <c r="H996" s="1">
        <v>20000</v>
      </c>
      <c r="I996" s="1">
        <v>20000</v>
      </c>
      <c r="J996" s="1">
        <v>20000</v>
      </c>
      <c r="K996" s="1">
        <v>54886.25</v>
      </c>
      <c r="L996" s="33">
        <f t="shared" si="480"/>
        <v>274.43124999999998</v>
      </c>
      <c r="M996" s="1">
        <v>20000</v>
      </c>
      <c r="N996" s="1">
        <v>20000</v>
      </c>
      <c r="O996" s="1">
        <v>20000</v>
      </c>
      <c r="P996" s="1">
        <f t="shared" si="490"/>
        <v>20000</v>
      </c>
      <c r="Q996" s="1">
        <v>20000</v>
      </c>
      <c r="R996" s="1">
        <v>20000</v>
      </c>
      <c r="S996" s="1">
        <f t="shared" si="491"/>
        <v>20000</v>
      </c>
      <c r="T996" s="1">
        <v>20000</v>
      </c>
      <c r="U996" s="1">
        <f t="shared" si="492"/>
        <v>20000</v>
      </c>
    </row>
    <row r="997" spans="1:25" s="23" customFormat="1" ht="15.75" hidden="1" x14ac:dyDescent="0.2">
      <c r="A997" s="24" t="s">
        <v>484</v>
      </c>
      <c r="B997" s="25">
        <v>11</v>
      </c>
      <c r="C997" s="26" t="s">
        <v>101</v>
      </c>
      <c r="D997" s="27">
        <v>426</v>
      </c>
      <c r="E997" s="20"/>
      <c r="F997" s="20"/>
      <c r="G997" s="21">
        <f>SUM(G998)</f>
        <v>150000</v>
      </c>
      <c r="H997" s="21">
        <f t="shared" ref="H997:U997" si="505">SUM(H998)</f>
        <v>150000</v>
      </c>
      <c r="I997" s="21">
        <f t="shared" si="505"/>
        <v>150000</v>
      </c>
      <c r="J997" s="21">
        <f t="shared" si="505"/>
        <v>150000</v>
      </c>
      <c r="K997" s="21">
        <f t="shared" si="505"/>
        <v>73050</v>
      </c>
      <c r="L997" s="22">
        <f t="shared" si="480"/>
        <v>48.699999999999996</v>
      </c>
      <c r="M997" s="21">
        <f t="shared" si="505"/>
        <v>20000</v>
      </c>
      <c r="N997" s="21">
        <f t="shared" si="505"/>
        <v>20000</v>
      </c>
      <c r="O997" s="21">
        <f t="shared" si="505"/>
        <v>20000</v>
      </c>
      <c r="P997" s="21">
        <f t="shared" si="505"/>
        <v>20000</v>
      </c>
      <c r="Q997" s="21">
        <f t="shared" si="505"/>
        <v>20000</v>
      </c>
      <c r="R997" s="21">
        <f t="shared" si="505"/>
        <v>40000</v>
      </c>
      <c r="S997" s="21">
        <f t="shared" si="505"/>
        <v>40000</v>
      </c>
      <c r="T997" s="21">
        <f t="shared" si="505"/>
        <v>40000</v>
      </c>
      <c r="U997" s="21">
        <f t="shared" si="505"/>
        <v>40000</v>
      </c>
      <c r="V997" s="21"/>
      <c r="W997" s="21"/>
      <c r="X997" s="21"/>
      <c r="Y997" s="12"/>
    </row>
    <row r="998" spans="1:25" s="39" customFormat="1" ht="15.75" hidden="1" x14ac:dyDescent="0.2">
      <c r="A998" s="28" t="s">
        <v>484</v>
      </c>
      <c r="B998" s="29">
        <v>11</v>
      </c>
      <c r="C998" s="30" t="s">
        <v>101</v>
      </c>
      <c r="D998" s="31">
        <v>4262</v>
      </c>
      <c r="E998" s="32" t="s">
        <v>86</v>
      </c>
      <c r="F998" s="32"/>
      <c r="G998" s="1">
        <v>150000</v>
      </c>
      <c r="H998" s="1">
        <v>150000</v>
      </c>
      <c r="I998" s="1">
        <v>150000</v>
      </c>
      <c r="J998" s="1">
        <v>150000</v>
      </c>
      <c r="K998" s="1">
        <v>73050</v>
      </c>
      <c r="L998" s="33">
        <f t="shared" si="480"/>
        <v>48.699999999999996</v>
      </c>
      <c r="M998" s="1">
        <v>20000</v>
      </c>
      <c r="N998" s="1">
        <v>20000</v>
      </c>
      <c r="O998" s="1">
        <v>20000</v>
      </c>
      <c r="P998" s="1">
        <f t="shared" si="490"/>
        <v>20000</v>
      </c>
      <c r="Q998" s="1">
        <v>20000</v>
      </c>
      <c r="R998" s="1">
        <v>40000</v>
      </c>
      <c r="S998" s="1">
        <f t="shared" si="491"/>
        <v>40000</v>
      </c>
      <c r="T998" s="1">
        <v>40000</v>
      </c>
      <c r="U998" s="1">
        <f t="shared" si="492"/>
        <v>40000</v>
      </c>
      <c r="V998" s="82"/>
      <c r="W998" s="82"/>
      <c r="X998" s="82"/>
      <c r="Y998" s="87"/>
    </row>
    <row r="999" spans="1:25" s="39" customFormat="1" ht="15.75" hidden="1" x14ac:dyDescent="0.2">
      <c r="A999" s="24" t="s">
        <v>484</v>
      </c>
      <c r="B999" s="25">
        <v>43</v>
      </c>
      <c r="C999" s="26" t="s">
        <v>101</v>
      </c>
      <c r="D999" s="27">
        <v>324</v>
      </c>
      <c r="E999" s="20"/>
      <c r="F999" s="20"/>
      <c r="G999" s="21"/>
      <c r="H999" s="21"/>
      <c r="I999" s="21">
        <f>I1000</f>
        <v>0</v>
      </c>
      <c r="J999" s="21">
        <f>J1000</f>
        <v>0</v>
      </c>
      <c r="K999" s="21">
        <f>K1000</f>
        <v>5076.3</v>
      </c>
      <c r="L999" s="22" t="str">
        <f t="shared" si="480"/>
        <v>-</v>
      </c>
      <c r="M999" s="21">
        <f t="shared" ref="M999:U999" si="506">M1000</f>
        <v>0</v>
      </c>
      <c r="N999" s="21">
        <f t="shared" si="506"/>
        <v>0</v>
      </c>
      <c r="O999" s="21">
        <f t="shared" si="506"/>
        <v>16000</v>
      </c>
      <c r="P999" s="21">
        <f t="shared" si="506"/>
        <v>0</v>
      </c>
      <c r="Q999" s="21">
        <f t="shared" si="506"/>
        <v>0</v>
      </c>
      <c r="R999" s="21">
        <f t="shared" si="506"/>
        <v>0</v>
      </c>
      <c r="S999" s="21">
        <f t="shared" si="506"/>
        <v>0</v>
      </c>
      <c r="T999" s="21">
        <f t="shared" si="506"/>
        <v>0</v>
      </c>
      <c r="U999" s="21">
        <f t="shared" si="506"/>
        <v>0</v>
      </c>
      <c r="V999" s="82"/>
      <c r="W999" s="82"/>
      <c r="X999" s="82"/>
      <c r="Y999" s="87"/>
    </row>
    <row r="1000" spans="1:25" s="39" customFormat="1" ht="30" hidden="1" x14ac:dyDescent="0.2">
      <c r="A1000" s="28" t="s">
        <v>484</v>
      </c>
      <c r="B1000" s="29">
        <v>43</v>
      </c>
      <c r="C1000" s="30" t="s">
        <v>101</v>
      </c>
      <c r="D1000" s="31">
        <v>3241</v>
      </c>
      <c r="E1000" s="32" t="s">
        <v>205</v>
      </c>
      <c r="F1000" s="32"/>
      <c r="G1000" s="1"/>
      <c r="H1000" s="1"/>
      <c r="I1000" s="1">
        <v>0</v>
      </c>
      <c r="J1000" s="35"/>
      <c r="K1000" s="1">
        <v>5076.3</v>
      </c>
      <c r="L1000" s="33" t="str">
        <f t="shared" si="480"/>
        <v>-</v>
      </c>
      <c r="M1000" s="1"/>
      <c r="N1000" s="1"/>
      <c r="O1000" s="1">
        <v>16000</v>
      </c>
      <c r="P1000" s="35"/>
      <c r="Q1000" s="1"/>
      <c r="R1000" s="1"/>
      <c r="S1000" s="35"/>
      <c r="T1000" s="1"/>
      <c r="U1000" s="35"/>
      <c r="V1000" s="82"/>
      <c r="W1000" s="82"/>
      <c r="X1000" s="82"/>
      <c r="Y1000" s="87"/>
    </row>
    <row r="1001" spans="1:25" s="37" customFormat="1" ht="94.5" x14ac:dyDescent="0.2">
      <c r="A1001" s="333" t="s">
        <v>489</v>
      </c>
      <c r="B1001" s="334"/>
      <c r="C1001" s="334"/>
      <c r="D1001" s="334"/>
      <c r="E1001" s="20" t="s">
        <v>79</v>
      </c>
      <c r="F1001" s="38" t="s">
        <v>181</v>
      </c>
      <c r="G1001" s="21">
        <f>G1002+G1005</f>
        <v>100000</v>
      </c>
      <c r="H1001" s="21">
        <f t="shared" ref="H1001:U1001" si="507">H1002+H1005</f>
        <v>100000</v>
      </c>
      <c r="I1001" s="21">
        <f t="shared" si="507"/>
        <v>100000</v>
      </c>
      <c r="J1001" s="21">
        <f t="shared" si="507"/>
        <v>100000</v>
      </c>
      <c r="K1001" s="21">
        <f t="shared" si="507"/>
        <v>28796.25</v>
      </c>
      <c r="L1001" s="22">
        <f t="shared" si="480"/>
        <v>28.796250000000001</v>
      </c>
      <c r="M1001" s="21">
        <f t="shared" si="507"/>
        <v>100000</v>
      </c>
      <c r="N1001" s="21">
        <f t="shared" si="507"/>
        <v>100000</v>
      </c>
      <c r="O1001" s="21">
        <f t="shared" si="507"/>
        <v>120000</v>
      </c>
      <c r="P1001" s="21">
        <f t="shared" si="507"/>
        <v>120000</v>
      </c>
      <c r="Q1001" s="21">
        <f t="shared" si="507"/>
        <v>100000</v>
      </c>
      <c r="R1001" s="21">
        <f t="shared" si="507"/>
        <v>120000</v>
      </c>
      <c r="S1001" s="21">
        <f t="shared" si="507"/>
        <v>120000</v>
      </c>
      <c r="T1001" s="21">
        <f t="shared" si="507"/>
        <v>120000</v>
      </c>
      <c r="U1001" s="21">
        <f t="shared" si="507"/>
        <v>120000</v>
      </c>
      <c r="V1001" s="2"/>
      <c r="W1001" s="2"/>
      <c r="X1001" s="2"/>
      <c r="Y1001" s="86"/>
    </row>
    <row r="1002" spans="1:25" s="39" customFormat="1" ht="15.75" hidden="1" x14ac:dyDescent="0.2">
      <c r="A1002" s="24" t="s">
        <v>490</v>
      </c>
      <c r="B1002" s="25">
        <v>11</v>
      </c>
      <c r="C1002" s="24" t="s">
        <v>101</v>
      </c>
      <c r="D1002" s="40">
        <v>323</v>
      </c>
      <c r="E1002" s="20"/>
      <c r="F1002" s="20"/>
      <c r="G1002" s="21">
        <f>SUM(G1003:G1004)</f>
        <v>90000</v>
      </c>
      <c r="H1002" s="21">
        <f t="shared" ref="H1002:U1002" si="508">SUM(H1003:H1004)</f>
        <v>90000</v>
      </c>
      <c r="I1002" s="21">
        <f t="shared" si="508"/>
        <v>90000</v>
      </c>
      <c r="J1002" s="21">
        <f t="shared" si="508"/>
        <v>90000</v>
      </c>
      <c r="K1002" s="21">
        <f t="shared" si="508"/>
        <v>28796.25</v>
      </c>
      <c r="L1002" s="22">
        <f t="shared" si="480"/>
        <v>31.995833333333334</v>
      </c>
      <c r="M1002" s="21">
        <f t="shared" si="508"/>
        <v>90000</v>
      </c>
      <c r="N1002" s="21">
        <f t="shared" si="508"/>
        <v>90000</v>
      </c>
      <c r="O1002" s="21">
        <f t="shared" si="508"/>
        <v>110000</v>
      </c>
      <c r="P1002" s="21">
        <f t="shared" si="508"/>
        <v>110000</v>
      </c>
      <c r="Q1002" s="21">
        <f t="shared" si="508"/>
        <v>90000</v>
      </c>
      <c r="R1002" s="21">
        <f t="shared" si="508"/>
        <v>110000</v>
      </c>
      <c r="S1002" s="21">
        <f t="shared" si="508"/>
        <v>110000</v>
      </c>
      <c r="T1002" s="21">
        <f t="shared" si="508"/>
        <v>110000</v>
      </c>
      <c r="U1002" s="21">
        <f t="shared" si="508"/>
        <v>110000</v>
      </c>
      <c r="V1002" s="82"/>
      <c r="W1002" s="82"/>
      <c r="X1002" s="82"/>
      <c r="Y1002" s="87"/>
    </row>
    <row r="1003" spans="1:25" hidden="1" x14ac:dyDescent="0.2">
      <c r="A1003" s="28" t="s">
        <v>490</v>
      </c>
      <c r="B1003" s="29">
        <v>11</v>
      </c>
      <c r="C1003" s="28" t="s">
        <v>101</v>
      </c>
      <c r="D1003" s="53">
        <v>3232</v>
      </c>
      <c r="E1003" s="32" t="s">
        <v>53</v>
      </c>
      <c r="G1003" s="1">
        <v>10000</v>
      </c>
      <c r="H1003" s="1">
        <v>10000</v>
      </c>
      <c r="I1003" s="1">
        <v>10000</v>
      </c>
      <c r="J1003" s="1">
        <v>10000</v>
      </c>
      <c r="K1003" s="1">
        <v>0</v>
      </c>
      <c r="L1003" s="33">
        <f t="shared" ref="L1003:L1071" si="509">IF(I1003=0, "-", K1003/I1003*100)</f>
        <v>0</v>
      </c>
      <c r="M1003" s="1">
        <v>10000</v>
      </c>
      <c r="N1003" s="1">
        <v>10000</v>
      </c>
      <c r="O1003" s="1">
        <v>10000</v>
      </c>
      <c r="P1003" s="1">
        <f>O1003</f>
        <v>10000</v>
      </c>
      <c r="Q1003" s="1">
        <v>10000</v>
      </c>
      <c r="R1003" s="1">
        <v>10000</v>
      </c>
      <c r="S1003" s="1">
        <f>R1003</f>
        <v>10000</v>
      </c>
      <c r="T1003" s="1">
        <v>10000</v>
      </c>
      <c r="U1003" s="1">
        <f>T1003</f>
        <v>10000</v>
      </c>
    </row>
    <row r="1004" spans="1:25" hidden="1" x14ac:dyDescent="0.2">
      <c r="A1004" s="28" t="s">
        <v>490</v>
      </c>
      <c r="B1004" s="29">
        <v>11</v>
      </c>
      <c r="C1004" s="28" t="s">
        <v>101</v>
      </c>
      <c r="D1004" s="53">
        <v>3235</v>
      </c>
      <c r="E1004" s="32" t="s">
        <v>56</v>
      </c>
      <c r="G1004" s="1">
        <v>80000</v>
      </c>
      <c r="H1004" s="1">
        <v>80000</v>
      </c>
      <c r="I1004" s="1">
        <v>80000</v>
      </c>
      <c r="J1004" s="1">
        <v>80000</v>
      </c>
      <c r="K1004" s="1">
        <v>28796.25</v>
      </c>
      <c r="L1004" s="33">
        <f t="shared" si="509"/>
        <v>35.995312499999997</v>
      </c>
      <c r="M1004" s="1">
        <v>80000</v>
      </c>
      <c r="N1004" s="1">
        <v>80000</v>
      </c>
      <c r="O1004" s="1">
        <v>100000</v>
      </c>
      <c r="P1004" s="1">
        <f>O1004</f>
        <v>100000</v>
      </c>
      <c r="Q1004" s="1">
        <v>80000</v>
      </c>
      <c r="R1004" s="1">
        <v>100000</v>
      </c>
      <c r="S1004" s="1">
        <f>R1004</f>
        <v>100000</v>
      </c>
      <c r="T1004" s="1">
        <v>100000</v>
      </c>
      <c r="U1004" s="1">
        <f>T1004</f>
        <v>100000</v>
      </c>
    </row>
    <row r="1005" spans="1:25" s="23" customFormat="1" ht="15.75" hidden="1" x14ac:dyDescent="0.2">
      <c r="A1005" s="24" t="s">
        <v>490</v>
      </c>
      <c r="B1005" s="25">
        <v>11</v>
      </c>
      <c r="C1005" s="24" t="s">
        <v>101</v>
      </c>
      <c r="D1005" s="40">
        <v>329</v>
      </c>
      <c r="E1005" s="20"/>
      <c r="F1005" s="20"/>
      <c r="G1005" s="21">
        <f>SUM(G1006)</f>
        <v>10000</v>
      </c>
      <c r="H1005" s="21">
        <f t="shared" ref="H1005:U1005" si="510">SUM(H1006)</f>
        <v>10000</v>
      </c>
      <c r="I1005" s="21">
        <f t="shared" si="510"/>
        <v>10000</v>
      </c>
      <c r="J1005" s="21">
        <f t="shared" si="510"/>
        <v>10000</v>
      </c>
      <c r="K1005" s="21">
        <f t="shared" si="510"/>
        <v>0</v>
      </c>
      <c r="L1005" s="22">
        <f t="shared" si="509"/>
        <v>0</v>
      </c>
      <c r="M1005" s="21">
        <f t="shared" si="510"/>
        <v>10000</v>
      </c>
      <c r="N1005" s="21">
        <f t="shared" si="510"/>
        <v>10000</v>
      </c>
      <c r="O1005" s="21">
        <f t="shared" si="510"/>
        <v>10000</v>
      </c>
      <c r="P1005" s="21">
        <f t="shared" si="510"/>
        <v>10000</v>
      </c>
      <c r="Q1005" s="21">
        <f t="shared" si="510"/>
        <v>10000</v>
      </c>
      <c r="R1005" s="21">
        <f t="shared" si="510"/>
        <v>10000</v>
      </c>
      <c r="S1005" s="21">
        <f t="shared" si="510"/>
        <v>10000</v>
      </c>
      <c r="T1005" s="21">
        <f t="shared" si="510"/>
        <v>10000</v>
      </c>
      <c r="U1005" s="21">
        <f t="shared" si="510"/>
        <v>10000</v>
      </c>
      <c r="V1005" s="21"/>
      <c r="W1005" s="21"/>
      <c r="X1005" s="21"/>
      <c r="Y1005" s="12"/>
    </row>
    <row r="1006" spans="1:25" hidden="1" x14ac:dyDescent="0.2">
      <c r="A1006" s="28" t="s">
        <v>490</v>
      </c>
      <c r="B1006" s="29">
        <v>11</v>
      </c>
      <c r="C1006" s="28" t="s">
        <v>101</v>
      </c>
      <c r="D1006" s="31">
        <v>3292</v>
      </c>
      <c r="E1006" s="32" t="s">
        <v>63</v>
      </c>
      <c r="G1006" s="1">
        <v>10000</v>
      </c>
      <c r="H1006" s="1">
        <v>10000</v>
      </c>
      <c r="I1006" s="1">
        <v>10000</v>
      </c>
      <c r="J1006" s="1">
        <v>10000</v>
      </c>
      <c r="K1006" s="1">
        <v>0</v>
      </c>
      <c r="L1006" s="33">
        <f t="shared" si="509"/>
        <v>0</v>
      </c>
      <c r="M1006" s="1">
        <v>10000</v>
      </c>
      <c r="N1006" s="1">
        <v>10000</v>
      </c>
      <c r="O1006" s="1">
        <v>10000</v>
      </c>
      <c r="P1006" s="1">
        <f>O1006</f>
        <v>10000</v>
      </c>
      <c r="Q1006" s="1">
        <v>10000</v>
      </c>
      <c r="R1006" s="1">
        <v>10000</v>
      </c>
      <c r="S1006" s="1">
        <f>R1006</f>
        <v>10000</v>
      </c>
      <c r="T1006" s="1">
        <v>10000</v>
      </c>
      <c r="U1006" s="1">
        <f>T1006</f>
        <v>10000</v>
      </c>
    </row>
    <row r="1007" spans="1:25" ht="94.5" x14ac:dyDescent="0.2">
      <c r="A1007" s="334" t="s">
        <v>491</v>
      </c>
      <c r="B1007" s="334"/>
      <c r="C1007" s="334"/>
      <c r="D1007" s="334"/>
      <c r="E1007" s="20" t="s">
        <v>492</v>
      </c>
      <c r="F1007" s="38" t="s">
        <v>181</v>
      </c>
      <c r="G1007" s="21">
        <f>SUM(G1008)</f>
        <v>600000</v>
      </c>
      <c r="H1007" s="21">
        <f t="shared" ref="H1007:U1008" si="511">SUM(H1008)</f>
        <v>600000</v>
      </c>
      <c r="I1007" s="21">
        <f t="shared" si="511"/>
        <v>600000</v>
      </c>
      <c r="J1007" s="21">
        <f t="shared" si="511"/>
        <v>600000</v>
      </c>
      <c r="K1007" s="21">
        <f t="shared" si="511"/>
        <v>577825</v>
      </c>
      <c r="L1007" s="22">
        <f t="shared" si="509"/>
        <v>96.304166666666674</v>
      </c>
      <c r="M1007" s="21">
        <f t="shared" si="511"/>
        <v>500000</v>
      </c>
      <c r="N1007" s="21">
        <f t="shared" si="511"/>
        <v>500000</v>
      </c>
      <c r="O1007" s="21">
        <f t="shared" si="511"/>
        <v>600000</v>
      </c>
      <c r="P1007" s="21">
        <f t="shared" si="511"/>
        <v>600000</v>
      </c>
      <c r="Q1007" s="21">
        <f t="shared" si="511"/>
        <v>400000</v>
      </c>
      <c r="R1007" s="21">
        <f t="shared" si="511"/>
        <v>600000</v>
      </c>
      <c r="S1007" s="21">
        <f t="shared" si="511"/>
        <v>600000</v>
      </c>
      <c r="T1007" s="21">
        <f t="shared" si="511"/>
        <v>0</v>
      </c>
      <c r="U1007" s="21">
        <f t="shared" si="511"/>
        <v>0</v>
      </c>
    </row>
    <row r="1008" spans="1:25" s="23" customFormat="1" ht="15.75" hidden="1" x14ac:dyDescent="0.2">
      <c r="A1008" s="24" t="s">
        <v>493</v>
      </c>
      <c r="B1008" s="25">
        <v>11</v>
      </c>
      <c r="C1008" s="49" t="s">
        <v>101</v>
      </c>
      <c r="D1008" s="40">
        <v>423</v>
      </c>
      <c r="E1008" s="20"/>
      <c r="F1008" s="20"/>
      <c r="G1008" s="21">
        <f>SUM(G1009)</f>
        <v>600000</v>
      </c>
      <c r="H1008" s="21">
        <f t="shared" si="511"/>
        <v>600000</v>
      </c>
      <c r="I1008" s="21">
        <f t="shared" si="511"/>
        <v>600000</v>
      </c>
      <c r="J1008" s="21">
        <f t="shared" si="511"/>
        <v>600000</v>
      </c>
      <c r="K1008" s="21">
        <f t="shared" si="511"/>
        <v>577825</v>
      </c>
      <c r="L1008" s="22">
        <f t="shared" si="509"/>
        <v>96.304166666666674</v>
      </c>
      <c r="M1008" s="21">
        <f t="shared" si="511"/>
        <v>500000</v>
      </c>
      <c r="N1008" s="21">
        <f t="shared" si="511"/>
        <v>500000</v>
      </c>
      <c r="O1008" s="21">
        <f t="shared" si="511"/>
        <v>600000</v>
      </c>
      <c r="P1008" s="21">
        <f t="shared" si="511"/>
        <v>600000</v>
      </c>
      <c r="Q1008" s="21">
        <f t="shared" si="511"/>
        <v>400000</v>
      </c>
      <c r="R1008" s="21">
        <f t="shared" si="511"/>
        <v>600000</v>
      </c>
      <c r="S1008" s="21">
        <f t="shared" si="511"/>
        <v>600000</v>
      </c>
      <c r="T1008" s="21">
        <f t="shared" si="511"/>
        <v>0</v>
      </c>
      <c r="U1008" s="21">
        <f t="shared" si="511"/>
        <v>0</v>
      </c>
      <c r="V1008" s="21"/>
      <c r="W1008" s="21"/>
      <c r="X1008" s="21"/>
      <c r="Y1008" s="12"/>
    </row>
    <row r="1009" spans="1:25" ht="30" hidden="1" x14ac:dyDescent="0.2">
      <c r="A1009" s="28" t="s">
        <v>493</v>
      </c>
      <c r="B1009" s="29">
        <v>11</v>
      </c>
      <c r="C1009" s="50" t="s">
        <v>101</v>
      </c>
      <c r="D1009" s="31">
        <v>4233</v>
      </c>
      <c r="E1009" s="32" t="s">
        <v>494</v>
      </c>
      <c r="F1009" s="36"/>
      <c r="G1009" s="1">
        <v>600000</v>
      </c>
      <c r="H1009" s="1">
        <v>600000</v>
      </c>
      <c r="I1009" s="1">
        <v>600000</v>
      </c>
      <c r="J1009" s="1">
        <v>600000</v>
      </c>
      <c r="K1009" s="1">
        <v>577825</v>
      </c>
      <c r="L1009" s="33">
        <f t="shared" si="509"/>
        <v>96.304166666666674</v>
      </c>
      <c r="M1009" s="1">
        <v>500000</v>
      </c>
      <c r="N1009" s="1">
        <v>500000</v>
      </c>
      <c r="O1009" s="1">
        <v>600000</v>
      </c>
      <c r="P1009" s="1">
        <f>O1009</f>
        <v>600000</v>
      </c>
      <c r="Q1009" s="1">
        <v>400000</v>
      </c>
      <c r="R1009" s="1">
        <v>600000</v>
      </c>
      <c r="S1009" s="1">
        <f>R1009</f>
        <v>600000</v>
      </c>
      <c r="T1009" s="1">
        <v>0</v>
      </c>
      <c r="U1009" s="1">
        <f>T1009</f>
        <v>0</v>
      </c>
    </row>
    <row r="1010" spans="1:25" ht="94.5" x14ac:dyDescent="0.2">
      <c r="A1010" s="333" t="s">
        <v>495</v>
      </c>
      <c r="B1010" s="333"/>
      <c r="C1010" s="333"/>
      <c r="D1010" s="333"/>
      <c r="E1010" s="20" t="s">
        <v>496</v>
      </c>
      <c r="F1010" s="38" t="s">
        <v>181</v>
      </c>
      <c r="G1010" s="21">
        <f>G1011+G1015+G1018+G1021+G1023+G1025+G1027+G1029</f>
        <v>12600000</v>
      </c>
      <c r="H1010" s="21">
        <f t="shared" ref="H1010:U1010" si="512">H1011+H1015+H1018+H1021+H1023+H1025+H1027+H1029</f>
        <v>12500000</v>
      </c>
      <c r="I1010" s="21">
        <f t="shared" si="512"/>
        <v>12600000</v>
      </c>
      <c r="J1010" s="21">
        <f t="shared" si="512"/>
        <v>12500000</v>
      </c>
      <c r="K1010" s="21">
        <f t="shared" si="512"/>
        <v>9603709.3900000006</v>
      </c>
      <c r="L1010" s="22">
        <f t="shared" si="509"/>
        <v>76.219915793650799</v>
      </c>
      <c r="M1010" s="21">
        <f t="shared" si="512"/>
        <v>14100000</v>
      </c>
      <c r="N1010" s="21">
        <f t="shared" si="512"/>
        <v>14000000</v>
      </c>
      <c r="O1010" s="21">
        <f t="shared" si="512"/>
        <v>13680000</v>
      </c>
      <c r="P1010" s="21">
        <f t="shared" si="512"/>
        <v>13580000</v>
      </c>
      <c r="Q1010" s="21">
        <f t="shared" si="512"/>
        <v>14011375</v>
      </c>
      <c r="R1010" s="21">
        <f t="shared" si="512"/>
        <v>14410000</v>
      </c>
      <c r="S1010" s="21">
        <f t="shared" si="512"/>
        <v>14310000</v>
      </c>
      <c r="T1010" s="21">
        <f t="shared" si="512"/>
        <v>15010000</v>
      </c>
      <c r="U1010" s="21">
        <f t="shared" si="512"/>
        <v>14910000</v>
      </c>
    </row>
    <row r="1011" spans="1:25" s="23" customFormat="1" ht="15.75" hidden="1" x14ac:dyDescent="0.2">
      <c r="A1011" s="24" t="s">
        <v>497</v>
      </c>
      <c r="B1011" s="25">
        <v>11</v>
      </c>
      <c r="C1011" s="49" t="s">
        <v>101</v>
      </c>
      <c r="D1011" s="27">
        <v>323</v>
      </c>
      <c r="E1011" s="20"/>
      <c r="F1011" s="20"/>
      <c r="G1011" s="21">
        <f t="shared" ref="G1011:N1011" si="513">SUM(G1012:G1014)</f>
        <v>5500000</v>
      </c>
      <c r="H1011" s="21">
        <f t="shared" si="513"/>
        <v>5500000</v>
      </c>
      <c r="I1011" s="21">
        <f t="shared" si="513"/>
        <v>5500000</v>
      </c>
      <c r="J1011" s="21">
        <f t="shared" si="513"/>
        <v>5500000</v>
      </c>
      <c r="K1011" s="21">
        <f t="shared" si="513"/>
        <v>5486557.0899999999</v>
      </c>
      <c r="L1011" s="22">
        <f t="shared" si="509"/>
        <v>99.755583454545445</v>
      </c>
      <c r="M1011" s="21">
        <f t="shared" si="513"/>
        <v>6150000</v>
      </c>
      <c r="N1011" s="21">
        <f t="shared" si="513"/>
        <v>6150000</v>
      </c>
      <c r="O1011" s="21">
        <f>SUM(O1012:O1014)</f>
        <v>6260000</v>
      </c>
      <c r="P1011" s="21">
        <f t="shared" ref="P1011:U1011" si="514">SUM(P1012:P1014)</f>
        <v>6260000</v>
      </c>
      <c r="Q1011" s="21">
        <f t="shared" si="514"/>
        <v>6014875</v>
      </c>
      <c r="R1011" s="21">
        <f t="shared" si="514"/>
        <v>6350000</v>
      </c>
      <c r="S1011" s="21">
        <f t="shared" si="514"/>
        <v>6350000</v>
      </c>
      <c r="T1011" s="21">
        <f t="shared" si="514"/>
        <v>6950000</v>
      </c>
      <c r="U1011" s="21">
        <f t="shared" si="514"/>
        <v>6950000</v>
      </c>
      <c r="V1011" s="21"/>
      <c r="W1011" s="21"/>
      <c r="X1011" s="21"/>
      <c r="Y1011" s="12"/>
    </row>
    <row r="1012" spans="1:25" hidden="1" x14ac:dyDescent="0.2">
      <c r="A1012" s="28" t="s">
        <v>497</v>
      </c>
      <c r="B1012" s="29">
        <v>11</v>
      </c>
      <c r="C1012" s="50" t="s">
        <v>101</v>
      </c>
      <c r="D1012" s="31">
        <v>3231</v>
      </c>
      <c r="E1012" s="32" t="s">
        <v>52</v>
      </c>
      <c r="L1012" s="33" t="str">
        <f t="shared" si="509"/>
        <v>-</v>
      </c>
      <c r="M1012" s="1"/>
      <c r="N1012" s="1"/>
      <c r="O1012" s="1">
        <v>50000</v>
      </c>
      <c r="P1012" s="1">
        <f>O1012</f>
        <v>50000</v>
      </c>
      <c r="Q1012" s="1"/>
      <c r="R1012" s="1">
        <v>40000</v>
      </c>
      <c r="S1012" s="1">
        <f>R1012</f>
        <v>40000</v>
      </c>
      <c r="T1012" s="1">
        <v>40000</v>
      </c>
      <c r="U1012" s="1">
        <f>T1012</f>
        <v>40000</v>
      </c>
    </row>
    <row r="1013" spans="1:25" hidden="1" x14ac:dyDescent="0.2">
      <c r="A1013" s="28" t="s">
        <v>497</v>
      </c>
      <c r="B1013" s="29">
        <v>11</v>
      </c>
      <c r="C1013" s="50" t="s">
        <v>101</v>
      </c>
      <c r="D1013" s="31">
        <v>3232</v>
      </c>
      <c r="E1013" s="32" t="s">
        <v>53</v>
      </c>
      <c r="G1013" s="1">
        <v>5500000</v>
      </c>
      <c r="H1013" s="1">
        <v>5500000</v>
      </c>
      <c r="I1013" s="1">
        <v>5500000</v>
      </c>
      <c r="J1013" s="1">
        <v>5500000</v>
      </c>
      <c r="K1013" s="1">
        <v>5486557.0899999999</v>
      </c>
      <c r="L1013" s="33">
        <f t="shared" si="509"/>
        <v>99.755583454545445</v>
      </c>
      <c r="M1013" s="1">
        <v>6150000</v>
      </c>
      <c r="N1013" s="1">
        <v>6150000</v>
      </c>
      <c r="O1013" s="1">
        <v>5900000</v>
      </c>
      <c r="P1013" s="1">
        <f t="shared" ref="P1013:P1026" si="515">O1013</f>
        <v>5900000</v>
      </c>
      <c r="Q1013" s="1">
        <v>6014875</v>
      </c>
      <c r="R1013" s="1">
        <v>6000000</v>
      </c>
      <c r="S1013" s="1">
        <f>R1013</f>
        <v>6000000</v>
      </c>
      <c r="T1013" s="1">
        <v>6600000</v>
      </c>
      <c r="U1013" s="1">
        <f>T1013</f>
        <v>6600000</v>
      </c>
    </row>
    <row r="1014" spans="1:25" hidden="1" x14ac:dyDescent="0.2">
      <c r="A1014" s="28" t="s">
        <v>497</v>
      </c>
      <c r="B1014" s="29">
        <v>11</v>
      </c>
      <c r="C1014" s="50" t="s">
        <v>101</v>
      </c>
      <c r="D1014" s="31">
        <v>3235</v>
      </c>
      <c r="E1014" s="32" t="s">
        <v>56</v>
      </c>
      <c r="M1014" s="1"/>
      <c r="N1014" s="1"/>
      <c r="O1014" s="1">
        <v>310000</v>
      </c>
      <c r="P1014" s="1">
        <f>O1014</f>
        <v>310000</v>
      </c>
      <c r="Q1014" s="1"/>
      <c r="R1014" s="1">
        <v>310000</v>
      </c>
      <c r="S1014" s="1">
        <f>R1014</f>
        <v>310000</v>
      </c>
      <c r="T1014" s="1">
        <v>310000</v>
      </c>
      <c r="U1014" s="1">
        <f>T1014</f>
        <v>310000</v>
      </c>
    </row>
    <row r="1015" spans="1:25" s="23" customFormat="1" ht="15.75" hidden="1" x14ac:dyDescent="0.2">
      <c r="A1015" s="24" t="s">
        <v>497</v>
      </c>
      <c r="B1015" s="25">
        <v>11</v>
      </c>
      <c r="C1015" s="49" t="s">
        <v>101</v>
      </c>
      <c r="D1015" s="27">
        <v>363</v>
      </c>
      <c r="E1015" s="20"/>
      <c r="F1015" s="20"/>
      <c r="G1015" s="21">
        <f>SUM(G1016:G1017)</f>
        <v>200000</v>
      </c>
      <c r="H1015" s="21">
        <f t="shared" ref="H1015:U1015" si="516">SUM(H1016:H1017)</f>
        <v>200000</v>
      </c>
      <c r="I1015" s="21">
        <f t="shared" si="516"/>
        <v>200000</v>
      </c>
      <c r="J1015" s="21">
        <f t="shared" si="516"/>
        <v>200000</v>
      </c>
      <c r="K1015" s="21">
        <f t="shared" si="516"/>
        <v>0</v>
      </c>
      <c r="L1015" s="22">
        <f t="shared" si="509"/>
        <v>0</v>
      </c>
      <c r="M1015" s="21">
        <f t="shared" si="516"/>
        <v>200000</v>
      </c>
      <c r="N1015" s="21">
        <f t="shared" si="516"/>
        <v>200000</v>
      </c>
      <c r="O1015" s="21">
        <f t="shared" si="516"/>
        <v>20000</v>
      </c>
      <c r="P1015" s="21">
        <f t="shared" si="516"/>
        <v>20000</v>
      </c>
      <c r="Q1015" s="21">
        <f t="shared" si="516"/>
        <v>250000</v>
      </c>
      <c r="R1015" s="21">
        <f t="shared" si="516"/>
        <v>260000</v>
      </c>
      <c r="S1015" s="21">
        <f t="shared" si="516"/>
        <v>260000</v>
      </c>
      <c r="T1015" s="21">
        <f t="shared" si="516"/>
        <v>260000</v>
      </c>
      <c r="U1015" s="21">
        <f t="shared" si="516"/>
        <v>260000</v>
      </c>
      <c r="V1015" s="21"/>
      <c r="W1015" s="21"/>
      <c r="X1015" s="21"/>
      <c r="Y1015" s="12"/>
    </row>
    <row r="1016" spans="1:25" ht="30" hidden="1" x14ac:dyDescent="0.2">
      <c r="A1016" s="28" t="s">
        <v>497</v>
      </c>
      <c r="B1016" s="29">
        <v>11</v>
      </c>
      <c r="C1016" s="50" t="s">
        <v>101</v>
      </c>
      <c r="D1016" s="31">
        <v>3631</v>
      </c>
      <c r="E1016" s="32" t="s">
        <v>498</v>
      </c>
      <c r="L1016" s="33" t="str">
        <f t="shared" si="509"/>
        <v>-</v>
      </c>
      <c r="M1016" s="1">
        <v>100000</v>
      </c>
      <c r="N1016" s="1">
        <v>100000</v>
      </c>
      <c r="O1016" s="1">
        <v>10000</v>
      </c>
      <c r="P1016" s="1">
        <f t="shared" si="515"/>
        <v>10000</v>
      </c>
      <c r="Q1016" s="1">
        <v>150000</v>
      </c>
      <c r="R1016" s="1">
        <v>250000</v>
      </c>
      <c r="S1016" s="1">
        <f t="shared" ref="S1016:S1026" si="517">R1016</f>
        <v>250000</v>
      </c>
      <c r="T1016" s="1">
        <v>250000</v>
      </c>
      <c r="U1016" s="1">
        <f t="shared" ref="U1016:U1026" si="518">T1016</f>
        <v>250000</v>
      </c>
    </row>
    <row r="1017" spans="1:25" ht="30" hidden="1" x14ac:dyDescent="0.2">
      <c r="A1017" s="28" t="s">
        <v>497</v>
      </c>
      <c r="B1017" s="29">
        <v>11</v>
      </c>
      <c r="C1017" s="50" t="s">
        <v>101</v>
      </c>
      <c r="D1017" s="31">
        <v>3632</v>
      </c>
      <c r="E1017" s="32" t="s">
        <v>499</v>
      </c>
      <c r="G1017" s="1">
        <v>200000</v>
      </c>
      <c r="H1017" s="1">
        <v>200000</v>
      </c>
      <c r="I1017" s="1">
        <v>200000</v>
      </c>
      <c r="J1017" s="1">
        <v>200000</v>
      </c>
      <c r="L1017" s="33">
        <f t="shared" si="509"/>
        <v>0</v>
      </c>
      <c r="M1017" s="1">
        <v>100000</v>
      </c>
      <c r="N1017" s="1">
        <v>100000</v>
      </c>
      <c r="O1017" s="1">
        <v>10000</v>
      </c>
      <c r="P1017" s="1">
        <f t="shared" si="515"/>
        <v>10000</v>
      </c>
      <c r="Q1017" s="1">
        <v>100000</v>
      </c>
      <c r="R1017" s="1">
        <v>10000</v>
      </c>
      <c r="S1017" s="1">
        <f t="shared" si="517"/>
        <v>10000</v>
      </c>
      <c r="T1017" s="1">
        <v>10000</v>
      </c>
      <c r="U1017" s="1">
        <f t="shared" si="518"/>
        <v>10000</v>
      </c>
    </row>
    <row r="1018" spans="1:25" s="23" customFormat="1" ht="15.75" hidden="1" x14ac:dyDescent="0.2">
      <c r="A1018" s="24" t="s">
        <v>497</v>
      </c>
      <c r="B1018" s="25">
        <v>11</v>
      </c>
      <c r="C1018" s="49" t="s">
        <v>101</v>
      </c>
      <c r="D1018" s="27">
        <v>412</v>
      </c>
      <c r="E1018" s="20"/>
      <c r="F1018" s="20"/>
      <c r="G1018" s="21">
        <f>SUM(G1019:G1020)</f>
        <v>1350000</v>
      </c>
      <c r="H1018" s="21">
        <f t="shared" ref="H1018:U1018" si="519">SUM(H1019:H1020)</f>
        <v>1350000</v>
      </c>
      <c r="I1018" s="21">
        <f t="shared" si="519"/>
        <v>1350000</v>
      </c>
      <c r="J1018" s="21">
        <f t="shared" si="519"/>
        <v>1350000</v>
      </c>
      <c r="K1018" s="21">
        <f t="shared" si="519"/>
        <v>61120</v>
      </c>
      <c r="L1018" s="22">
        <f t="shared" si="509"/>
        <v>4.5274074074074067</v>
      </c>
      <c r="M1018" s="21">
        <f t="shared" si="519"/>
        <v>1250000</v>
      </c>
      <c r="N1018" s="21">
        <f t="shared" si="519"/>
        <v>1250000</v>
      </c>
      <c r="O1018" s="21">
        <f t="shared" si="519"/>
        <v>1350000</v>
      </c>
      <c r="P1018" s="21">
        <f t="shared" si="519"/>
        <v>1350000</v>
      </c>
      <c r="Q1018" s="21">
        <f t="shared" si="519"/>
        <v>1100000</v>
      </c>
      <c r="R1018" s="21">
        <f t="shared" si="519"/>
        <v>1200000</v>
      </c>
      <c r="S1018" s="21">
        <f t="shared" si="519"/>
        <v>1200000</v>
      </c>
      <c r="T1018" s="21">
        <f t="shared" si="519"/>
        <v>1200000</v>
      </c>
      <c r="U1018" s="21">
        <f t="shared" si="519"/>
        <v>1200000</v>
      </c>
      <c r="V1018" s="21"/>
      <c r="W1018" s="21"/>
      <c r="X1018" s="21"/>
      <c r="Y1018" s="12"/>
    </row>
    <row r="1019" spans="1:25" hidden="1" x14ac:dyDescent="0.2">
      <c r="A1019" s="28" t="s">
        <v>497</v>
      </c>
      <c r="B1019" s="29">
        <v>11</v>
      </c>
      <c r="C1019" s="50" t="s">
        <v>101</v>
      </c>
      <c r="D1019" s="31">
        <v>4123</v>
      </c>
      <c r="L1019" s="33" t="str">
        <f t="shared" si="509"/>
        <v>-</v>
      </c>
      <c r="M1019" s="1"/>
      <c r="N1019" s="1"/>
      <c r="O1019" s="1">
        <v>100000</v>
      </c>
      <c r="P1019" s="1">
        <f>O1019</f>
        <v>100000</v>
      </c>
      <c r="Q1019" s="1"/>
      <c r="R1019" s="1">
        <v>100000</v>
      </c>
      <c r="S1019" s="1">
        <f>R1019</f>
        <v>100000</v>
      </c>
      <c r="T1019" s="1">
        <v>100000</v>
      </c>
      <c r="U1019" s="1">
        <f>T1019</f>
        <v>100000</v>
      </c>
    </row>
    <row r="1020" spans="1:25" hidden="1" x14ac:dyDescent="0.2">
      <c r="A1020" s="28" t="s">
        <v>497</v>
      </c>
      <c r="B1020" s="29">
        <v>11</v>
      </c>
      <c r="C1020" s="50" t="s">
        <v>101</v>
      </c>
      <c r="D1020" s="31">
        <v>4126</v>
      </c>
      <c r="E1020" s="32" t="s">
        <v>84</v>
      </c>
      <c r="G1020" s="1">
        <v>1350000</v>
      </c>
      <c r="H1020" s="1">
        <v>1350000</v>
      </c>
      <c r="I1020" s="1">
        <v>1350000</v>
      </c>
      <c r="J1020" s="1">
        <v>1350000</v>
      </c>
      <c r="K1020" s="1">
        <v>61120</v>
      </c>
      <c r="L1020" s="33">
        <f t="shared" si="509"/>
        <v>4.5274074074074067</v>
      </c>
      <c r="M1020" s="1">
        <v>1250000</v>
      </c>
      <c r="N1020" s="1">
        <v>1250000</v>
      </c>
      <c r="O1020" s="1">
        <v>1250000</v>
      </c>
      <c r="P1020" s="1">
        <f t="shared" si="515"/>
        <v>1250000</v>
      </c>
      <c r="Q1020" s="1">
        <v>1100000</v>
      </c>
      <c r="R1020" s="1">
        <v>1100000</v>
      </c>
      <c r="S1020" s="1">
        <f t="shared" si="517"/>
        <v>1100000</v>
      </c>
      <c r="T1020" s="1">
        <v>1100000</v>
      </c>
      <c r="U1020" s="1">
        <f t="shared" si="518"/>
        <v>1100000</v>
      </c>
    </row>
    <row r="1021" spans="1:25" s="23" customFormat="1" ht="15.75" hidden="1" x14ac:dyDescent="0.2">
      <c r="A1021" s="24" t="s">
        <v>497</v>
      </c>
      <c r="B1021" s="25">
        <v>11</v>
      </c>
      <c r="C1021" s="49" t="s">
        <v>101</v>
      </c>
      <c r="D1021" s="27">
        <v>421</v>
      </c>
      <c r="E1021" s="20"/>
      <c r="F1021" s="20"/>
      <c r="G1021" s="21">
        <f>SUM(G1022)</f>
        <v>3450000</v>
      </c>
      <c r="H1021" s="21">
        <f t="shared" ref="H1021:U1021" si="520">SUM(H1022)</f>
        <v>3450000</v>
      </c>
      <c r="I1021" s="21">
        <f t="shared" si="520"/>
        <v>3450000</v>
      </c>
      <c r="J1021" s="21">
        <f t="shared" si="520"/>
        <v>3450000</v>
      </c>
      <c r="K1021" s="21">
        <f t="shared" si="520"/>
        <v>3384344.8</v>
      </c>
      <c r="L1021" s="22">
        <f t="shared" si="509"/>
        <v>98.096950724637679</v>
      </c>
      <c r="M1021" s="21">
        <f t="shared" si="520"/>
        <v>4400000</v>
      </c>
      <c r="N1021" s="21">
        <f t="shared" si="520"/>
        <v>4400000</v>
      </c>
      <c r="O1021" s="21">
        <f t="shared" si="520"/>
        <v>4200000</v>
      </c>
      <c r="P1021" s="21">
        <f t="shared" si="520"/>
        <v>4200000</v>
      </c>
      <c r="Q1021" s="21">
        <f t="shared" si="520"/>
        <v>4746500</v>
      </c>
      <c r="R1021" s="21">
        <f t="shared" si="520"/>
        <v>5000000</v>
      </c>
      <c r="S1021" s="21">
        <f t="shared" si="520"/>
        <v>5000000</v>
      </c>
      <c r="T1021" s="21">
        <f t="shared" si="520"/>
        <v>5000000</v>
      </c>
      <c r="U1021" s="21">
        <f t="shared" si="520"/>
        <v>5000000</v>
      </c>
      <c r="V1021" s="21"/>
      <c r="W1021" s="21"/>
      <c r="X1021" s="21"/>
      <c r="Y1021" s="12"/>
    </row>
    <row r="1022" spans="1:25" hidden="1" x14ac:dyDescent="0.2">
      <c r="A1022" s="28" t="s">
        <v>497</v>
      </c>
      <c r="B1022" s="29">
        <v>11</v>
      </c>
      <c r="C1022" s="50" t="s">
        <v>101</v>
      </c>
      <c r="D1022" s="31">
        <v>4214</v>
      </c>
      <c r="E1022" s="32" t="s">
        <v>500</v>
      </c>
      <c r="G1022" s="1">
        <v>3450000</v>
      </c>
      <c r="H1022" s="1">
        <v>3450000</v>
      </c>
      <c r="I1022" s="1">
        <v>3450000</v>
      </c>
      <c r="J1022" s="1">
        <v>3450000</v>
      </c>
      <c r="K1022" s="1">
        <v>3384344.8</v>
      </c>
      <c r="L1022" s="33">
        <f t="shared" si="509"/>
        <v>98.096950724637679</v>
      </c>
      <c r="M1022" s="1">
        <v>4400000</v>
      </c>
      <c r="N1022" s="1">
        <v>4400000</v>
      </c>
      <c r="O1022" s="1">
        <v>4200000</v>
      </c>
      <c r="P1022" s="1">
        <f t="shared" si="515"/>
        <v>4200000</v>
      </c>
      <c r="Q1022" s="1">
        <v>4746500</v>
      </c>
      <c r="R1022" s="1">
        <v>5000000</v>
      </c>
      <c r="S1022" s="1">
        <f t="shared" si="517"/>
        <v>5000000</v>
      </c>
      <c r="T1022" s="1">
        <v>5000000</v>
      </c>
      <c r="U1022" s="1">
        <f t="shared" si="518"/>
        <v>5000000</v>
      </c>
    </row>
    <row r="1023" spans="1:25" s="23" customFormat="1" ht="15.75" hidden="1" x14ac:dyDescent="0.2">
      <c r="A1023" s="24" t="s">
        <v>497</v>
      </c>
      <c r="B1023" s="25">
        <v>11</v>
      </c>
      <c r="C1023" s="49" t="s">
        <v>101</v>
      </c>
      <c r="D1023" s="27">
        <v>451</v>
      </c>
      <c r="E1023" s="20"/>
      <c r="F1023" s="20"/>
      <c r="G1023" s="21">
        <f>SUM(G1024)</f>
        <v>800000</v>
      </c>
      <c r="H1023" s="21">
        <f t="shared" ref="H1023:U1023" si="521">SUM(H1024)</f>
        <v>800000</v>
      </c>
      <c r="I1023" s="21">
        <f t="shared" si="521"/>
        <v>800000</v>
      </c>
      <c r="J1023" s="21">
        <f t="shared" si="521"/>
        <v>800000</v>
      </c>
      <c r="K1023" s="21">
        <f t="shared" si="521"/>
        <v>371750</v>
      </c>
      <c r="L1023" s="22">
        <f t="shared" si="509"/>
        <v>46.46875</v>
      </c>
      <c r="M1023" s="21">
        <f t="shared" si="521"/>
        <v>800000</v>
      </c>
      <c r="N1023" s="21">
        <f t="shared" si="521"/>
        <v>800000</v>
      </c>
      <c r="O1023" s="21">
        <f t="shared" si="521"/>
        <v>1650000</v>
      </c>
      <c r="P1023" s="21">
        <f t="shared" si="521"/>
        <v>1650000</v>
      </c>
      <c r="Q1023" s="21">
        <f t="shared" si="521"/>
        <v>600000</v>
      </c>
      <c r="R1023" s="21">
        <f t="shared" si="521"/>
        <v>1300000</v>
      </c>
      <c r="S1023" s="21">
        <f t="shared" si="521"/>
        <v>1300000</v>
      </c>
      <c r="T1023" s="21">
        <f t="shared" si="521"/>
        <v>1300000</v>
      </c>
      <c r="U1023" s="21">
        <f t="shared" si="521"/>
        <v>1300000</v>
      </c>
      <c r="V1023" s="21"/>
      <c r="W1023" s="21"/>
      <c r="X1023" s="21"/>
      <c r="Y1023" s="12"/>
    </row>
    <row r="1024" spans="1:25" s="23" customFormat="1" ht="15.75" hidden="1" x14ac:dyDescent="0.2">
      <c r="A1024" s="28" t="s">
        <v>497</v>
      </c>
      <c r="B1024" s="29">
        <v>11</v>
      </c>
      <c r="C1024" s="50" t="s">
        <v>101</v>
      </c>
      <c r="D1024" s="31">
        <v>4511</v>
      </c>
      <c r="E1024" s="32" t="s">
        <v>91</v>
      </c>
      <c r="F1024" s="32"/>
      <c r="G1024" s="1">
        <v>800000</v>
      </c>
      <c r="H1024" s="1">
        <v>800000</v>
      </c>
      <c r="I1024" s="1">
        <v>800000</v>
      </c>
      <c r="J1024" s="1">
        <v>800000</v>
      </c>
      <c r="K1024" s="1">
        <v>371750</v>
      </c>
      <c r="L1024" s="33">
        <f t="shared" si="509"/>
        <v>46.46875</v>
      </c>
      <c r="M1024" s="1">
        <v>800000</v>
      </c>
      <c r="N1024" s="1">
        <v>800000</v>
      </c>
      <c r="O1024" s="1">
        <v>1650000</v>
      </c>
      <c r="P1024" s="1">
        <f t="shared" si="515"/>
        <v>1650000</v>
      </c>
      <c r="Q1024" s="1">
        <v>600000</v>
      </c>
      <c r="R1024" s="1">
        <v>1300000</v>
      </c>
      <c r="S1024" s="1">
        <f t="shared" si="517"/>
        <v>1300000</v>
      </c>
      <c r="T1024" s="1">
        <v>1300000</v>
      </c>
      <c r="U1024" s="1">
        <f t="shared" si="518"/>
        <v>1300000</v>
      </c>
      <c r="V1024" s="21"/>
      <c r="W1024" s="21"/>
      <c r="X1024" s="21"/>
      <c r="Y1024" s="12"/>
    </row>
    <row r="1025" spans="1:25" s="23" customFormat="1" ht="15.75" hidden="1" x14ac:dyDescent="0.2">
      <c r="A1025" s="24" t="s">
        <v>497</v>
      </c>
      <c r="B1025" s="25">
        <v>11</v>
      </c>
      <c r="C1025" s="49" t="s">
        <v>101</v>
      </c>
      <c r="D1025" s="27">
        <v>454</v>
      </c>
      <c r="E1025" s="20"/>
      <c r="F1025" s="20"/>
      <c r="G1025" s="21">
        <f>SUM(G1026)</f>
        <v>1200000</v>
      </c>
      <c r="H1025" s="21">
        <f t="shared" ref="H1025:U1025" si="522">SUM(H1026)</f>
        <v>1200000</v>
      </c>
      <c r="I1025" s="21">
        <f t="shared" si="522"/>
        <v>1200000</v>
      </c>
      <c r="J1025" s="21">
        <f t="shared" si="522"/>
        <v>1200000</v>
      </c>
      <c r="K1025" s="21">
        <f t="shared" si="522"/>
        <v>45000</v>
      </c>
      <c r="L1025" s="22">
        <f t="shared" si="509"/>
        <v>3.75</v>
      </c>
      <c r="M1025" s="21">
        <f t="shared" si="522"/>
        <v>1200000</v>
      </c>
      <c r="N1025" s="21">
        <f t="shared" si="522"/>
        <v>1200000</v>
      </c>
      <c r="O1025" s="21">
        <f t="shared" si="522"/>
        <v>100000</v>
      </c>
      <c r="P1025" s="21">
        <f t="shared" si="522"/>
        <v>100000</v>
      </c>
      <c r="Q1025" s="21">
        <f t="shared" si="522"/>
        <v>1200000</v>
      </c>
      <c r="R1025" s="21">
        <f t="shared" si="522"/>
        <v>200000</v>
      </c>
      <c r="S1025" s="21">
        <f t="shared" si="522"/>
        <v>200000</v>
      </c>
      <c r="T1025" s="21">
        <f t="shared" si="522"/>
        <v>200000</v>
      </c>
      <c r="U1025" s="21">
        <f t="shared" si="522"/>
        <v>200000</v>
      </c>
      <c r="V1025" s="21"/>
      <c r="W1025" s="21"/>
      <c r="X1025" s="21"/>
      <c r="Y1025" s="12"/>
    </row>
    <row r="1026" spans="1:25" ht="30" hidden="1" x14ac:dyDescent="0.2">
      <c r="A1026" s="28" t="s">
        <v>497</v>
      </c>
      <c r="B1026" s="29">
        <v>11</v>
      </c>
      <c r="C1026" s="50" t="s">
        <v>101</v>
      </c>
      <c r="D1026" s="53" t="s">
        <v>501</v>
      </c>
      <c r="E1026" s="32" t="s">
        <v>502</v>
      </c>
      <c r="G1026" s="1">
        <v>1200000</v>
      </c>
      <c r="H1026" s="1">
        <v>1200000</v>
      </c>
      <c r="I1026" s="1">
        <v>1200000</v>
      </c>
      <c r="J1026" s="1">
        <v>1200000</v>
      </c>
      <c r="K1026" s="1">
        <v>45000</v>
      </c>
      <c r="L1026" s="33">
        <f t="shared" si="509"/>
        <v>3.75</v>
      </c>
      <c r="M1026" s="1">
        <v>1200000</v>
      </c>
      <c r="N1026" s="1">
        <v>1200000</v>
      </c>
      <c r="O1026" s="1">
        <v>100000</v>
      </c>
      <c r="P1026" s="1">
        <f t="shared" si="515"/>
        <v>100000</v>
      </c>
      <c r="Q1026" s="1">
        <v>1200000</v>
      </c>
      <c r="R1026" s="1">
        <v>200000</v>
      </c>
      <c r="S1026" s="1">
        <f t="shared" si="517"/>
        <v>200000</v>
      </c>
      <c r="T1026" s="1">
        <v>200000</v>
      </c>
      <c r="U1026" s="1">
        <f t="shared" si="518"/>
        <v>200000</v>
      </c>
    </row>
    <row r="1027" spans="1:25" s="23" customFormat="1" ht="15.75" hidden="1" x14ac:dyDescent="0.2">
      <c r="A1027" s="24" t="s">
        <v>497</v>
      </c>
      <c r="B1027" s="25">
        <v>52</v>
      </c>
      <c r="C1027" s="49" t="s">
        <v>101</v>
      </c>
      <c r="D1027" s="40">
        <v>323</v>
      </c>
      <c r="E1027" s="20"/>
      <c r="F1027" s="20"/>
      <c r="G1027" s="21">
        <f>SUM(G1028)</f>
        <v>50000</v>
      </c>
      <c r="H1027" s="21">
        <f t="shared" ref="H1027:U1027" si="523">SUM(H1028)</f>
        <v>0</v>
      </c>
      <c r="I1027" s="21">
        <f t="shared" si="523"/>
        <v>50000</v>
      </c>
      <c r="J1027" s="21">
        <f t="shared" si="523"/>
        <v>0</v>
      </c>
      <c r="K1027" s="21">
        <f t="shared" si="523"/>
        <v>0</v>
      </c>
      <c r="L1027" s="22">
        <f t="shared" si="509"/>
        <v>0</v>
      </c>
      <c r="M1027" s="21">
        <f t="shared" si="523"/>
        <v>50000</v>
      </c>
      <c r="N1027" s="21">
        <f t="shared" si="523"/>
        <v>0</v>
      </c>
      <c r="O1027" s="21">
        <f t="shared" si="523"/>
        <v>0</v>
      </c>
      <c r="P1027" s="21">
        <f t="shared" si="523"/>
        <v>0</v>
      </c>
      <c r="Q1027" s="21">
        <f t="shared" si="523"/>
        <v>50000</v>
      </c>
      <c r="R1027" s="21">
        <f t="shared" si="523"/>
        <v>0</v>
      </c>
      <c r="S1027" s="21">
        <f t="shared" si="523"/>
        <v>0</v>
      </c>
      <c r="T1027" s="21">
        <f t="shared" si="523"/>
        <v>0</v>
      </c>
      <c r="U1027" s="21">
        <f t="shared" si="523"/>
        <v>0</v>
      </c>
      <c r="V1027" s="21"/>
      <c r="W1027" s="21"/>
      <c r="X1027" s="21"/>
      <c r="Y1027" s="12"/>
    </row>
    <row r="1028" spans="1:25" hidden="1" x14ac:dyDescent="0.2">
      <c r="A1028" s="28" t="s">
        <v>497</v>
      </c>
      <c r="B1028" s="29">
        <v>52</v>
      </c>
      <c r="C1028" s="50" t="s">
        <v>101</v>
      </c>
      <c r="D1028" s="53">
        <v>3232</v>
      </c>
      <c r="E1028" s="32" t="s">
        <v>53</v>
      </c>
      <c r="G1028" s="1">
        <v>50000</v>
      </c>
      <c r="H1028" s="55"/>
      <c r="I1028" s="1">
        <v>50000</v>
      </c>
      <c r="J1028" s="55"/>
      <c r="K1028" s="1">
        <v>0</v>
      </c>
      <c r="L1028" s="33">
        <f t="shared" si="509"/>
        <v>0</v>
      </c>
      <c r="M1028" s="1">
        <v>50000</v>
      </c>
      <c r="N1028" s="55"/>
      <c r="O1028" s="1"/>
      <c r="P1028" s="55"/>
      <c r="Q1028" s="1">
        <v>50000</v>
      </c>
      <c r="R1028" s="1"/>
      <c r="S1028" s="55"/>
      <c r="T1028" s="1"/>
      <c r="U1028" s="55"/>
    </row>
    <row r="1029" spans="1:25" s="23" customFormat="1" ht="15.75" hidden="1" x14ac:dyDescent="0.2">
      <c r="A1029" s="24" t="s">
        <v>497</v>
      </c>
      <c r="B1029" s="25">
        <v>52</v>
      </c>
      <c r="C1029" s="49" t="s">
        <v>101</v>
      </c>
      <c r="D1029" s="40">
        <v>412</v>
      </c>
      <c r="E1029" s="20"/>
      <c r="F1029" s="20"/>
      <c r="G1029" s="21">
        <f>SUM(G1030)</f>
        <v>50000</v>
      </c>
      <c r="H1029" s="21">
        <f t="shared" ref="H1029:U1029" si="524">SUM(H1030)</f>
        <v>0</v>
      </c>
      <c r="I1029" s="21">
        <f t="shared" si="524"/>
        <v>50000</v>
      </c>
      <c r="J1029" s="21">
        <f t="shared" si="524"/>
        <v>0</v>
      </c>
      <c r="K1029" s="21">
        <f t="shared" si="524"/>
        <v>254937.5</v>
      </c>
      <c r="L1029" s="22">
        <f t="shared" si="509"/>
        <v>509.875</v>
      </c>
      <c r="M1029" s="21">
        <f t="shared" si="524"/>
        <v>50000</v>
      </c>
      <c r="N1029" s="21">
        <f t="shared" si="524"/>
        <v>0</v>
      </c>
      <c r="O1029" s="21">
        <f t="shared" si="524"/>
        <v>100000</v>
      </c>
      <c r="P1029" s="21">
        <f t="shared" si="524"/>
        <v>0</v>
      </c>
      <c r="Q1029" s="21">
        <f t="shared" si="524"/>
        <v>50000</v>
      </c>
      <c r="R1029" s="21">
        <f t="shared" si="524"/>
        <v>100000</v>
      </c>
      <c r="S1029" s="21">
        <f t="shared" si="524"/>
        <v>0</v>
      </c>
      <c r="T1029" s="21">
        <f t="shared" si="524"/>
        <v>100000</v>
      </c>
      <c r="U1029" s="21">
        <f t="shared" si="524"/>
        <v>0</v>
      </c>
      <c r="V1029" s="21"/>
      <c r="W1029" s="21"/>
      <c r="X1029" s="21"/>
      <c r="Y1029" s="12"/>
    </row>
    <row r="1030" spans="1:25" hidden="1" x14ac:dyDescent="0.2">
      <c r="A1030" s="28" t="s">
        <v>497</v>
      </c>
      <c r="B1030" s="29">
        <v>52</v>
      </c>
      <c r="C1030" s="50" t="s">
        <v>101</v>
      </c>
      <c r="D1030" s="53" t="s">
        <v>503</v>
      </c>
      <c r="E1030" s="32" t="s">
        <v>84</v>
      </c>
      <c r="G1030" s="1">
        <v>50000</v>
      </c>
      <c r="H1030" s="55"/>
      <c r="I1030" s="1">
        <v>50000</v>
      </c>
      <c r="J1030" s="55"/>
      <c r="K1030" s="1">
        <v>254937.5</v>
      </c>
      <c r="L1030" s="33">
        <f t="shared" si="509"/>
        <v>509.875</v>
      </c>
      <c r="M1030" s="1">
        <v>50000</v>
      </c>
      <c r="N1030" s="55"/>
      <c r="O1030" s="1">
        <v>100000</v>
      </c>
      <c r="P1030" s="55"/>
      <c r="Q1030" s="1">
        <v>50000</v>
      </c>
      <c r="R1030" s="1">
        <v>100000</v>
      </c>
      <c r="S1030" s="55"/>
      <c r="T1030" s="1">
        <v>100000</v>
      </c>
      <c r="U1030" s="55"/>
    </row>
    <row r="1031" spans="1:25" ht="94.5" x14ac:dyDescent="0.2">
      <c r="A1031" s="333" t="s">
        <v>504</v>
      </c>
      <c r="B1031" s="333"/>
      <c r="C1031" s="333"/>
      <c r="D1031" s="333"/>
      <c r="E1031" s="20" t="s">
        <v>505</v>
      </c>
      <c r="F1031" s="38" t="s">
        <v>181</v>
      </c>
      <c r="G1031" s="52">
        <f>SUM(G1032)</f>
        <v>600000</v>
      </c>
      <c r="H1031" s="52">
        <f t="shared" ref="H1031:U1032" si="525">SUM(H1032)</f>
        <v>600000</v>
      </c>
      <c r="I1031" s="52">
        <f t="shared" si="525"/>
        <v>600000</v>
      </c>
      <c r="J1031" s="52">
        <f t="shared" si="525"/>
        <v>600000</v>
      </c>
      <c r="K1031" s="52">
        <f t="shared" si="525"/>
        <v>600000</v>
      </c>
      <c r="L1031" s="22">
        <f t="shared" si="509"/>
        <v>100</v>
      </c>
      <c r="M1031" s="52">
        <f t="shared" si="525"/>
        <v>600000</v>
      </c>
      <c r="N1031" s="52">
        <f t="shared" si="525"/>
        <v>600000</v>
      </c>
      <c r="O1031" s="52">
        <f t="shared" si="525"/>
        <v>600000</v>
      </c>
      <c r="P1031" s="52">
        <f t="shared" si="525"/>
        <v>600000</v>
      </c>
      <c r="Q1031" s="52">
        <f t="shared" si="525"/>
        <v>600000</v>
      </c>
      <c r="R1031" s="52">
        <f t="shared" si="525"/>
        <v>600000</v>
      </c>
      <c r="S1031" s="52">
        <f t="shared" si="525"/>
        <v>600000</v>
      </c>
      <c r="T1031" s="52">
        <f t="shared" si="525"/>
        <v>600000</v>
      </c>
      <c r="U1031" s="52">
        <f t="shared" si="525"/>
        <v>600000</v>
      </c>
    </row>
    <row r="1032" spans="1:25" s="23" customFormat="1" ht="15.75" hidden="1" x14ac:dyDescent="0.2">
      <c r="A1032" s="24" t="s">
        <v>506</v>
      </c>
      <c r="B1032" s="25">
        <v>11</v>
      </c>
      <c r="C1032" s="49" t="s">
        <v>101</v>
      </c>
      <c r="D1032" s="40">
        <v>412</v>
      </c>
      <c r="E1032" s="20"/>
      <c r="F1032" s="20"/>
      <c r="G1032" s="52">
        <f>SUM(G1033)</f>
        <v>600000</v>
      </c>
      <c r="H1032" s="52">
        <f t="shared" si="525"/>
        <v>600000</v>
      </c>
      <c r="I1032" s="52">
        <f t="shared" si="525"/>
        <v>600000</v>
      </c>
      <c r="J1032" s="52">
        <f t="shared" si="525"/>
        <v>600000</v>
      </c>
      <c r="K1032" s="52">
        <f t="shared" si="525"/>
        <v>600000</v>
      </c>
      <c r="L1032" s="22">
        <f t="shared" si="509"/>
        <v>100</v>
      </c>
      <c r="M1032" s="52">
        <f t="shared" si="525"/>
        <v>600000</v>
      </c>
      <c r="N1032" s="52">
        <f t="shared" si="525"/>
        <v>600000</v>
      </c>
      <c r="O1032" s="52">
        <f t="shared" si="525"/>
        <v>600000</v>
      </c>
      <c r="P1032" s="52">
        <f t="shared" si="525"/>
        <v>600000</v>
      </c>
      <c r="Q1032" s="52">
        <f t="shared" si="525"/>
        <v>600000</v>
      </c>
      <c r="R1032" s="52">
        <f t="shared" si="525"/>
        <v>600000</v>
      </c>
      <c r="S1032" s="52">
        <f t="shared" si="525"/>
        <v>600000</v>
      </c>
      <c r="T1032" s="52">
        <f t="shared" si="525"/>
        <v>600000</v>
      </c>
      <c r="U1032" s="52">
        <f t="shared" si="525"/>
        <v>600000</v>
      </c>
      <c r="V1032" s="21"/>
      <c r="W1032" s="21"/>
      <c r="X1032" s="21"/>
      <c r="Y1032" s="12"/>
    </row>
    <row r="1033" spans="1:25" hidden="1" x14ac:dyDescent="0.2">
      <c r="A1033" s="28" t="s">
        <v>506</v>
      </c>
      <c r="B1033" s="29">
        <v>11</v>
      </c>
      <c r="C1033" s="50" t="s">
        <v>101</v>
      </c>
      <c r="D1033" s="53" t="s">
        <v>503</v>
      </c>
      <c r="E1033" s="32" t="s">
        <v>84</v>
      </c>
      <c r="G1033" s="51">
        <v>600000</v>
      </c>
      <c r="H1033" s="51">
        <v>600000</v>
      </c>
      <c r="I1033" s="51">
        <v>600000</v>
      </c>
      <c r="J1033" s="51">
        <v>600000</v>
      </c>
      <c r="K1033" s="51">
        <v>600000</v>
      </c>
      <c r="L1033" s="33">
        <f t="shared" si="509"/>
        <v>100</v>
      </c>
      <c r="M1033" s="51">
        <v>600000</v>
      </c>
      <c r="N1033" s="51">
        <v>600000</v>
      </c>
      <c r="O1033" s="51">
        <v>600000</v>
      </c>
      <c r="P1033" s="51">
        <f>O1033</f>
        <v>600000</v>
      </c>
      <c r="Q1033" s="51">
        <v>600000</v>
      </c>
      <c r="R1033" s="51">
        <v>600000</v>
      </c>
      <c r="S1033" s="51">
        <f>R1033</f>
        <v>600000</v>
      </c>
      <c r="T1033" s="51">
        <v>600000</v>
      </c>
      <c r="U1033" s="51">
        <f>T1033</f>
        <v>600000</v>
      </c>
    </row>
    <row r="1034" spans="1:25" ht="94.5" x14ac:dyDescent="0.2">
      <c r="A1034" s="333" t="s">
        <v>507</v>
      </c>
      <c r="B1034" s="333"/>
      <c r="C1034" s="333"/>
      <c r="D1034" s="333"/>
      <c r="E1034" s="20" t="s">
        <v>508</v>
      </c>
      <c r="F1034" s="38" t="s">
        <v>181</v>
      </c>
      <c r="G1034" s="52">
        <f t="shared" ref="G1034:N1034" si="526">G1035+G1037+G1041+G1043+G1045+G1047+G1049+G1051</f>
        <v>500375</v>
      </c>
      <c r="H1034" s="52">
        <f t="shared" si="526"/>
        <v>500375</v>
      </c>
      <c r="I1034" s="52">
        <f t="shared" si="526"/>
        <v>500375</v>
      </c>
      <c r="J1034" s="52">
        <f t="shared" si="526"/>
        <v>500375</v>
      </c>
      <c r="K1034" s="52">
        <f t="shared" si="526"/>
        <v>321981.02</v>
      </c>
      <c r="L1034" s="22">
        <f t="shared" si="509"/>
        <v>64.347943042717972</v>
      </c>
      <c r="M1034" s="52">
        <f t="shared" si="526"/>
        <v>658875</v>
      </c>
      <c r="N1034" s="52">
        <f t="shared" si="526"/>
        <v>658875</v>
      </c>
      <c r="O1034" s="52">
        <f>O1035+O1037+O1041+O1043+O1045+O1047+O1049+O1051</f>
        <v>751000</v>
      </c>
      <c r="P1034" s="52">
        <f t="shared" ref="P1034:U1034" si="527">P1035+P1037+P1041+P1043+P1045+P1047+P1049+P1051</f>
        <v>751000</v>
      </c>
      <c r="Q1034" s="52">
        <f t="shared" si="527"/>
        <v>0</v>
      </c>
      <c r="R1034" s="52">
        <f t="shared" si="527"/>
        <v>0</v>
      </c>
      <c r="S1034" s="52">
        <f t="shared" si="527"/>
        <v>0</v>
      </c>
      <c r="T1034" s="52">
        <f t="shared" si="527"/>
        <v>0</v>
      </c>
      <c r="U1034" s="52">
        <f t="shared" si="527"/>
        <v>0</v>
      </c>
    </row>
    <row r="1035" spans="1:25" s="23" customFormat="1" ht="15.75" hidden="1" x14ac:dyDescent="0.2">
      <c r="A1035" s="24" t="s">
        <v>509</v>
      </c>
      <c r="B1035" s="25">
        <v>11</v>
      </c>
      <c r="C1035" s="24" t="s">
        <v>101</v>
      </c>
      <c r="D1035" s="27">
        <v>321</v>
      </c>
      <c r="E1035" s="20"/>
      <c r="F1035" s="20"/>
      <c r="G1035" s="52">
        <f>SUM(G1036)</f>
        <v>121000</v>
      </c>
      <c r="H1035" s="52">
        <f t="shared" ref="H1035:U1035" si="528">SUM(H1036)</f>
        <v>121000</v>
      </c>
      <c r="I1035" s="52">
        <f t="shared" si="528"/>
        <v>121000</v>
      </c>
      <c r="J1035" s="52">
        <f t="shared" si="528"/>
        <v>121000</v>
      </c>
      <c r="K1035" s="52">
        <f t="shared" si="528"/>
        <v>75262.5</v>
      </c>
      <c r="L1035" s="22">
        <f t="shared" si="509"/>
        <v>62.200413223140494</v>
      </c>
      <c r="M1035" s="52">
        <f t="shared" si="528"/>
        <v>121000</v>
      </c>
      <c r="N1035" s="52">
        <f t="shared" si="528"/>
        <v>121000</v>
      </c>
      <c r="O1035" s="52">
        <f t="shared" si="528"/>
        <v>0</v>
      </c>
      <c r="P1035" s="52">
        <f t="shared" si="528"/>
        <v>0</v>
      </c>
      <c r="Q1035" s="52">
        <f t="shared" si="528"/>
        <v>0</v>
      </c>
      <c r="R1035" s="52">
        <f t="shared" si="528"/>
        <v>0</v>
      </c>
      <c r="S1035" s="52">
        <f t="shared" si="528"/>
        <v>0</v>
      </c>
      <c r="T1035" s="52">
        <f t="shared" si="528"/>
        <v>0</v>
      </c>
      <c r="U1035" s="52">
        <f t="shared" si="528"/>
        <v>0</v>
      </c>
      <c r="V1035" s="21"/>
      <c r="W1035" s="21"/>
      <c r="X1035" s="21"/>
      <c r="Y1035" s="12"/>
    </row>
    <row r="1036" spans="1:25" hidden="1" x14ac:dyDescent="0.2">
      <c r="A1036" s="28" t="s">
        <v>509</v>
      </c>
      <c r="B1036" s="29">
        <v>11</v>
      </c>
      <c r="C1036" s="28" t="s">
        <v>101</v>
      </c>
      <c r="D1036" s="53" t="s">
        <v>510</v>
      </c>
      <c r="E1036" s="32" t="s">
        <v>42</v>
      </c>
      <c r="G1036" s="51">
        <v>121000</v>
      </c>
      <c r="H1036" s="51">
        <v>121000</v>
      </c>
      <c r="I1036" s="51">
        <v>121000</v>
      </c>
      <c r="J1036" s="51">
        <v>121000</v>
      </c>
      <c r="K1036" s="51">
        <v>75262.5</v>
      </c>
      <c r="L1036" s="33">
        <f t="shared" si="509"/>
        <v>62.200413223140494</v>
      </c>
      <c r="M1036" s="51">
        <v>121000</v>
      </c>
      <c r="N1036" s="51">
        <v>121000</v>
      </c>
      <c r="O1036" s="51"/>
      <c r="P1036" s="51">
        <f t="shared" ref="P1036:P1050" si="529">O1036</f>
        <v>0</v>
      </c>
      <c r="Q1036" s="51">
        <v>0</v>
      </c>
      <c r="R1036" s="51"/>
      <c r="S1036" s="51">
        <f t="shared" ref="S1036:S1050" si="530">R1036</f>
        <v>0</v>
      </c>
      <c r="T1036" s="51"/>
      <c r="U1036" s="51">
        <f t="shared" ref="U1036:U1050" si="531">T1036</f>
        <v>0</v>
      </c>
    </row>
    <row r="1037" spans="1:25" s="23" customFormat="1" ht="15.75" hidden="1" x14ac:dyDescent="0.2">
      <c r="A1037" s="24" t="s">
        <v>509</v>
      </c>
      <c r="B1037" s="25">
        <v>11</v>
      </c>
      <c r="C1037" s="24" t="s">
        <v>101</v>
      </c>
      <c r="D1037" s="40">
        <v>323</v>
      </c>
      <c r="E1037" s="20"/>
      <c r="F1037" s="20"/>
      <c r="G1037" s="52">
        <f>SUM(G1038:G1040)</f>
        <v>235375</v>
      </c>
      <c r="H1037" s="52">
        <f t="shared" ref="H1037:U1037" si="532">SUM(H1038:H1040)</f>
        <v>235375</v>
      </c>
      <c r="I1037" s="52">
        <f t="shared" si="532"/>
        <v>235375</v>
      </c>
      <c r="J1037" s="52">
        <f t="shared" si="532"/>
        <v>235375</v>
      </c>
      <c r="K1037" s="52">
        <f t="shared" si="532"/>
        <v>224218.52</v>
      </c>
      <c r="L1037" s="22">
        <f t="shared" si="509"/>
        <v>95.260125331917152</v>
      </c>
      <c r="M1037" s="52">
        <f t="shared" si="532"/>
        <v>515375</v>
      </c>
      <c r="N1037" s="52">
        <f t="shared" si="532"/>
        <v>515375</v>
      </c>
      <c r="O1037" s="52">
        <f t="shared" si="532"/>
        <v>0</v>
      </c>
      <c r="P1037" s="52">
        <f t="shared" si="532"/>
        <v>0</v>
      </c>
      <c r="Q1037" s="52">
        <f t="shared" si="532"/>
        <v>0</v>
      </c>
      <c r="R1037" s="52">
        <f t="shared" si="532"/>
        <v>0</v>
      </c>
      <c r="S1037" s="52">
        <f t="shared" si="532"/>
        <v>0</v>
      </c>
      <c r="T1037" s="52">
        <f t="shared" si="532"/>
        <v>0</v>
      </c>
      <c r="U1037" s="52">
        <f t="shared" si="532"/>
        <v>0</v>
      </c>
      <c r="V1037" s="21"/>
      <c r="W1037" s="21"/>
      <c r="X1037" s="21"/>
      <c r="Y1037" s="12"/>
    </row>
    <row r="1038" spans="1:25" hidden="1" x14ac:dyDescent="0.2">
      <c r="A1038" s="28" t="s">
        <v>509</v>
      </c>
      <c r="B1038" s="29">
        <v>11</v>
      </c>
      <c r="C1038" s="28" t="s">
        <v>101</v>
      </c>
      <c r="D1038" s="53">
        <v>3233</v>
      </c>
      <c r="E1038" s="32" t="s">
        <v>54</v>
      </c>
      <c r="G1038" s="51">
        <v>11250</v>
      </c>
      <c r="H1038" s="51">
        <v>11250</v>
      </c>
      <c r="I1038" s="51">
        <v>11250</v>
      </c>
      <c r="J1038" s="51">
        <v>11250</v>
      </c>
      <c r="K1038" s="51">
        <v>2715</v>
      </c>
      <c r="L1038" s="33">
        <f t="shared" si="509"/>
        <v>24.133333333333333</v>
      </c>
      <c r="M1038" s="51">
        <v>11250</v>
      </c>
      <c r="N1038" s="51">
        <v>11250</v>
      </c>
      <c r="O1038" s="51"/>
      <c r="P1038" s="51">
        <f t="shared" si="529"/>
        <v>0</v>
      </c>
      <c r="Q1038" s="51">
        <v>0</v>
      </c>
      <c r="R1038" s="51"/>
      <c r="S1038" s="51">
        <f t="shared" si="530"/>
        <v>0</v>
      </c>
      <c r="T1038" s="51"/>
      <c r="U1038" s="51">
        <f t="shared" si="531"/>
        <v>0</v>
      </c>
    </row>
    <row r="1039" spans="1:25" hidden="1" x14ac:dyDescent="0.2">
      <c r="A1039" s="28" t="s">
        <v>509</v>
      </c>
      <c r="B1039" s="29">
        <v>11</v>
      </c>
      <c r="C1039" s="28" t="s">
        <v>101</v>
      </c>
      <c r="D1039" s="53" t="s">
        <v>511</v>
      </c>
      <c r="E1039" s="32" t="s">
        <v>58</v>
      </c>
      <c r="G1039" s="51">
        <v>4125</v>
      </c>
      <c r="H1039" s="51">
        <v>4125</v>
      </c>
      <c r="I1039" s="51">
        <v>4125</v>
      </c>
      <c r="J1039" s="51">
        <v>4125</v>
      </c>
      <c r="K1039" s="51">
        <v>1503.52</v>
      </c>
      <c r="L1039" s="33">
        <f t="shared" si="509"/>
        <v>36.448969696969698</v>
      </c>
      <c r="M1039" s="51">
        <v>4125</v>
      </c>
      <c r="N1039" s="51">
        <v>4125</v>
      </c>
      <c r="O1039" s="51"/>
      <c r="P1039" s="51">
        <f t="shared" si="529"/>
        <v>0</v>
      </c>
      <c r="Q1039" s="51">
        <v>0</v>
      </c>
      <c r="R1039" s="51"/>
      <c r="S1039" s="51">
        <f t="shared" si="530"/>
        <v>0</v>
      </c>
      <c r="T1039" s="51"/>
      <c r="U1039" s="51">
        <f t="shared" si="531"/>
        <v>0</v>
      </c>
    </row>
    <row r="1040" spans="1:25" hidden="1" x14ac:dyDescent="0.2">
      <c r="A1040" s="28" t="s">
        <v>509</v>
      </c>
      <c r="B1040" s="29">
        <v>11</v>
      </c>
      <c r="C1040" s="28" t="s">
        <v>101</v>
      </c>
      <c r="D1040" s="53">
        <v>3238</v>
      </c>
      <c r="E1040" s="32" t="s">
        <v>59</v>
      </c>
      <c r="G1040" s="51">
        <v>220000</v>
      </c>
      <c r="H1040" s="51">
        <v>220000</v>
      </c>
      <c r="I1040" s="51">
        <v>220000</v>
      </c>
      <c r="J1040" s="51">
        <v>220000</v>
      </c>
      <c r="K1040" s="51">
        <v>220000</v>
      </c>
      <c r="L1040" s="33">
        <f t="shared" si="509"/>
        <v>100</v>
      </c>
      <c r="M1040" s="51">
        <v>500000</v>
      </c>
      <c r="N1040" s="51">
        <v>500000</v>
      </c>
      <c r="O1040" s="51"/>
      <c r="P1040" s="51">
        <f t="shared" si="529"/>
        <v>0</v>
      </c>
      <c r="Q1040" s="51">
        <v>0</v>
      </c>
      <c r="R1040" s="51"/>
      <c r="S1040" s="51">
        <f t="shared" si="530"/>
        <v>0</v>
      </c>
      <c r="T1040" s="51"/>
      <c r="U1040" s="51">
        <f t="shared" si="531"/>
        <v>0</v>
      </c>
    </row>
    <row r="1041" spans="1:25" s="23" customFormat="1" ht="15.75" hidden="1" x14ac:dyDescent="0.2">
      <c r="A1041" s="24" t="s">
        <v>509</v>
      </c>
      <c r="B1041" s="25">
        <v>11</v>
      </c>
      <c r="C1041" s="24" t="s">
        <v>101</v>
      </c>
      <c r="D1041" s="40">
        <v>329</v>
      </c>
      <c r="E1041" s="20"/>
      <c r="F1041" s="20"/>
      <c r="G1041" s="52">
        <f>SUM(G1042)</f>
        <v>22500</v>
      </c>
      <c r="H1041" s="52">
        <f t="shared" ref="H1041:U1041" si="533">SUM(H1042)</f>
        <v>22500</v>
      </c>
      <c r="I1041" s="52">
        <f t="shared" si="533"/>
        <v>22500</v>
      </c>
      <c r="J1041" s="52">
        <f t="shared" si="533"/>
        <v>22500</v>
      </c>
      <c r="K1041" s="52">
        <f t="shared" si="533"/>
        <v>22500</v>
      </c>
      <c r="L1041" s="22">
        <f t="shared" si="509"/>
        <v>100</v>
      </c>
      <c r="M1041" s="52">
        <f t="shared" si="533"/>
        <v>22500</v>
      </c>
      <c r="N1041" s="52">
        <f t="shared" si="533"/>
        <v>22500</v>
      </c>
      <c r="O1041" s="52">
        <f t="shared" si="533"/>
        <v>0</v>
      </c>
      <c r="P1041" s="52">
        <f t="shared" si="533"/>
        <v>0</v>
      </c>
      <c r="Q1041" s="52">
        <f t="shared" si="533"/>
        <v>0</v>
      </c>
      <c r="R1041" s="52">
        <f t="shared" si="533"/>
        <v>0</v>
      </c>
      <c r="S1041" s="52">
        <f t="shared" si="533"/>
        <v>0</v>
      </c>
      <c r="T1041" s="52">
        <f t="shared" si="533"/>
        <v>0</v>
      </c>
      <c r="U1041" s="52">
        <f t="shared" si="533"/>
        <v>0</v>
      </c>
      <c r="V1041" s="21"/>
      <c r="W1041" s="21"/>
      <c r="X1041" s="21"/>
      <c r="Y1041" s="12"/>
    </row>
    <row r="1042" spans="1:25" hidden="1" x14ac:dyDescent="0.2">
      <c r="A1042" s="28" t="s">
        <v>509</v>
      </c>
      <c r="B1042" s="29">
        <v>11</v>
      </c>
      <c r="C1042" s="28" t="s">
        <v>101</v>
      </c>
      <c r="D1042" s="53">
        <v>3293</v>
      </c>
      <c r="E1042" s="32" t="s">
        <v>64</v>
      </c>
      <c r="G1042" s="51">
        <v>22500</v>
      </c>
      <c r="H1042" s="51">
        <v>22500</v>
      </c>
      <c r="I1042" s="51">
        <v>22500</v>
      </c>
      <c r="J1042" s="51">
        <v>22500</v>
      </c>
      <c r="K1042" s="51">
        <v>22500</v>
      </c>
      <c r="L1042" s="33">
        <f t="shared" si="509"/>
        <v>100</v>
      </c>
      <c r="M1042" s="51">
        <v>22500</v>
      </c>
      <c r="N1042" s="51">
        <v>22500</v>
      </c>
      <c r="O1042" s="51"/>
      <c r="P1042" s="51">
        <f t="shared" si="529"/>
        <v>0</v>
      </c>
      <c r="Q1042" s="51">
        <v>0</v>
      </c>
      <c r="R1042" s="51"/>
      <c r="S1042" s="51">
        <f t="shared" si="530"/>
        <v>0</v>
      </c>
      <c r="T1042" s="51"/>
      <c r="U1042" s="51">
        <f t="shared" si="531"/>
        <v>0</v>
      </c>
    </row>
    <row r="1043" spans="1:25" s="23" customFormat="1" ht="15.75" hidden="1" x14ac:dyDescent="0.2">
      <c r="A1043" s="24" t="s">
        <v>509</v>
      </c>
      <c r="B1043" s="25">
        <v>11</v>
      </c>
      <c r="C1043" s="24" t="s">
        <v>101</v>
      </c>
      <c r="D1043" s="40">
        <v>422</v>
      </c>
      <c r="E1043" s="20"/>
      <c r="F1043" s="20"/>
      <c r="G1043" s="52">
        <f>SUM(G1044)</f>
        <v>121500</v>
      </c>
      <c r="H1043" s="52">
        <f t="shared" ref="H1043:U1043" si="534">SUM(H1044)</f>
        <v>121500</v>
      </c>
      <c r="I1043" s="52">
        <f t="shared" si="534"/>
        <v>121500</v>
      </c>
      <c r="J1043" s="52">
        <f t="shared" si="534"/>
        <v>121500</v>
      </c>
      <c r="K1043" s="52">
        <f t="shared" si="534"/>
        <v>0</v>
      </c>
      <c r="L1043" s="22">
        <f t="shared" si="509"/>
        <v>0</v>
      </c>
      <c r="M1043" s="52">
        <f t="shared" si="534"/>
        <v>0</v>
      </c>
      <c r="N1043" s="52">
        <f t="shared" si="534"/>
        <v>0</v>
      </c>
      <c r="O1043" s="52">
        <f t="shared" si="534"/>
        <v>0</v>
      </c>
      <c r="P1043" s="52">
        <f t="shared" si="534"/>
        <v>0</v>
      </c>
      <c r="Q1043" s="52">
        <f t="shared" si="534"/>
        <v>0</v>
      </c>
      <c r="R1043" s="52">
        <f t="shared" si="534"/>
        <v>0</v>
      </c>
      <c r="S1043" s="52">
        <f t="shared" si="534"/>
        <v>0</v>
      </c>
      <c r="T1043" s="52">
        <f t="shared" si="534"/>
        <v>0</v>
      </c>
      <c r="U1043" s="52">
        <f t="shared" si="534"/>
        <v>0</v>
      </c>
      <c r="V1043" s="21"/>
      <c r="W1043" s="21"/>
      <c r="X1043" s="21"/>
      <c r="Y1043" s="12"/>
    </row>
    <row r="1044" spans="1:25" hidden="1" x14ac:dyDescent="0.2">
      <c r="A1044" s="28" t="s">
        <v>509</v>
      </c>
      <c r="B1044" s="29">
        <v>11</v>
      </c>
      <c r="C1044" s="28" t="s">
        <v>101</v>
      </c>
      <c r="D1044" s="53">
        <v>4222</v>
      </c>
      <c r="E1044" s="32" t="s">
        <v>75</v>
      </c>
      <c r="G1044" s="51">
        <v>121500</v>
      </c>
      <c r="H1044" s="51">
        <v>121500</v>
      </c>
      <c r="I1044" s="51">
        <v>121500</v>
      </c>
      <c r="J1044" s="51">
        <v>121500</v>
      </c>
      <c r="K1044" s="51">
        <v>0</v>
      </c>
      <c r="L1044" s="33">
        <f t="shared" si="509"/>
        <v>0</v>
      </c>
      <c r="M1044" s="51">
        <v>0</v>
      </c>
      <c r="N1044" s="51">
        <v>0</v>
      </c>
      <c r="O1044" s="51"/>
      <c r="P1044" s="51">
        <f t="shared" si="529"/>
        <v>0</v>
      </c>
      <c r="Q1044" s="51">
        <v>0</v>
      </c>
      <c r="R1044" s="51"/>
      <c r="S1044" s="51">
        <f t="shared" si="530"/>
        <v>0</v>
      </c>
      <c r="T1044" s="51"/>
      <c r="U1044" s="51">
        <f t="shared" si="531"/>
        <v>0</v>
      </c>
    </row>
    <row r="1045" spans="1:25" s="23" customFormat="1" ht="15.75" hidden="1" x14ac:dyDescent="0.2">
      <c r="A1045" s="24" t="s">
        <v>509</v>
      </c>
      <c r="B1045" s="25">
        <v>12</v>
      </c>
      <c r="C1045" s="24" t="s">
        <v>101</v>
      </c>
      <c r="D1045" s="40">
        <v>321</v>
      </c>
      <c r="E1045" s="20"/>
      <c r="F1045" s="20"/>
      <c r="G1045" s="52">
        <f>SUM(G1046)</f>
        <v>0</v>
      </c>
      <c r="H1045" s="52">
        <f t="shared" ref="H1045:U1045" si="535">SUM(H1046)</f>
        <v>0</v>
      </c>
      <c r="I1045" s="52">
        <f t="shared" si="535"/>
        <v>0</v>
      </c>
      <c r="J1045" s="52">
        <f t="shared" si="535"/>
        <v>0</v>
      </c>
      <c r="K1045" s="52">
        <f t="shared" si="535"/>
        <v>0</v>
      </c>
      <c r="L1045" s="22" t="str">
        <f t="shared" si="509"/>
        <v>-</v>
      </c>
      <c r="M1045" s="52">
        <f t="shared" si="535"/>
        <v>0</v>
      </c>
      <c r="N1045" s="52">
        <f t="shared" si="535"/>
        <v>0</v>
      </c>
      <c r="O1045" s="52">
        <f t="shared" si="535"/>
        <v>151000</v>
      </c>
      <c r="P1045" s="52">
        <f t="shared" si="535"/>
        <v>151000</v>
      </c>
      <c r="Q1045" s="52">
        <f t="shared" si="535"/>
        <v>0</v>
      </c>
      <c r="R1045" s="52">
        <f t="shared" si="535"/>
        <v>0</v>
      </c>
      <c r="S1045" s="52">
        <f t="shared" si="535"/>
        <v>0</v>
      </c>
      <c r="T1045" s="52">
        <f t="shared" si="535"/>
        <v>0</v>
      </c>
      <c r="U1045" s="52">
        <f t="shared" si="535"/>
        <v>0</v>
      </c>
      <c r="V1045" s="21"/>
      <c r="W1045" s="21"/>
      <c r="X1045" s="21"/>
      <c r="Y1045" s="12"/>
    </row>
    <row r="1046" spans="1:25" hidden="1" x14ac:dyDescent="0.2">
      <c r="A1046" s="41" t="s">
        <v>509</v>
      </c>
      <c r="B1046" s="42">
        <v>12</v>
      </c>
      <c r="C1046" s="41" t="s">
        <v>101</v>
      </c>
      <c r="D1046" s="64">
        <v>3211</v>
      </c>
      <c r="E1046" s="32" t="s">
        <v>42</v>
      </c>
      <c r="G1046" s="51"/>
      <c r="H1046" s="51"/>
      <c r="I1046" s="51"/>
      <c r="J1046" s="51"/>
      <c r="K1046" s="51"/>
      <c r="L1046" s="33" t="str">
        <f t="shared" si="509"/>
        <v>-</v>
      </c>
      <c r="M1046" s="51"/>
      <c r="N1046" s="51"/>
      <c r="O1046" s="51">
        <v>151000</v>
      </c>
      <c r="P1046" s="51">
        <f t="shared" si="529"/>
        <v>151000</v>
      </c>
      <c r="Q1046" s="51"/>
      <c r="R1046" s="51"/>
      <c r="S1046" s="51">
        <f t="shared" si="530"/>
        <v>0</v>
      </c>
      <c r="T1046" s="51"/>
      <c r="U1046" s="51">
        <f t="shared" si="531"/>
        <v>0</v>
      </c>
    </row>
    <row r="1047" spans="1:25" s="23" customFormat="1" ht="15.75" hidden="1" x14ac:dyDescent="0.2">
      <c r="A1047" s="24" t="s">
        <v>509</v>
      </c>
      <c r="B1047" s="25">
        <v>12</v>
      </c>
      <c r="C1047" s="24" t="s">
        <v>101</v>
      </c>
      <c r="D1047" s="40">
        <v>323</v>
      </c>
      <c r="E1047" s="20"/>
      <c r="F1047" s="20"/>
      <c r="G1047" s="52">
        <f>SUM(G1048)</f>
        <v>0</v>
      </c>
      <c r="H1047" s="52">
        <f t="shared" ref="H1047:U1047" si="536">SUM(H1048)</f>
        <v>0</v>
      </c>
      <c r="I1047" s="52">
        <f t="shared" si="536"/>
        <v>0</v>
      </c>
      <c r="J1047" s="52">
        <f t="shared" si="536"/>
        <v>0</v>
      </c>
      <c r="K1047" s="52">
        <f t="shared" si="536"/>
        <v>0</v>
      </c>
      <c r="L1047" s="22" t="str">
        <f t="shared" si="509"/>
        <v>-</v>
      </c>
      <c r="M1047" s="52">
        <f t="shared" si="536"/>
        <v>0</v>
      </c>
      <c r="N1047" s="52">
        <f t="shared" si="536"/>
        <v>0</v>
      </c>
      <c r="O1047" s="52">
        <f t="shared" si="536"/>
        <v>460000</v>
      </c>
      <c r="P1047" s="52">
        <f t="shared" si="536"/>
        <v>460000</v>
      </c>
      <c r="Q1047" s="52">
        <f t="shared" si="536"/>
        <v>0</v>
      </c>
      <c r="R1047" s="52">
        <f t="shared" si="536"/>
        <v>0</v>
      </c>
      <c r="S1047" s="52">
        <f t="shared" si="536"/>
        <v>0</v>
      </c>
      <c r="T1047" s="52">
        <f t="shared" si="536"/>
        <v>0</v>
      </c>
      <c r="U1047" s="52">
        <f t="shared" si="536"/>
        <v>0</v>
      </c>
      <c r="V1047" s="21"/>
      <c r="W1047" s="21"/>
      <c r="X1047" s="21"/>
      <c r="Y1047" s="12"/>
    </row>
    <row r="1048" spans="1:25" hidden="1" x14ac:dyDescent="0.2">
      <c r="A1048" s="41" t="s">
        <v>509</v>
      </c>
      <c r="B1048" s="42">
        <v>12</v>
      </c>
      <c r="C1048" s="41" t="s">
        <v>101</v>
      </c>
      <c r="D1048" s="64">
        <v>3237</v>
      </c>
      <c r="E1048" s="32" t="s">
        <v>58</v>
      </c>
      <c r="G1048" s="51"/>
      <c r="H1048" s="51"/>
      <c r="I1048" s="51"/>
      <c r="J1048" s="51"/>
      <c r="K1048" s="51"/>
      <c r="L1048" s="33" t="str">
        <f t="shared" si="509"/>
        <v>-</v>
      </c>
      <c r="M1048" s="51"/>
      <c r="N1048" s="51"/>
      <c r="O1048" s="51">
        <v>460000</v>
      </c>
      <c r="P1048" s="51">
        <f t="shared" si="529"/>
        <v>460000</v>
      </c>
      <c r="Q1048" s="51"/>
      <c r="R1048" s="51"/>
      <c r="S1048" s="51">
        <f t="shared" si="530"/>
        <v>0</v>
      </c>
      <c r="T1048" s="51"/>
      <c r="U1048" s="51">
        <f t="shared" si="531"/>
        <v>0</v>
      </c>
    </row>
    <row r="1049" spans="1:25" s="23" customFormat="1" ht="15.75" hidden="1" x14ac:dyDescent="0.2">
      <c r="A1049" s="24" t="s">
        <v>509</v>
      </c>
      <c r="B1049" s="25">
        <v>12</v>
      </c>
      <c r="C1049" s="24" t="s">
        <v>101</v>
      </c>
      <c r="D1049" s="40">
        <v>329</v>
      </c>
      <c r="E1049" s="20"/>
      <c r="F1049" s="20"/>
      <c r="G1049" s="52">
        <f>SUM(G1050)</f>
        <v>0</v>
      </c>
      <c r="H1049" s="52">
        <f t="shared" ref="H1049:U1049" si="537">SUM(H1050)</f>
        <v>0</v>
      </c>
      <c r="I1049" s="52">
        <f t="shared" si="537"/>
        <v>0</v>
      </c>
      <c r="J1049" s="52">
        <f t="shared" si="537"/>
        <v>0</v>
      </c>
      <c r="K1049" s="52">
        <f t="shared" si="537"/>
        <v>0</v>
      </c>
      <c r="L1049" s="22" t="str">
        <f t="shared" si="509"/>
        <v>-</v>
      </c>
      <c r="M1049" s="52">
        <f t="shared" si="537"/>
        <v>0</v>
      </c>
      <c r="N1049" s="52">
        <f t="shared" si="537"/>
        <v>0</v>
      </c>
      <c r="O1049" s="52">
        <f t="shared" si="537"/>
        <v>15000</v>
      </c>
      <c r="P1049" s="52">
        <f t="shared" si="537"/>
        <v>15000</v>
      </c>
      <c r="Q1049" s="52">
        <f t="shared" si="537"/>
        <v>0</v>
      </c>
      <c r="R1049" s="52">
        <f t="shared" si="537"/>
        <v>0</v>
      </c>
      <c r="S1049" s="52">
        <f t="shared" si="537"/>
        <v>0</v>
      </c>
      <c r="T1049" s="52">
        <f t="shared" si="537"/>
        <v>0</v>
      </c>
      <c r="U1049" s="52">
        <f t="shared" si="537"/>
        <v>0</v>
      </c>
      <c r="V1049" s="21"/>
      <c r="W1049" s="21"/>
      <c r="X1049" s="21"/>
      <c r="Y1049" s="12"/>
    </row>
    <row r="1050" spans="1:25" hidden="1" x14ac:dyDescent="0.2">
      <c r="A1050" s="41" t="s">
        <v>509</v>
      </c>
      <c r="B1050" s="42">
        <v>12</v>
      </c>
      <c r="C1050" s="41" t="s">
        <v>101</v>
      </c>
      <c r="D1050" s="64">
        <v>3293</v>
      </c>
      <c r="E1050" s="32" t="s">
        <v>64</v>
      </c>
      <c r="G1050" s="51"/>
      <c r="H1050" s="51"/>
      <c r="I1050" s="51"/>
      <c r="J1050" s="51"/>
      <c r="K1050" s="51"/>
      <c r="L1050" s="33" t="str">
        <f t="shared" si="509"/>
        <v>-</v>
      </c>
      <c r="M1050" s="51"/>
      <c r="N1050" s="51"/>
      <c r="O1050" s="51">
        <v>15000</v>
      </c>
      <c r="P1050" s="51">
        <f t="shared" si="529"/>
        <v>15000</v>
      </c>
      <c r="Q1050" s="51"/>
      <c r="R1050" s="51"/>
      <c r="S1050" s="51">
        <f t="shared" si="530"/>
        <v>0</v>
      </c>
      <c r="T1050" s="51"/>
      <c r="U1050" s="51">
        <f t="shared" si="531"/>
        <v>0</v>
      </c>
    </row>
    <row r="1051" spans="1:25" ht="15.75" hidden="1" x14ac:dyDescent="0.2">
      <c r="A1051" s="90" t="s">
        <v>509</v>
      </c>
      <c r="B1051" s="91">
        <v>12</v>
      </c>
      <c r="C1051" s="90" t="s">
        <v>101</v>
      </c>
      <c r="D1051" s="74">
        <v>422</v>
      </c>
      <c r="E1051" s="20"/>
      <c r="F1051" s="20"/>
      <c r="G1051" s="52">
        <f>G1052</f>
        <v>0</v>
      </c>
      <c r="H1051" s="52">
        <f t="shared" ref="H1051:U1051" si="538">H1052</f>
        <v>0</v>
      </c>
      <c r="I1051" s="52">
        <f t="shared" si="538"/>
        <v>0</v>
      </c>
      <c r="J1051" s="52">
        <f t="shared" si="538"/>
        <v>0</v>
      </c>
      <c r="K1051" s="52">
        <f t="shared" si="538"/>
        <v>0</v>
      </c>
      <c r="L1051" s="22" t="str">
        <f t="shared" si="509"/>
        <v>-</v>
      </c>
      <c r="M1051" s="52">
        <f t="shared" si="538"/>
        <v>0</v>
      </c>
      <c r="N1051" s="52">
        <f t="shared" si="538"/>
        <v>0</v>
      </c>
      <c r="O1051" s="52">
        <f t="shared" si="538"/>
        <v>125000</v>
      </c>
      <c r="P1051" s="52">
        <f t="shared" si="538"/>
        <v>125000</v>
      </c>
      <c r="Q1051" s="52">
        <f t="shared" si="538"/>
        <v>0</v>
      </c>
      <c r="R1051" s="52">
        <f t="shared" si="538"/>
        <v>0</v>
      </c>
      <c r="S1051" s="52">
        <f t="shared" si="538"/>
        <v>0</v>
      </c>
      <c r="T1051" s="52">
        <f t="shared" si="538"/>
        <v>0</v>
      </c>
      <c r="U1051" s="52">
        <f t="shared" si="538"/>
        <v>0</v>
      </c>
    </row>
    <row r="1052" spans="1:25" ht="15.75" hidden="1" x14ac:dyDescent="0.2">
      <c r="A1052" s="41" t="s">
        <v>509</v>
      </c>
      <c r="B1052" s="42">
        <v>12</v>
      </c>
      <c r="C1052" s="41" t="s">
        <v>101</v>
      </c>
      <c r="D1052" s="64">
        <v>4222</v>
      </c>
      <c r="E1052" s="32" t="s">
        <v>75</v>
      </c>
      <c r="G1052" s="51"/>
      <c r="H1052" s="51"/>
      <c r="I1052" s="51"/>
      <c r="J1052" s="51"/>
      <c r="K1052" s="51"/>
      <c r="L1052" s="22" t="str">
        <f t="shared" si="509"/>
        <v>-</v>
      </c>
      <c r="M1052" s="51"/>
      <c r="N1052" s="51"/>
      <c r="O1052" s="51">
        <v>125000</v>
      </c>
      <c r="P1052" s="51">
        <f>O1052</f>
        <v>125000</v>
      </c>
      <c r="Q1052" s="51"/>
      <c r="R1052" s="51"/>
      <c r="S1052" s="51">
        <f>R1052</f>
        <v>0</v>
      </c>
      <c r="T1052" s="51"/>
      <c r="U1052" s="51">
        <f>T1052</f>
        <v>0</v>
      </c>
    </row>
    <row r="1053" spans="1:25" s="23" customFormat="1" ht="15.75" x14ac:dyDescent="0.2">
      <c r="A1053" s="341" t="s">
        <v>93</v>
      </c>
      <c r="B1053" s="341"/>
      <c r="C1053" s="341"/>
      <c r="D1053" s="341"/>
      <c r="E1053" s="38" t="s">
        <v>512</v>
      </c>
      <c r="F1053" s="20"/>
      <c r="G1053" s="52">
        <f>SUM(G1054)</f>
        <v>0</v>
      </c>
      <c r="H1053" s="52">
        <f t="shared" ref="H1053:U1054" si="539">SUM(H1054)</f>
        <v>0</v>
      </c>
      <c r="I1053" s="52">
        <f t="shared" si="539"/>
        <v>0</v>
      </c>
      <c r="J1053" s="52">
        <f t="shared" si="539"/>
        <v>0</v>
      </c>
      <c r="K1053" s="52">
        <f t="shared" si="539"/>
        <v>0</v>
      </c>
      <c r="L1053" s="22" t="str">
        <f t="shared" si="509"/>
        <v>-</v>
      </c>
      <c r="M1053" s="52">
        <f t="shared" si="539"/>
        <v>0</v>
      </c>
      <c r="N1053" s="52">
        <f t="shared" si="539"/>
        <v>0</v>
      </c>
      <c r="O1053" s="52">
        <f t="shared" si="539"/>
        <v>0</v>
      </c>
      <c r="P1053" s="52">
        <f t="shared" si="539"/>
        <v>0</v>
      </c>
      <c r="Q1053" s="52">
        <f t="shared" si="539"/>
        <v>0</v>
      </c>
      <c r="R1053" s="52">
        <f t="shared" si="539"/>
        <v>0</v>
      </c>
      <c r="S1053" s="52">
        <f t="shared" si="539"/>
        <v>0</v>
      </c>
      <c r="T1053" s="52">
        <f t="shared" si="539"/>
        <v>0</v>
      </c>
      <c r="U1053" s="52">
        <f t="shared" si="539"/>
        <v>0</v>
      </c>
      <c r="V1053" s="21"/>
      <c r="W1053" s="21"/>
      <c r="X1053" s="21"/>
      <c r="Y1053" s="12"/>
    </row>
    <row r="1054" spans="1:25" s="23" customFormat="1" ht="15.75" hidden="1" x14ac:dyDescent="0.2">
      <c r="A1054" s="24"/>
      <c r="B1054" s="25">
        <v>11</v>
      </c>
      <c r="C1054" s="24"/>
      <c r="D1054" s="40">
        <v>412</v>
      </c>
      <c r="E1054" s="20"/>
      <c r="F1054" s="20"/>
      <c r="G1054" s="52">
        <f>SUM(G1055)</f>
        <v>0</v>
      </c>
      <c r="H1054" s="52">
        <f t="shared" si="539"/>
        <v>0</v>
      </c>
      <c r="I1054" s="52">
        <f t="shared" si="539"/>
        <v>0</v>
      </c>
      <c r="J1054" s="52">
        <f t="shared" si="539"/>
        <v>0</v>
      </c>
      <c r="K1054" s="52">
        <f t="shared" si="539"/>
        <v>0</v>
      </c>
      <c r="L1054" s="22" t="str">
        <f t="shared" si="509"/>
        <v>-</v>
      </c>
      <c r="M1054" s="52">
        <f t="shared" si="539"/>
        <v>0</v>
      </c>
      <c r="N1054" s="52">
        <f t="shared" si="539"/>
        <v>0</v>
      </c>
      <c r="O1054" s="52">
        <f t="shared" si="539"/>
        <v>0</v>
      </c>
      <c r="P1054" s="52">
        <f t="shared" si="539"/>
        <v>0</v>
      </c>
      <c r="Q1054" s="52">
        <f t="shared" si="539"/>
        <v>0</v>
      </c>
      <c r="R1054" s="52">
        <f t="shared" si="539"/>
        <v>0</v>
      </c>
      <c r="S1054" s="52">
        <f t="shared" si="539"/>
        <v>0</v>
      </c>
      <c r="T1054" s="52">
        <f t="shared" si="539"/>
        <v>0</v>
      </c>
      <c r="U1054" s="52">
        <f t="shared" si="539"/>
        <v>0</v>
      </c>
      <c r="V1054" s="21"/>
      <c r="W1054" s="21"/>
      <c r="X1054" s="21"/>
      <c r="Y1054" s="12"/>
    </row>
    <row r="1055" spans="1:25" s="60" customFormat="1" hidden="1" x14ac:dyDescent="0.2">
      <c r="A1055" s="41"/>
      <c r="B1055" s="42">
        <v>11</v>
      </c>
      <c r="C1055" s="41"/>
      <c r="D1055" s="64">
        <v>4126</v>
      </c>
      <c r="E1055" s="36"/>
      <c r="F1055" s="32"/>
      <c r="G1055" s="51"/>
      <c r="H1055" s="51"/>
      <c r="I1055" s="51"/>
      <c r="J1055" s="51"/>
      <c r="K1055" s="51"/>
      <c r="L1055" s="33" t="str">
        <f t="shared" si="509"/>
        <v>-</v>
      </c>
      <c r="M1055" s="51"/>
      <c r="N1055" s="51"/>
      <c r="O1055" s="51"/>
      <c r="P1055" s="51">
        <f>O1055</f>
        <v>0</v>
      </c>
      <c r="Q1055" s="51"/>
      <c r="R1055" s="51"/>
      <c r="S1055" s="51">
        <f>R1055</f>
        <v>0</v>
      </c>
      <c r="T1055" s="51"/>
      <c r="U1055" s="51">
        <f>T1055</f>
        <v>0</v>
      </c>
      <c r="V1055" s="1"/>
      <c r="W1055" s="1"/>
      <c r="X1055" s="1"/>
      <c r="Y1055" s="65"/>
    </row>
    <row r="1056" spans="1:25" s="23" customFormat="1" ht="15.75" x14ac:dyDescent="0.2">
      <c r="A1056" s="341" t="s">
        <v>93</v>
      </c>
      <c r="B1056" s="341"/>
      <c r="C1056" s="341"/>
      <c r="D1056" s="341"/>
      <c r="E1056" s="38" t="s">
        <v>513</v>
      </c>
      <c r="F1056" s="20"/>
      <c r="G1056" s="52">
        <f>G1057+G1059</f>
        <v>0</v>
      </c>
      <c r="H1056" s="52"/>
      <c r="I1056" s="52"/>
      <c r="J1056" s="52"/>
      <c r="K1056" s="52"/>
      <c r="L1056" s="22" t="str">
        <f t="shared" si="509"/>
        <v>-</v>
      </c>
      <c r="M1056" s="52"/>
      <c r="N1056" s="52"/>
      <c r="O1056" s="52">
        <f>O1058+O1060</f>
        <v>0</v>
      </c>
      <c r="P1056" s="52">
        <f t="shared" ref="P1056:U1056" si="540">P1058+P1060</f>
        <v>0</v>
      </c>
      <c r="Q1056" s="52">
        <f t="shared" si="540"/>
        <v>0</v>
      </c>
      <c r="R1056" s="52">
        <f t="shared" si="540"/>
        <v>0</v>
      </c>
      <c r="S1056" s="52">
        <f t="shared" si="540"/>
        <v>0</v>
      </c>
      <c r="T1056" s="52">
        <f t="shared" si="540"/>
        <v>0</v>
      </c>
      <c r="U1056" s="52">
        <f t="shared" si="540"/>
        <v>0</v>
      </c>
      <c r="V1056" s="21"/>
      <c r="W1056" s="21"/>
      <c r="X1056" s="21"/>
      <c r="Y1056" s="12"/>
    </row>
    <row r="1057" spans="1:25" s="23" customFormat="1" ht="15.75" hidden="1" x14ac:dyDescent="0.2">
      <c r="A1057" s="24"/>
      <c r="B1057" s="25">
        <v>11</v>
      </c>
      <c r="C1057" s="24"/>
      <c r="D1057" s="40">
        <v>412</v>
      </c>
      <c r="E1057" s="20"/>
      <c r="F1057" s="20"/>
      <c r="G1057" s="52">
        <f>SUM(G1058)</f>
        <v>0</v>
      </c>
      <c r="H1057" s="52">
        <f t="shared" ref="H1057:U1057" si="541">SUM(H1058)</f>
        <v>0</v>
      </c>
      <c r="I1057" s="52">
        <f t="shared" si="541"/>
        <v>0</v>
      </c>
      <c r="J1057" s="52">
        <f t="shared" si="541"/>
        <v>0</v>
      </c>
      <c r="K1057" s="52">
        <f t="shared" si="541"/>
        <v>0</v>
      </c>
      <c r="L1057" s="22" t="str">
        <f t="shared" si="509"/>
        <v>-</v>
      </c>
      <c r="M1057" s="52">
        <f t="shared" si="541"/>
        <v>0</v>
      </c>
      <c r="N1057" s="52">
        <f t="shared" si="541"/>
        <v>0</v>
      </c>
      <c r="O1057" s="52">
        <f t="shared" si="541"/>
        <v>0</v>
      </c>
      <c r="P1057" s="52">
        <f t="shared" si="541"/>
        <v>0</v>
      </c>
      <c r="Q1057" s="52">
        <f t="shared" si="541"/>
        <v>0</v>
      </c>
      <c r="R1057" s="52">
        <f t="shared" si="541"/>
        <v>0</v>
      </c>
      <c r="S1057" s="52">
        <f t="shared" si="541"/>
        <v>0</v>
      </c>
      <c r="T1057" s="52">
        <f t="shared" si="541"/>
        <v>0</v>
      </c>
      <c r="U1057" s="52">
        <f t="shared" si="541"/>
        <v>0</v>
      </c>
      <c r="V1057" s="21"/>
      <c r="W1057" s="21"/>
      <c r="X1057" s="21"/>
      <c r="Y1057" s="12"/>
    </row>
    <row r="1058" spans="1:25" hidden="1" x14ac:dyDescent="0.2">
      <c r="A1058" s="41"/>
      <c r="B1058" s="42">
        <v>11</v>
      </c>
      <c r="C1058" s="41"/>
      <c r="D1058" s="64" t="s">
        <v>514</v>
      </c>
      <c r="E1058" s="36"/>
      <c r="G1058" s="51"/>
      <c r="H1058" s="51"/>
      <c r="I1058" s="51"/>
      <c r="J1058" s="51"/>
      <c r="K1058" s="51"/>
      <c r="L1058" s="33" t="str">
        <f t="shared" si="509"/>
        <v>-</v>
      </c>
      <c r="M1058" s="51"/>
      <c r="N1058" s="51"/>
      <c r="O1058" s="51"/>
      <c r="P1058" s="51">
        <f>O1058</f>
        <v>0</v>
      </c>
      <c r="Q1058" s="51"/>
      <c r="R1058" s="51">
        <v>0</v>
      </c>
      <c r="S1058" s="51">
        <f>R1058</f>
        <v>0</v>
      </c>
      <c r="T1058" s="51">
        <v>0</v>
      </c>
      <c r="U1058" s="51">
        <f>T1058</f>
        <v>0</v>
      </c>
    </row>
    <row r="1059" spans="1:25" s="23" customFormat="1" ht="15.75" hidden="1" x14ac:dyDescent="0.2">
      <c r="A1059" s="24"/>
      <c r="B1059" s="25">
        <v>11</v>
      </c>
      <c r="C1059" s="24"/>
      <c r="D1059" s="40">
        <v>421</v>
      </c>
      <c r="E1059" s="20"/>
      <c r="F1059" s="20"/>
      <c r="G1059" s="52">
        <f>SUM(G1060)</f>
        <v>0</v>
      </c>
      <c r="H1059" s="52">
        <f t="shared" ref="H1059:U1059" si="542">SUM(H1060)</f>
        <v>0</v>
      </c>
      <c r="I1059" s="52">
        <f t="shared" si="542"/>
        <v>0</v>
      </c>
      <c r="J1059" s="52">
        <f t="shared" si="542"/>
        <v>0</v>
      </c>
      <c r="K1059" s="52">
        <f t="shared" si="542"/>
        <v>0</v>
      </c>
      <c r="L1059" s="22" t="str">
        <f t="shared" si="509"/>
        <v>-</v>
      </c>
      <c r="M1059" s="52">
        <f t="shared" si="542"/>
        <v>0</v>
      </c>
      <c r="N1059" s="52">
        <f t="shared" si="542"/>
        <v>0</v>
      </c>
      <c r="O1059" s="52">
        <f t="shared" si="542"/>
        <v>0</v>
      </c>
      <c r="P1059" s="52">
        <f t="shared" si="542"/>
        <v>0</v>
      </c>
      <c r="Q1059" s="52">
        <f t="shared" si="542"/>
        <v>0</v>
      </c>
      <c r="R1059" s="52">
        <f t="shared" si="542"/>
        <v>0</v>
      </c>
      <c r="S1059" s="52">
        <f t="shared" si="542"/>
        <v>0</v>
      </c>
      <c r="T1059" s="52">
        <f t="shared" si="542"/>
        <v>0</v>
      </c>
      <c r="U1059" s="52">
        <f t="shared" si="542"/>
        <v>0</v>
      </c>
      <c r="V1059" s="21"/>
      <c r="W1059" s="21"/>
      <c r="X1059" s="21"/>
      <c r="Y1059" s="12"/>
    </row>
    <row r="1060" spans="1:25" hidden="1" x14ac:dyDescent="0.2">
      <c r="A1060" s="41"/>
      <c r="B1060" s="42">
        <v>11</v>
      </c>
      <c r="C1060" s="41"/>
      <c r="D1060" s="64">
        <v>4214</v>
      </c>
      <c r="E1060" s="36" t="s">
        <v>500</v>
      </c>
      <c r="G1060" s="51"/>
      <c r="H1060" s="51"/>
      <c r="I1060" s="51"/>
      <c r="J1060" s="51"/>
      <c r="K1060" s="51"/>
      <c r="L1060" s="33" t="str">
        <f t="shared" si="509"/>
        <v>-</v>
      </c>
      <c r="M1060" s="51"/>
      <c r="N1060" s="51"/>
      <c r="O1060" s="51"/>
      <c r="P1060" s="51">
        <f>O1060</f>
        <v>0</v>
      </c>
      <c r="Q1060" s="51"/>
      <c r="R1060" s="51"/>
      <c r="S1060" s="51">
        <f>R1060</f>
        <v>0</v>
      </c>
      <c r="T1060" s="51"/>
      <c r="U1060" s="51">
        <f>T1060</f>
        <v>0</v>
      </c>
    </row>
    <row r="1061" spans="1:25" s="23" customFormat="1" ht="31.5" x14ac:dyDescent="0.2">
      <c r="A1061" s="341" t="s">
        <v>93</v>
      </c>
      <c r="B1061" s="341"/>
      <c r="C1061" s="341"/>
      <c r="D1061" s="341"/>
      <c r="E1061" s="38" t="s">
        <v>515</v>
      </c>
      <c r="F1061" s="20"/>
      <c r="G1061" s="52">
        <f>G1062+G1064</f>
        <v>0</v>
      </c>
      <c r="H1061" s="52"/>
      <c r="I1061" s="52"/>
      <c r="J1061" s="52"/>
      <c r="K1061" s="52"/>
      <c r="L1061" s="22" t="str">
        <f t="shared" si="509"/>
        <v>-</v>
      </c>
      <c r="M1061" s="52"/>
      <c r="N1061" s="52"/>
      <c r="O1061" s="52">
        <f>O1063+O1065</f>
        <v>0</v>
      </c>
      <c r="P1061" s="52">
        <f t="shared" ref="P1061:U1061" si="543">P1063+P1065</f>
        <v>0</v>
      </c>
      <c r="Q1061" s="52">
        <f t="shared" si="543"/>
        <v>0</v>
      </c>
      <c r="R1061" s="52">
        <f t="shared" si="543"/>
        <v>0</v>
      </c>
      <c r="S1061" s="52">
        <f t="shared" si="543"/>
        <v>0</v>
      </c>
      <c r="T1061" s="52">
        <f t="shared" si="543"/>
        <v>0</v>
      </c>
      <c r="U1061" s="52">
        <f t="shared" si="543"/>
        <v>0</v>
      </c>
      <c r="V1061" s="21"/>
      <c r="W1061" s="21"/>
      <c r="X1061" s="21"/>
      <c r="Y1061" s="12"/>
    </row>
    <row r="1062" spans="1:25" s="23" customFormat="1" ht="15.75" hidden="1" x14ac:dyDescent="0.2">
      <c r="A1062" s="24"/>
      <c r="B1062" s="25">
        <v>11</v>
      </c>
      <c r="C1062" s="24"/>
      <c r="D1062" s="40">
        <v>412</v>
      </c>
      <c r="E1062" s="20"/>
      <c r="F1062" s="20"/>
      <c r="G1062" s="52">
        <f>SUM(G1063)</f>
        <v>0</v>
      </c>
      <c r="H1062" s="52">
        <f t="shared" ref="H1062:U1062" si="544">SUM(H1063)</f>
        <v>0</v>
      </c>
      <c r="I1062" s="52">
        <f t="shared" si="544"/>
        <v>0</v>
      </c>
      <c r="J1062" s="52">
        <f t="shared" si="544"/>
        <v>0</v>
      </c>
      <c r="K1062" s="52">
        <f t="shared" si="544"/>
        <v>0</v>
      </c>
      <c r="L1062" s="22" t="str">
        <f t="shared" si="509"/>
        <v>-</v>
      </c>
      <c r="M1062" s="52">
        <f t="shared" si="544"/>
        <v>0</v>
      </c>
      <c r="N1062" s="52">
        <f t="shared" si="544"/>
        <v>0</v>
      </c>
      <c r="O1062" s="52">
        <f t="shared" si="544"/>
        <v>0</v>
      </c>
      <c r="P1062" s="52">
        <f t="shared" si="544"/>
        <v>0</v>
      </c>
      <c r="Q1062" s="52">
        <f t="shared" si="544"/>
        <v>0</v>
      </c>
      <c r="R1062" s="52">
        <f t="shared" si="544"/>
        <v>0</v>
      </c>
      <c r="S1062" s="52">
        <f t="shared" si="544"/>
        <v>0</v>
      </c>
      <c r="T1062" s="52">
        <f t="shared" si="544"/>
        <v>0</v>
      </c>
      <c r="U1062" s="52">
        <f t="shared" si="544"/>
        <v>0</v>
      </c>
      <c r="V1062" s="21"/>
      <c r="W1062" s="21"/>
      <c r="X1062" s="21"/>
      <c r="Y1062" s="12"/>
    </row>
    <row r="1063" spans="1:25" hidden="1" x14ac:dyDescent="0.2">
      <c r="A1063" s="41"/>
      <c r="B1063" s="42">
        <v>11</v>
      </c>
      <c r="C1063" s="41"/>
      <c r="D1063" s="64" t="s">
        <v>514</v>
      </c>
      <c r="E1063" s="36"/>
      <c r="G1063" s="51"/>
      <c r="H1063" s="51"/>
      <c r="I1063" s="51"/>
      <c r="J1063" s="51"/>
      <c r="K1063" s="51"/>
      <c r="L1063" s="33" t="str">
        <f t="shared" si="509"/>
        <v>-</v>
      </c>
      <c r="M1063" s="51"/>
      <c r="N1063" s="51"/>
      <c r="O1063" s="51"/>
      <c r="P1063" s="51">
        <f>O1063</f>
        <v>0</v>
      </c>
      <c r="Q1063" s="51"/>
      <c r="R1063" s="51">
        <v>0</v>
      </c>
      <c r="S1063" s="51">
        <f>R1063</f>
        <v>0</v>
      </c>
      <c r="T1063" s="51">
        <v>0</v>
      </c>
      <c r="U1063" s="51">
        <f>T1063</f>
        <v>0</v>
      </c>
    </row>
    <row r="1064" spans="1:25" s="23" customFormat="1" ht="15.75" hidden="1" x14ac:dyDescent="0.2">
      <c r="A1064" s="24"/>
      <c r="B1064" s="25">
        <v>11</v>
      </c>
      <c r="C1064" s="24"/>
      <c r="D1064" s="40">
        <v>421</v>
      </c>
      <c r="E1064" s="20"/>
      <c r="F1064" s="20"/>
      <c r="G1064" s="52">
        <f>SUM(G1065)</f>
        <v>0</v>
      </c>
      <c r="H1064" s="52">
        <f t="shared" ref="H1064:U1064" si="545">SUM(H1065)</f>
        <v>0</v>
      </c>
      <c r="I1064" s="52">
        <f t="shared" si="545"/>
        <v>0</v>
      </c>
      <c r="J1064" s="52">
        <f t="shared" si="545"/>
        <v>0</v>
      </c>
      <c r="K1064" s="52">
        <f t="shared" si="545"/>
        <v>0</v>
      </c>
      <c r="L1064" s="22" t="str">
        <f t="shared" si="509"/>
        <v>-</v>
      </c>
      <c r="M1064" s="52">
        <f t="shared" si="545"/>
        <v>0</v>
      </c>
      <c r="N1064" s="52">
        <f t="shared" si="545"/>
        <v>0</v>
      </c>
      <c r="O1064" s="52">
        <f t="shared" si="545"/>
        <v>0</v>
      </c>
      <c r="P1064" s="52">
        <f t="shared" si="545"/>
        <v>0</v>
      </c>
      <c r="Q1064" s="52">
        <f t="shared" si="545"/>
        <v>0</v>
      </c>
      <c r="R1064" s="52">
        <f t="shared" si="545"/>
        <v>0</v>
      </c>
      <c r="S1064" s="52">
        <f t="shared" si="545"/>
        <v>0</v>
      </c>
      <c r="T1064" s="52">
        <f t="shared" si="545"/>
        <v>0</v>
      </c>
      <c r="U1064" s="52">
        <f t="shared" si="545"/>
        <v>0</v>
      </c>
      <c r="V1064" s="21"/>
      <c r="W1064" s="21"/>
      <c r="X1064" s="21"/>
      <c r="Y1064" s="12"/>
    </row>
    <row r="1065" spans="1:25" hidden="1" x14ac:dyDescent="0.2">
      <c r="A1065" s="41"/>
      <c r="B1065" s="42">
        <v>11</v>
      </c>
      <c r="C1065" s="41"/>
      <c r="D1065" s="64">
        <v>4214</v>
      </c>
      <c r="E1065" s="36"/>
      <c r="G1065" s="51"/>
      <c r="H1065" s="51"/>
      <c r="I1065" s="51"/>
      <c r="J1065" s="51"/>
      <c r="K1065" s="51"/>
      <c r="L1065" s="33" t="str">
        <f t="shared" si="509"/>
        <v>-</v>
      </c>
      <c r="M1065" s="51"/>
      <c r="N1065" s="51"/>
      <c r="O1065" s="51">
        <v>0</v>
      </c>
      <c r="P1065" s="51">
        <f>O1065</f>
        <v>0</v>
      </c>
      <c r="Q1065" s="51"/>
      <c r="R1065" s="51"/>
      <c r="S1065" s="51">
        <f>R1065</f>
        <v>0</v>
      </c>
      <c r="T1065" s="51"/>
      <c r="U1065" s="51">
        <f>T1065</f>
        <v>0</v>
      </c>
    </row>
    <row r="1066" spans="1:25" s="23" customFormat="1" ht="15.75" x14ac:dyDescent="0.2">
      <c r="A1066" s="341" t="s">
        <v>93</v>
      </c>
      <c r="B1066" s="341"/>
      <c r="C1066" s="341"/>
      <c r="D1066" s="341"/>
      <c r="E1066" s="38" t="s">
        <v>516</v>
      </c>
      <c r="F1066" s="20"/>
      <c r="G1066" s="52">
        <f>SUM(G1067)</f>
        <v>0</v>
      </c>
      <c r="H1066" s="52">
        <f t="shared" ref="H1066:U1067" si="546">SUM(H1067)</f>
        <v>0</v>
      </c>
      <c r="I1066" s="52">
        <f t="shared" si="546"/>
        <v>0</v>
      </c>
      <c r="J1066" s="52">
        <f t="shared" si="546"/>
        <v>0</v>
      </c>
      <c r="K1066" s="52">
        <f t="shared" si="546"/>
        <v>0</v>
      </c>
      <c r="L1066" s="22" t="str">
        <f t="shared" si="509"/>
        <v>-</v>
      </c>
      <c r="M1066" s="52">
        <f t="shared" si="546"/>
        <v>0</v>
      </c>
      <c r="N1066" s="52">
        <f t="shared" si="546"/>
        <v>0</v>
      </c>
      <c r="O1066" s="52">
        <f t="shared" si="546"/>
        <v>0</v>
      </c>
      <c r="P1066" s="52">
        <f t="shared" si="546"/>
        <v>0</v>
      </c>
      <c r="Q1066" s="52">
        <f t="shared" si="546"/>
        <v>0</v>
      </c>
      <c r="R1066" s="52">
        <f t="shared" si="546"/>
        <v>0</v>
      </c>
      <c r="S1066" s="52">
        <f t="shared" si="546"/>
        <v>0</v>
      </c>
      <c r="T1066" s="52">
        <f t="shared" si="546"/>
        <v>0</v>
      </c>
      <c r="U1066" s="52">
        <f t="shared" si="546"/>
        <v>0</v>
      </c>
      <c r="V1066" s="21"/>
      <c r="W1066" s="21"/>
      <c r="X1066" s="21"/>
      <c r="Y1066" s="12"/>
    </row>
    <row r="1067" spans="1:25" s="23" customFormat="1" ht="15.75" hidden="1" x14ac:dyDescent="0.2">
      <c r="A1067" s="24"/>
      <c r="B1067" s="25">
        <v>11</v>
      </c>
      <c r="C1067" s="24"/>
      <c r="D1067" s="40">
        <v>412</v>
      </c>
      <c r="E1067" s="20"/>
      <c r="F1067" s="20"/>
      <c r="G1067" s="52">
        <f>SUM(G1068)</f>
        <v>0</v>
      </c>
      <c r="H1067" s="52">
        <f t="shared" si="546"/>
        <v>0</v>
      </c>
      <c r="I1067" s="52">
        <f t="shared" si="546"/>
        <v>0</v>
      </c>
      <c r="J1067" s="52">
        <f t="shared" si="546"/>
        <v>0</v>
      </c>
      <c r="K1067" s="52">
        <f t="shared" si="546"/>
        <v>0</v>
      </c>
      <c r="L1067" s="22" t="str">
        <f t="shared" si="509"/>
        <v>-</v>
      </c>
      <c r="M1067" s="52">
        <f t="shared" si="546"/>
        <v>0</v>
      </c>
      <c r="N1067" s="52">
        <f t="shared" si="546"/>
        <v>0</v>
      </c>
      <c r="O1067" s="52">
        <f t="shared" si="546"/>
        <v>0</v>
      </c>
      <c r="P1067" s="52">
        <f t="shared" si="546"/>
        <v>0</v>
      </c>
      <c r="Q1067" s="52">
        <f t="shared" si="546"/>
        <v>0</v>
      </c>
      <c r="R1067" s="52">
        <f t="shared" si="546"/>
        <v>0</v>
      </c>
      <c r="S1067" s="52">
        <f t="shared" si="546"/>
        <v>0</v>
      </c>
      <c r="T1067" s="52">
        <f t="shared" si="546"/>
        <v>0</v>
      </c>
      <c r="U1067" s="52">
        <f t="shared" si="546"/>
        <v>0</v>
      </c>
      <c r="V1067" s="21"/>
      <c r="W1067" s="21"/>
      <c r="X1067" s="21"/>
      <c r="Y1067" s="12"/>
    </row>
    <row r="1068" spans="1:25" hidden="1" x14ac:dyDescent="0.2">
      <c r="A1068" s="41"/>
      <c r="B1068" s="42">
        <v>11</v>
      </c>
      <c r="C1068" s="41"/>
      <c r="D1068" s="64" t="s">
        <v>514</v>
      </c>
      <c r="E1068" s="36"/>
      <c r="G1068" s="51"/>
      <c r="H1068" s="51"/>
      <c r="I1068" s="51"/>
      <c r="J1068" s="51"/>
      <c r="K1068" s="51"/>
      <c r="L1068" s="33" t="str">
        <f t="shared" si="509"/>
        <v>-</v>
      </c>
      <c r="M1068" s="51"/>
      <c r="N1068" s="51"/>
      <c r="O1068" s="51"/>
      <c r="P1068" s="51">
        <f>O1068</f>
        <v>0</v>
      </c>
      <c r="Q1068" s="51"/>
      <c r="R1068" s="51"/>
      <c r="S1068" s="51">
        <f>R1068</f>
        <v>0</v>
      </c>
      <c r="T1068" s="51"/>
      <c r="U1068" s="51">
        <f>T1068</f>
        <v>0</v>
      </c>
    </row>
    <row r="1069" spans="1:25" s="23" customFormat="1" ht="31.5" x14ac:dyDescent="0.2">
      <c r="A1069" s="341" t="s">
        <v>93</v>
      </c>
      <c r="B1069" s="341"/>
      <c r="C1069" s="341"/>
      <c r="D1069" s="341"/>
      <c r="E1069" s="38" t="s">
        <v>517</v>
      </c>
      <c r="F1069" s="20"/>
      <c r="G1069" s="52">
        <f>SUM(G1070)</f>
        <v>0</v>
      </c>
      <c r="H1069" s="52">
        <f t="shared" ref="H1069:U1070" si="547">SUM(H1070)</f>
        <v>0</v>
      </c>
      <c r="I1069" s="52">
        <f t="shared" si="547"/>
        <v>0</v>
      </c>
      <c r="J1069" s="52">
        <f t="shared" si="547"/>
        <v>0</v>
      </c>
      <c r="K1069" s="52">
        <f t="shared" si="547"/>
        <v>0</v>
      </c>
      <c r="L1069" s="22" t="str">
        <f t="shared" si="509"/>
        <v>-</v>
      </c>
      <c r="M1069" s="52">
        <f t="shared" si="547"/>
        <v>0</v>
      </c>
      <c r="N1069" s="52">
        <f t="shared" si="547"/>
        <v>0</v>
      </c>
      <c r="O1069" s="52">
        <f t="shared" si="547"/>
        <v>0</v>
      </c>
      <c r="P1069" s="52">
        <f t="shared" si="547"/>
        <v>0</v>
      </c>
      <c r="Q1069" s="52">
        <f t="shared" si="547"/>
        <v>0</v>
      </c>
      <c r="R1069" s="52">
        <f t="shared" si="547"/>
        <v>0</v>
      </c>
      <c r="S1069" s="52">
        <f t="shared" si="547"/>
        <v>0</v>
      </c>
      <c r="T1069" s="52">
        <f t="shared" si="547"/>
        <v>0</v>
      </c>
      <c r="U1069" s="52">
        <f t="shared" si="547"/>
        <v>0</v>
      </c>
      <c r="V1069" s="21"/>
      <c r="W1069" s="21"/>
      <c r="X1069" s="21"/>
      <c r="Y1069" s="12"/>
    </row>
    <row r="1070" spans="1:25" s="23" customFormat="1" ht="15.75" hidden="1" x14ac:dyDescent="0.2">
      <c r="A1070" s="24"/>
      <c r="B1070" s="25">
        <v>11</v>
      </c>
      <c r="C1070" s="24"/>
      <c r="D1070" s="40">
        <v>421</v>
      </c>
      <c r="E1070" s="20"/>
      <c r="F1070" s="20"/>
      <c r="G1070" s="52">
        <f>SUM(G1071)</f>
        <v>0</v>
      </c>
      <c r="H1070" s="52">
        <f t="shared" si="547"/>
        <v>0</v>
      </c>
      <c r="I1070" s="52">
        <f t="shared" si="547"/>
        <v>0</v>
      </c>
      <c r="J1070" s="52">
        <f t="shared" si="547"/>
        <v>0</v>
      </c>
      <c r="K1070" s="52">
        <f t="shared" si="547"/>
        <v>0</v>
      </c>
      <c r="L1070" s="22" t="str">
        <f t="shared" si="509"/>
        <v>-</v>
      </c>
      <c r="M1070" s="52">
        <f t="shared" si="547"/>
        <v>0</v>
      </c>
      <c r="N1070" s="52">
        <f t="shared" si="547"/>
        <v>0</v>
      </c>
      <c r="O1070" s="52">
        <f t="shared" si="547"/>
        <v>0</v>
      </c>
      <c r="P1070" s="52">
        <f t="shared" si="547"/>
        <v>0</v>
      </c>
      <c r="Q1070" s="52">
        <f t="shared" si="547"/>
        <v>0</v>
      </c>
      <c r="R1070" s="52">
        <f t="shared" si="547"/>
        <v>0</v>
      </c>
      <c r="S1070" s="52">
        <f t="shared" si="547"/>
        <v>0</v>
      </c>
      <c r="T1070" s="52">
        <f t="shared" si="547"/>
        <v>0</v>
      </c>
      <c r="U1070" s="52">
        <f t="shared" si="547"/>
        <v>0</v>
      </c>
      <c r="V1070" s="21"/>
      <c r="W1070" s="21"/>
      <c r="X1070" s="21"/>
      <c r="Y1070" s="12"/>
    </row>
    <row r="1071" spans="1:25" hidden="1" x14ac:dyDescent="0.2">
      <c r="A1071" s="41"/>
      <c r="B1071" s="42">
        <v>11</v>
      </c>
      <c r="C1071" s="41"/>
      <c r="D1071" s="64">
        <v>4214</v>
      </c>
      <c r="E1071" s="36" t="s">
        <v>500</v>
      </c>
      <c r="G1071" s="51"/>
      <c r="H1071" s="51"/>
      <c r="I1071" s="51"/>
      <c r="J1071" s="51"/>
      <c r="K1071" s="51"/>
      <c r="L1071" s="33" t="str">
        <f t="shared" si="509"/>
        <v>-</v>
      </c>
      <c r="M1071" s="51"/>
      <c r="N1071" s="51"/>
      <c r="O1071" s="51">
        <v>0</v>
      </c>
      <c r="P1071" s="51">
        <f>O1071</f>
        <v>0</v>
      </c>
      <c r="Q1071" s="51"/>
      <c r="R1071" s="51">
        <v>0</v>
      </c>
      <c r="S1071" s="51">
        <f>R1071</f>
        <v>0</v>
      </c>
      <c r="T1071" s="51"/>
      <c r="U1071" s="51">
        <f>T1071</f>
        <v>0</v>
      </c>
    </row>
    <row r="1072" spans="1:25" s="23" customFormat="1" ht="15.75" x14ac:dyDescent="0.2">
      <c r="A1072" s="332" t="s">
        <v>518</v>
      </c>
      <c r="B1072" s="332"/>
      <c r="C1072" s="332"/>
      <c r="D1072" s="332"/>
      <c r="E1072" s="332"/>
      <c r="F1072" s="332"/>
      <c r="G1072" s="16">
        <f>G1073+G1138</f>
        <v>17575560</v>
      </c>
      <c r="H1072" s="16">
        <f>H1073+H1138</f>
        <v>12490000</v>
      </c>
      <c r="I1072" s="16">
        <f>I1073+I1138</f>
        <v>17575560</v>
      </c>
      <c r="J1072" s="16">
        <f>J1073+J1138</f>
        <v>12490000</v>
      </c>
      <c r="K1072" s="16">
        <f>K1073+K1138</f>
        <v>5034716.0599999996</v>
      </c>
      <c r="L1072" s="17">
        <f t="shared" ref="L1072:L1135" si="548">IF(I1072=0, "-", K1072/I1072*100)</f>
        <v>28.64612029431779</v>
      </c>
      <c r="M1072" s="16">
        <f t="shared" ref="M1072:U1072" si="549">M1073+M1138</f>
        <v>12490000</v>
      </c>
      <c r="N1072" s="16">
        <f>N1073+N1138</f>
        <v>12490000</v>
      </c>
      <c r="O1072" s="16">
        <f t="shared" si="549"/>
        <v>5945000</v>
      </c>
      <c r="P1072" s="16">
        <f t="shared" si="549"/>
        <v>5945000</v>
      </c>
      <c r="Q1072" s="16">
        <f t="shared" si="549"/>
        <v>9252000</v>
      </c>
      <c r="R1072" s="16">
        <f t="shared" si="549"/>
        <v>5945000</v>
      </c>
      <c r="S1072" s="16">
        <f t="shared" si="549"/>
        <v>5945000</v>
      </c>
      <c r="T1072" s="16">
        <f t="shared" si="549"/>
        <v>5945000</v>
      </c>
      <c r="U1072" s="16">
        <f t="shared" si="549"/>
        <v>5945000</v>
      </c>
      <c r="V1072" s="21"/>
      <c r="W1072" s="21"/>
      <c r="X1072" s="21"/>
      <c r="Y1072" s="12"/>
    </row>
    <row r="1073" spans="1:25" s="47" customFormat="1" ht="29.25" customHeight="1" x14ac:dyDescent="0.2">
      <c r="A1073" s="340" t="s">
        <v>519</v>
      </c>
      <c r="B1073" s="340"/>
      <c r="C1073" s="340"/>
      <c r="D1073" s="340"/>
      <c r="E1073" s="338" t="s">
        <v>520</v>
      </c>
      <c r="F1073" s="338"/>
      <c r="G1073" s="18">
        <f>SUM(G1074+G1117+G1129)</f>
        <v>5945000</v>
      </c>
      <c r="H1073" s="18">
        <f t="shared" ref="H1073:U1073" si="550">SUM(H1074+H1117+H1129)</f>
        <v>5945000</v>
      </c>
      <c r="I1073" s="18">
        <f t="shared" si="550"/>
        <v>5945000</v>
      </c>
      <c r="J1073" s="18">
        <f t="shared" si="550"/>
        <v>5945000</v>
      </c>
      <c r="K1073" s="18">
        <f t="shared" si="550"/>
        <v>2352392.4799999995</v>
      </c>
      <c r="L1073" s="19">
        <f t="shared" si="548"/>
        <v>39.569259545836829</v>
      </c>
      <c r="M1073" s="18">
        <f t="shared" si="550"/>
        <v>5945000</v>
      </c>
      <c r="N1073" s="18">
        <f t="shared" si="550"/>
        <v>5945000</v>
      </c>
      <c r="O1073" s="18">
        <f t="shared" si="550"/>
        <v>5945000</v>
      </c>
      <c r="P1073" s="18">
        <f t="shared" si="550"/>
        <v>5945000</v>
      </c>
      <c r="Q1073" s="18">
        <f t="shared" si="550"/>
        <v>5945000</v>
      </c>
      <c r="R1073" s="18">
        <f t="shared" si="550"/>
        <v>5945000</v>
      </c>
      <c r="S1073" s="18">
        <f t="shared" si="550"/>
        <v>5945000</v>
      </c>
      <c r="T1073" s="18">
        <f t="shared" si="550"/>
        <v>5945000</v>
      </c>
      <c r="U1073" s="18">
        <f t="shared" si="550"/>
        <v>5945000</v>
      </c>
      <c r="V1073" s="83"/>
      <c r="W1073" s="83"/>
      <c r="X1073" s="83"/>
      <c r="Y1073" s="88"/>
    </row>
    <row r="1074" spans="1:25" s="23" customFormat="1" ht="78.75" x14ac:dyDescent="0.2">
      <c r="A1074" s="333" t="s">
        <v>521</v>
      </c>
      <c r="B1074" s="333"/>
      <c r="C1074" s="333"/>
      <c r="D1074" s="333"/>
      <c r="E1074" s="20" t="s">
        <v>522</v>
      </c>
      <c r="F1074" s="38" t="s">
        <v>523</v>
      </c>
      <c r="G1074" s="21">
        <f>G1075+G1078+G1080+G1083+G1088+G1092+G1102+G1104+G1110+G1113+G1115</f>
        <v>5290000</v>
      </c>
      <c r="H1074" s="21">
        <f t="shared" ref="H1074:U1074" si="551">H1075+H1078+H1080+H1083+H1088+H1092+H1102+H1104+H1110+H1113+H1115</f>
        <v>5290000</v>
      </c>
      <c r="I1074" s="21">
        <f t="shared" si="551"/>
        <v>5290000</v>
      </c>
      <c r="J1074" s="21">
        <f t="shared" si="551"/>
        <v>5290000</v>
      </c>
      <c r="K1074" s="21">
        <f t="shared" si="551"/>
        <v>2144249.6399999997</v>
      </c>
      <c r="L1074" s="22">
        <f t="shared" si="548"/>
        <v>40.534019659735343</v>
      </c>
      <c r="M1074" s="21">
        <f t="shared" si="551"/>
        <v>5290000</v>
      </c>
      <c r="N1074" s="21">
        <f t="shared" si="551"/>
        <v>5290000</v>
      </c>
      <c r="O1074" s="21">
        <f t="shared" si="551"/>
        <v>5390000</v>
      </c>
      <c r="P1074" s="21">
        <f t="shared" si="551"/>
        <v>5390000</v>
      </c>
      <c r="Q1074" s="21">
        <f t="shared" si="551"/>
        <v>5290000</v>
      </c>
      <c r="R1074" s="21">
        <f t="shared" si="551"/>
        <v>5390000</v>
      </c>
      <c r="S1074" s="21">
        <f t="shared" si="551"/>
        <v>5390000</v>
      </c>
      <c r="T1074" s="21">
        <f t="shared" si="551"/>
        <v>5390000</v>
      </c>
      <c r="U1074" s="21">
        <f t="shared" si="551"/>
        <v>5390000</v>
      </c>
      <c r="V1074" s="21"/>
      <c r="W1074" s="21"/>
      <c r="X1074" s="21"/>
      <c r="Y1074" s="12"/>
    </row>
    <row r="1075" spans="1:25" s="23" customFormat="1" ht="15.75" hidden="1" x14ac:dyDescent="0.2">
      <c r="A1075" s="24" t="s">
        <v>524</v>
      </c>
      <c r="B1075" s="25">
        <v>11</v>
      </c>
      <c r="C1075" s="49" t="s">
        <v>270</v>
      </c>
      <c r="D1075" s="27">
        <v>311</v>
      </c>
      <c r="E1075" s="20"/>
      <c r="F1075" s="20"/>
      <c r="G1075" s="21">
        <f>SUM(G1076:G1077)</f>
        <v>2110000</v>
      </c>
      <c r="H1075" s="21">
        <f t="shared" ref="H1075:U1075" si="552">SUM(H1076:H1077)</f>
        <v>2110000</v>
      </c>
      <c r="I1075" s="21">
        <f t="shared" si="552"/>
        <v>2110000</v>
      </c>
      <c r="J1075" s="21">
        <f t="shared" si="552"/>
        <v>2110000</v>
      </c>
      <c r="K1075" s="21">
        <f t="shared" si="552"/>
        <v>985668.02</v>
      </c>
      <c r="L1075" s="22">
        <f t="shared" si="548"/>
        <v>46.714124170616117</v>
      </c>
      <c r="M1075" s="21">
        <f t="shared" si="552"/>
        <v>2110000</v>
      </c>
      <c r="N1075" s="21">
        <f t="shared" si="552"/>
        <v>2110000</v>
      </c>
      <c r="O1075" s="21">
        <f t="shared" si="552"/>
        <v>2110000</v>
      </c>
      <c r="P1075" s="21">
        <f t="shared" si="552"/>
        <v>2110000</v>
      </c>
      <c r="Q1075" s="21">
        <f t="shared" si="552"/>
        <v>2110000</v>
      </c>
      <c r="R1075" s="21">
        <f t="shared" si="552"/>
        <v>2110000</v>
      </c>
      <c r="S1075" s="21">
        <f t="shared" si="552"/>
        <v>2110000</v>
      </c>
      <c r="T1075" s="21">
        <f t="shared" si="552"/>
        <v>2110000</v>
      </c>
      <c r="U1075" s="21">
        <f t="shared" si="552"/>
        <v>2110000</v>
      </c>
      <c r="V1075" s="21">
        <v>2700000</v>
      </c>
      <c r="W1075" s="21"/>
      <c r="X1075" s="21"/>
      <c r="Y1075" s="12" t="s">
        <v>525</v>
      </c>
    </row>
    <row r="1076" spans="1:25" s="23" customFormat="1" ht="15.75" hidden="1" x14ac:dyDescent="0.2">
      <c r="A1076" s="28" t="s">
        <v>524</v>
      </c>
      <c r="B1076" s="29">
        <v>11</v>
      </c>
      <c r="C1076" s="50" t="s">
        <v>270</v>
      </c>
      <c r="D1076" s="53" t="s">
        <v>526</v>
      </c>
      <c r="E1076" s="32" t="s">
        <v>33</v>
      </c>
      <c r="F1076" s="20"/>
      <c r="G1076" s="1">
        <v>2100000</v>
      </c>
      <c r="H1076" s="1">
        <v>2100000</v>
      </c>
      <c r="I1076" s="1">
        <v>2100000</v>
      </c>
      <c r="J1076" s="1">
        <v>2100000</v>
      </c>
      <c r="K1076" s="1">
        <v>985668.02</v>
      </c>
      <c r="L1076" s="33">
        <f t="shared" si="548"/>
        <v>46.936572380952377</v>
      </c>
      <c r="M1076" s="1">
        <v>2100000</v>
      </c>
      <c r="N1076" s="1">
        <v>2100000</v>
      </c>
      <c r="O1076" s="1">
        <v>2100000</v>
      </c>
      <c r="P1076" s="1">
        <f>O1076</f>
        <v>2100000</v>
      </c>
      <c r="Q1076" s="1">
        <v>2100000</v>
      </c>
      <c r="R1076" s="1">
        <v>2100000</v>
      </c>
      <c r="S1076" s="1">
        <f>R1076</f>
        <v>2100000</v>
      </c>
      <c r="T1076" s="1">
        <v>2100000</v>
      </c>
      <c r="U1076" s="1">
        <f>T1076</f>
        <v>2100000</v>
      </c>
      <c r="V1076" s="21">
        <f>O1075+O1078+O1080</f>
        <v>2700000</v>
      </c>
      <c r="W1076" s="21"/>
      <c r="X1076" s="21"/>
      <c r="Y1076" s="12" t="s">
        <v>527</v>
      </c>
    </row>
    <row r="1077" spans="1:25" s="23" customFormat="1" ht="15.75" hidden="1" x14ac:dyDescent="0.2">
      <c r="A1077" s="28" t="s">
        <v>524</v>
      </c>
      <c r="B1077" s="29">
        <v>11</v>
      </c>
      <c r="C1077" s="50" t="s">
        <v>270</v>
      </c>
      <c r="D1077" s="53" t="s">
        <v>528</v>
      </c>
      <c r="E1077" s="32" t="s">
        <v>35</v>
      </c>
      <c r="F1077" s="20"/>
      <c r="G1077" s="1">
        <v>10000</v>
      </c>
      <c r="H1077" s="1">
        <v>10000</v>
      </c>
      <c r="I1077" s="1">
        <v>10000</v>
      </c>
      <c r="J1077" s="1">
        <v>10000</v>
      </c>
      <c r="K1077" s="1">
        <v>0</v>
      </c>
      <c r="L1077" s="33">
        <f t="shared" si="548"/>
        <v>0</v>
      </c>
      <c r="M1077" s="1">
        <v>10000</v>
      </c>
      <c r="N1077" s="1">
        <v>10000</v>
      </c>
      <c r="O1077" s="1">
        <v>10000</v>
      </c>
      <c r="P1077" s="1">
        <f t="shared" ref="P1077:P1116" si="553">O1077</f>
        <v>10000</v>
      </c>
      <c r="Q1077" s="1">
        <v>10000</v>
      </c>
      <c r="R1077" s="1">
        <v>10000</v>
      </c>
      <c r="S1077" s="1">
        <f t="shared" ref="S1077:S1116" si="554">R1077</f>
        <v>10000</v>
      </c>
      <c r="T1077" s="1">
        <v>10000</v>
      </c>
      <c r="U1077" s="1">
        <f t="shared" ref="U1077:U1116" si="555">T1077</f>
        <v>10000</v>
      </c>
      <c r="V1077" s="1">
        <f>V1075-V1076</f>
        <v>0</v>
      </c>
      <c r="W1077" s="1"/>
      <c r="X1077" s="1"/>
      <c r="Y1077" s="65" t="s">
        <v>26</v>
      </c>
    </row>
    <row r="1078" spans="1:25" s="23" customFormat="1" ht="15.75" hidden="1" x14ac:dyDescent="0.2">
      <c r="A1078" s="24" t="s">
        <v>524</v>
      </c>
      <c r="B1078" s="25">
        <v>11</v>
      </c>
      <c r="C1078" s="49" t="s">
        <v>270</v>
      </c>
      <c r="D1078" s="40">
        <v>312</v>
      </c>
      <c r="E1078" s="20"/>
      <c r="F1078" s="20"/>
      <c r="G1078" s="21">
        <f>SUM(G1079)</f>
        <v>40000</v>
      </c>
      <c r="H1078" s="21">
        <f t="shared" ref="H1078:U1078" si="556">SUM(H1079)</f>
        <v>40000</v>
      </c>
      <c r="I1078" s="21">
        <f t="shared" si="556"/>
        <v>40000</v>
      </c>
      <c r="J1078" s="21">
        <f t="shared" si="556"/>
        <v>40000</v>
      </c>
      <c r="K1078" s="21">
        <f t="shared" si="556"/>
        <v>0</v>
      </c>
      <c r="L1078" s="22">
        <f t="shared" si="548"/>
        <v>0</v>
      </c>
      <c r="M1078" s="21">
        <f t="shared" si="556"/>
        <v>40000</v>
      </c>
      <c r="N1078" s="21">
        <f t="shared" si="556"/>
        <v>40000</v>
      </c>
      <c r="O1078" s="21">
        <f t="shared" si="556"/>
        <v>40000</v>
      </c>
      <c r="P1078" s="21">
        <f t="shared" si="556"/>
        <v>40000</v>
      </c>
      <c r="Q1078" s="21">
        <f t="shared" si="556"/>
        <v>40000</v>
      </c>
      <c r="R1078" s="21">
        <f t="shared" si="556"/>
        <v>40000</v>
      </c>
      <c r="S1078" s="21">
        <f t="shared" si="556"/>
        <v>40000</v>
      </c>
      <c r="T1078" s="21">
        <f t="shared" si="556"/>
        <v>40000</v>
      </c>
      <c r="U1078" s="21">
        <f t="shared" si="556"/>
        <v>40000</v>
      </c>
      <c r="V1078" s="21"/>
      <c r="W1078" s="21"/>
      <c r="X1078" s="21"/>
      <c r="Y1078" s="12"/>
    </row>
    <row r="1079" spans="1:25" s="23" customFormat="1" ht="15.75" hidden="1" x14ac:dyDescent="0.2">
      <c r="A1079" s="28" t="s">
        <v>524</v>
      </c>
      <c r="B1079" s="29">
        <v>11</v>
      </c>
      <c r="C1079" s="50" t="s">
        <v>270</v>
      </c>
      <c r="D1079" s="53" t="s">
        <v>529</v>
      </c>
      <c r="E1079" s="32" t="s">
        <v>471</v>
      </c>
      <c r="F1079" s="20"/>
      <c r="G1079" s="1">
        <v>40000</v>
      </c>
      <c r="H1079" s="1">
        <v>40000</v>
      </c>
      <c r="I1079" s="1">
        <v>40000</v>
      </c>
      <c r="J1079" s="1">
        <v>40000</v>
      </c>
      <c r="K1079" s="1">
        <v>0</v>
      </c>
      <c r="L1079" s="33">
        <f t="shared" si="548"/>
        <v>0</v>
      </c>
      <c r="M1079" s="1">
        <v>40000</v>
      </c>
      <c r="N1079" s="1">
        <v>40000</v>
      </c>
      <c r="O1079" s="1">
        <v>40000</v>
      </c>
      <c r="P1079" s="1">
        <f t="shared" si="553"/>
        <v>40000</v>
      </c>
      <c r="Q1079" s="1">
        <v>40000</v>
      </c>
      <c r="R1079" s="1">
        <v>40000</v>
      </c>
      <c r="S1079" s="1">
        <f t="shared" si="554"/>
        <v>40000</v>
      </c>
      <c r="T1079" s="1">
        <v>40000</v>
      </c>
      <c r="U1079" s="1">
        <f t="shared" si="555"/>
        <v>40000</v>
      </c>
      <c r="V1079" s="21"/>
      <c r="W1079" s="21"/>
      <c r="X1079" s="21"/>
      <c r="Y1079" s="12"/>
    </row>
    <row r="1080" spans="1:25" s="23" customFormat="1" ht="15.75" hidden="1" x14ac:dyDescent="0.2">
      <c r="A1080" s="24" t="s">
        <v>524</v>
      </c>
      <c r="B1080" s="25">
        <v>11</v>
      </c>
      <c r="C1080" s="49" t="s">
        <v>270</v>
      </c>
      <c r="D1080" s="40">
        <v>313</v>
      </c>
      <c r="E1080" s="20"/>
      <c r="F1080" s="20"/>
      <c r="G1080" s="21">
        <f>SUM(G1081:G1082)</f>
        <v>550000</v>
      </c>
      <c r="H1080" s="21">
        <f t="shared" ref="H1080:U1080" si="557">SUM(H1081:H1082)</f>
        <v>550000</v>
      </c>
      <c r="I1080" s="21">
        <f t="shared" si="557"/>
        <v>550000</v>
      </c>
      <c r="J1080" s="21">
        <f t="shared" si="557"/>
        <v>550000</v>
      </c>
      <c r="K1080" s="21">
        <f t="shared" si="557"/>
        <v>149821.46</v>
      </c>
      <c r="L1080" s="22">
        <f t="shared" si="548"/>
        <v>27.240265454545455</v>
      </c>
      <c r="M1080" s="21">
        <f t="shared" si="557"/>
        <v>550000</v>
      </c>
      <c r="N1080" s="21">
        <f t="shared" si="557"/>
        <v>550000</v>
      </c>
      <c r="O1080" s="21">
        <f t="shared" si="557"/>
        <v>550000</v>
      </c>
      <c r="P1080" s="21">
        <f t="shared" si="557"/>
        <v>550000</v>
      </c>
      <c r="Q1080" s="21">
        <f t="shared" si="557"/>
        <v>550000</v>
      </c>
      <c r="R1080" s="21">
        <f t="shared" si="557"/>
        <v>550000</v>
      </c>
      <c r="S1080" s="21">
        <f t="shared" si="557"/>
        <v>550000</v>
      </c>
      <c r="T1080" s="21">
        <f t="shared" si="557"/>
        <v>550000</v>
      </c>
      <c r="U1080" s="21">
        <f t="shared" si="557"/>
        <v>550000</v>
      </c>
      <c r="V1080" s="21"/>
      <c r="W1080" s="21"/>
      <c r="X1080" s="21"/>
      <c r="Y1080" s="12"/>
    </row>
    <row r="1081" spans="1:25" s="23" customFormat="1" ht="15.75" hidden="1" x14ac:dyDescent="0.2">
      <c r="A1081" s="28" t="s">
        <v>524</v>
      </c>
      <c r="B1081" s="29">
        <v>11</v>
      </c>
      <c r="C1081" s="50" t="s">
        <v>270</v>
      </c>
      <c r="D1081" s="53" t="s">
        <v>530</v>
      </c>
      <c r="E1081" s="32" t="s">
        <v>40</v>
      </c>
      <c r="F1081" s="20"/>
      <c r="G1081" s="1">
        <v>450000</v>
      </c>
      <c r="H1081" s="1">
        <v>450000</v>
      </c>
      <c r="I1081" s="1">
        <v>450000</v>
      </c>
      <c r="J1081" s="1">
        <v>450000</v>
      </c>
      <c r="K1081" s="1">
        <v>133065.12</v>
      </c>
      <c r="L1081" s="33">
        <f t="shared" si="548"/>
        <v>29.570026666666667</v>
      </c>
      <c r="M1081" s="1">
        <v>450000</v>
      </c>
      <c r="N1081" s="1">
        <v>450000</v>
      </c>
      <c r="O1081" s="1">
        <v>450000</v>
      </c>
      <c r="P1081" s="1">
        <f t="shared" si="553"/>
        <v>450000</v>
      </c>
      <c r="Q1081" s="1">
        <v>450000</v>
      </c>
      <c r="R1081" s="1">
        <v>450000</v>
      </c>
      <c r="S1081" s="1">
        <f t="shared" si="554"/>
        <v>450000</v>
      </c>
      <c r="T1081" s="1">
        <v>450000</v>
      </c>
      <c r="U1081" s="1">
        <f t="shared" si="555"/>
        <v>450000</v>
      </c>
      <c r="V1081" s="21"/>
      <c r="W1081" s="21"/>
      <c r="X1081" s="21"/>
      <c r="Y1081" s="12"/>
    </row>
    <row r="1082" spans="1:25" s="23" customFormat="1" ht="30" hidden="1" x14ac:dyDescent="0.2">
      <c r="A1082" s="28" t="s">
        <v>524</v>
      </c>
      <c r="B1082" s="29">
        <v>11</v>
      </c>
      <c r="C1082" s="50" t="s">
        <v>270</v>
      </c>
      <c r="D1082" s="53">
        <v>3133</v>
      </c>
      <c r="E1082" s="32" t="s">
        <v>41</v>
      </c>
      <c r="F1082" s="20"/>
      <c r="G1082" s="1">
        <v>100000</v>
      </c>
      <c r="H1082" s="1">
        <v>100000</v>
      </c>
      <c r="I1082" s="1">
        <v>100000</v>
      </c>
      <c r="J1082" s="1">
        <v>100000</v>
      </c>
      <c r="K1082" s="1">
        <v>16756.34</v>
      </c>
      <c r="L1082" s="33">
        <f t="shared" si="548"/>
        <v>16.756340000000002</v>
      </c>
      <c r="M1082" s="1">
        <v>100000</v>
      </c>
      <c r="N1082" s="1">
        <v>100000</v>
      </c>
      <c r="O1082" s="1">
        <v>100000</v>
      </c>
      <c r="P1082" s="1">
        <f t="shared" si="553"/>
        <v>100000</v>
      </c>
      <c r="Q1082" s="1">
        <v>100000</v>
      </c>
      <c r="R1082" s="1">
        <v>100000</v>
      </c>
      <c r="S1082" s="1">
        <f t="shared" si="554"/>
        <v>100000</v>
      </c>
      <c r="T1082" s="1">
        <v>100000</v>
      </c>
      <c r="U1082" s="1">
        <f t="shared" si="555"/>
        <v>100000</v>
      </c>
      <c r="V1082" s="21"/>
      <c r="W1082" s="21"/>
      <c r="X1082" s="21"/>
      <c r="Y1082" s="12"/>
    </row>
    <row r="1083" spans="1:25" s="23" customFormat="1" ht="15.75" hidden="1" x14ac:dyDescent="0.2">
      <c r="A1083" s="24" t="s">
        <v>524</v>
      </c>
      <c r="B1083" s="25">
        <v>11</v>
      </c>
      <c r="C1083" s="49" t="s">
        <v>270</v>
      </c>
      <c r="D1083" s="40">
        <v>321</v>
      </c>
      <c r="E1083" s="20"/>
      <c r="F1083" s="20"/>
      <c r="G1083" s="21">
        <f>SUM(G1084:G1087)</f>
        <v>540000</v>
      </c>
      <c r="H1083" s="21">
        <f t="shared" ref="H1083:U1083" si="558">SUM(H1084:H1087)</f>
        <v>540000</v>
      </c>
      <c r="I1083" s="21">
        <f t="shared" si="558"/>
        <v>540000</v>
      </c>
      <c r="J1083" s="21">
        <f t="shared" si="558"/>
        <v>540000</v>
      </c>
      <c r="K1083" s="21">
        <f t="shared" si="558"/>
        <v>95348.37</v>
      </c>
      <c r="L1083" s="22">
        <f t="shared" si="548"/>
        <v>17.657105555555557</v>
      </c>
      <c r="M1083" s="21">
        <f t="shared" si="558"/>
        <v>540000</v>
      </c>
      <c r="N1083" s="21">
        <f t="shared" si="558"/>
        <v>540000</v>
      </c>
      <c r="O1083" s="21">
        <f t="shared" si="558"/>
        <v>470000</v>
      </c>
      <c r="P1083" s="21">
        <f t="shared" si="558"/>
        <v>470000</v>
      </c>
      <c r="Q1083" s="21">
        <f t="shared" si="558"/>
        <v>540000</v>
      </c>
      <c r="R1083" s="21">
        <f t="shared" si="558"/>
        <v>470000</v>
      </c>
      <c r="S1083" s="21">
        <f t="shared" si="558"/>
        <v>470000</v>
      </c>
      <c r="T1083" s="21">
        <f t="shared" si="558"/>
        <v>470000</v>
      </c>
      <c r="U1083" s="21">
        <f t="shared" si="558"/>
        <v>470000</v>
      </c>
      <c r="V1083" s="21"/>
      <c r="W1083" s="21"/>
      <c r="X1083" s="21"/>
      <c r="Y1083" s="12"/>
    </row>
    <row r="1084" spans="1:25" s="23" customFormat="1" ht="15.75" hidden="1" x14ac:dyDescent="0.2">
      <c r="A1084" s="28" t="s">
        <v>524</v>
      </c>
      <c r="B1084" s="29">
        <v>11</v>
      </c>
      <c r="C1084" s="50" t="s">
        <v>270</v>
      </c>
      <c r="D1084" s="53" t="s">
        <v>510</v>
      </c>
      <c r="E1084" s="32" t="s">
        <v>42</v>
      </c>
      <c r="F1084" s="20"/>
      <c r="G1084" s="1">
        <v>290000</v>
      </c>
      <c r="H1084" s="1">
        <v>290000</v>
      </c>
      <c r="I1084" s="1">
        <v>290000</v>
      </c>
      <c r="J1084" s="1">
        <v>290000</v>
      </c>
      <c r="K1084" s="1">
        <v>79002.37</v>
      </c>
      <c r="L1084" s="33">
        <f t="shared" si="548"/>
        <v>27.242196551724135</v>
      </c>
      <c r="M1084" s="1">
        <v>290000</v>
      </c>
      <c r="N1084" s="1">
        <v>290000</v>
      </c>
      <c r="O1084" s="1">
        <v>220000</v>
      </c>
      <c r="P1084" s="1">
        <f t="shared" si="553"/>
        <v>220000</v>
      </c>
      <c r="Q1084" s="1">
        <v>290000</v>
      </c>
      <c r="R1084" s="1">
        <v>220000</v>
      </c>
      <c r="S1084" s="1">
        <f t="shared" si="554"/>
        <v>220000</v>
      </c>
      <c r="T1084" s="1">
        <v>220000</v>
      </c>
      <c r="U1084" s="1">
        <f t="shared" si="555"/>
        <v>220000</v>
      </c>
      <c r="V1084" s="21"/>
      <c r="W1084" s="21"/>
      <c r="X1084" s="21"/>
      <c r="Y1084" s="12"/>
    </row>
    <row r="1085" spans="1:25" s="23" customFormat="1" ht="30" hidden="1" x14ac:dyDescent="0.2">
      <c r="A1085" s="28" t="s">
        <v>524</v>
      </c>
      <c r="B1085" s="29">
        <v>11</v>
      </c>
      <c r="C1085" s="50" t="s">
        <v>270</v>
      </c>
      <c r="D1085" s="53" t="s">
        <v>531</v>
      </c>
      <c r="E1085" s="32" t="s">
        <v>43</v>
      </c>
      <c r="F1085" s="20"/>
      <c r="G1085" s="1">
        <v>80000</v>
      </c>
      <c r="H1085" s="1">
        <v>80000</v>
      </c>
      <c r="I1085" s="1">
        <v>80000</v>
      </c>
      <c r="J1085" s="1">
        <v>80000</v>
      </c>
      <c r="K1085" s="1">
        <v>13230</v>
      </c>
      <c r="L1085" s="33">
        <f t="shared" si="548"/>
        <v>16.537499999999998</v>
      </c>
      <c r="M1085" s="1">
        <v>80000</v>
      </c>
      <c r="N1085" s="1">
        <v>80000</v>
      </c>
      <c r="O1085" s="1">
        <v>80000</v>
      </c>
      <c r="P1085" s="1">
        <f t="shared" si="553"/>
        <v>80000</v>
      </c>
      <c r="Q1085" s="1">
        <v>80000</v>
      </c>
      <c r="R1085" s="1">
        <v>80000</v>
      </c>
      <c r="S1085" s="1">
        <f t="shared" si="554"/>
        <v>80000</v>
      </c>
      <c r="T1085" s="1">
        <v>80000</v>
      </c>
      <c r="U1085" s="1">
        <f t="shared" si="555"/>
        <v>80000</v>
      </c>
      <c r="V1085" s="21"/>
      <c r="W1085" s="21"/>
      <c r="X1085" s="21"/>
      <c r="Y1085" s="12"/>
    </row>
    <row r="1086" spans="1:25" s="23" customFormat="1" ht="15.75" hidden="1" x14ac:dyDescent="0.2">
      <c r="A1086" s="28" t="s">
        <v>524</v>
      </c>
      <c r="B1086" s="29">
        <v>11</v>
      </c>
      <c r="C1086" s="50" t="s">
        <v>270</v>
      </c>
      <c r="D1086" s="53" t="s">
        <v>532</v>
      </c>
      <c r="E1086" s="32" t="s">
        <v>44</v>
      </c>
      <c r="F1086" s="20"/>
      <c r="G1086" s="1">
        <v>120000</v>
      </c>
      <c r="H1086" s="1">
        <v>120000</v>
      </c>
      <c r="I1086" s="1">
        <v>120000</v>
      </c>
      <c r="J1086" s="1">
        <v>120000</v>
      </c>
      <c r="K1086" s="1">
        <v>900</v>
      </c>
      <c r="L1086" s="33">
        <f t="shared" si="548"/>
        <v>0.75</v>
      </c>
      <c r="M1086" s="1">
        <v>120000</v>
      </c>
      <c r="N1086" s="1">
        <v>120000</v>
      </c>
      <c r="O1086" s="1">
        <v>120000</v>
      </c>
      <c r="P1086" s="1">
        <f t="shared" si="553"/>
        <v>120000</v>
      </c>
      <c r="Q1086" s="1">
        <v>120000</v>
      </c>
      <c r="R1086" s="1">
        <v>120000</v>
      </c>
      <c r="S1086" s="1">
        <f t="shared" si="554"/>
        <v>120000</v>
      </c>
      <c r="T1086" s="1">
        <v>120000</v>
      </c>
      <c r="U1086" s="1">
        <f t="shared" si="555"/>
        <v>120000</v>
      </c>
      <c r="V1086" s="21"/>
      <c r="W1086" s="21"/>
      <c r="X1086" s="21"/>
      <c r="Y1086" s="12"/>
    </row>
    <row r="1087" spans="1:25" s="23" customFormat="1" ht="15.75" hidden="1" x14ac:dyDescent="0.2">
      <c r="A1087" s="28" t="s">
        <v>524</v>
      </c>
      <c r="B1087" s="29">
        <v>11</v>
      </c>
      <c r="C1087" s="50" t="s">
        <v>270</v>
      </c>
      <c r="D1087" s="53" t="s">
        <v>533</v>
      </c>
      <c r="E1087" s="32" t="s">
        <v>45</v>
      </c>
      <c r="F1087" s="20"/>
      <c r="G1087" s="1">
        <v>50000</v>
      </c>
      <c r="H1087" s="1">
        <v>50000</v>
      </c>
      <c r="I1087" s="1">
        <v>50000</v>
      </c>
      <c r="J1087" s="1">
        <v>50000</v>
      </c>
      <c r="K1087" s="1">
        <v>2216</v>
      </c>
      <c r="L1087" s="33">
        <f t="shared" si="548"/>
        <v>4.4319999999999995</v>
      </c>
      <c r="M1087" s="1">
        <v>50000</v>
      </c>
      <c r="N1087" s="1">
        <v>50000</v>
      </c>
      <c r="O1087" s="1">
        <v>50000</v>
      </c>
      <c r="P1087" s="1">
        <f t="shared" si="553"/>
        <v>50000</v>
      </c>
      <c r="Q1087" s="1">
        <v>50000</v>
      </c>
      <c r="R1087" s="1">
        <v>50000</v>
      </c>
      <c r="S1087" s="1">
        <f t="shared" si="554"/>
        <v>50000</v>
      </c>
      <c r="T1087" s="1">
        <v>50000</v>
      </c>
      <c r="U1087" s="1">
        <f t="shared" si="555"/>
        <v>50000</v>
      </c>
      <c r="V1087" s="21"/>
      <c r="W1087" s="21"/>
      <c r="X1087" s="21"/>
      <c r="Y1087" s="12"/>
    </row>
    <row r="1088" spans="1:25" s="23" customFormat="1" ht="15.75" hidden="1" x14ac:dyDescent="0.2">
      <c r="A1088" s="24" t="s">
        <v>524</v>
      </c>
      <c r="B1088" s="25">
        <v>11</v>
      </c>
      <c r="C1088" s="49" t="s">
        <v>270</v>
      </c>
      <c r="D1088" s="40">
        <v>322</v>
      </c>
      <c r="E1088" s="20"/>
      <c r="F1088" s="20"/>
      <c r="G1088" s="21">
        <f>SUM(G1089:G1091)</f>
        <v>140000</v>
      </c>
      <c r="H1088" s="21">
        <f t="shared" ref="H1088:U1088" si="559">SUM(H1089:H1091)</f>
        <v>140000</v>
      </c>
      <c r="I1088" s="21">
        <f t="shared" si="559"/>
        <v>140000</v>
      </c>
      <c r="J1088" s="21">
        <f t="shared" si="559"/>
        <v>140000</v>
      </c>
      <c r="K1088" s="21">
        <f t="shared" si="559"/>
        <v>53202.27</v>
      </c>
      <c r="L1088" s="22">
        <f t="shared" si="548"/>
        <v>38.001621428571426</v>
      </c>
      <c r="M1088" s="21">
        <f t="shared" si="559"/>
        <v>140000</v>
      </c>
      <c r="N1088" s="21">
        <f t="shared" si="559"/>
        <v>140000</v>
      </c>
      <c r="O1088" s="21">
        <f t="shared" si="559"/>
        <v>180000</v>
      </c>
      <c r="P1088" s="21">
        <f t="shared" si="559"/>
        <v>180000</v>
      </c>
      <c r="Q1088" s="21">
        <f t="shared" si="559"/>
        <v>140000</v>
      </c>
      <c r="R1088" s="21">
        <f t="shared" si="559"/>
        <v>180000</v>
      </c>
      <c r="S1088" s="21">
        <f t="shared" si="559"/>
        <v>180000</v>
      </c>
      <c r="T1088" s="21">
        <f t="shared" si="559"/>
        <v>180000</v>
      </c>
      <c r="U1088" s="21">
        <f t="shared" si="559"/>
        <v>180000</v>
      </c>
      <c r="V1088" s="21"/>
      <c r="W1088" s="21"/>
      <c r="X1088" s="21"/>
      <c r="Y1088" s="12"/>
    </row>
    <row r="1089" spans="1:25" s="23" customFormat="1" ht="15.75" hidden="1" x14ac:dyDescent="0.2">
      <c r="A1089" s="28" t="s">
        <v>524</v>
      </c>
      <c r="B1089" s="29">
        <v>11</v>
      </c>
      <c r="C1089" s="50" t="s">
        <v>270</v>
      </c>
      <c r="D1089" s="53" t="s">
        <v>534</v>
      </c>
      <c r="E1089" s="32" t="s">
        <v>297</v>
      </c>
      <c r="F1089" s="20"/>
      <c r="G1089" s="1">
        <v>50000</v>
      </c>
      <c r="H1089" s="1">
        <v>50000</v>
      </c>
      <c r="I1089" s="1">
        <v>50000</v>
      </c>
      <c r="J1089" s="1">
        <v>50000</v>
      </c>
      <c r="K1089" s="1">
        <v>20161.829999999998</v>
      </c>
      <c r="L1089" s="33">
        <f t="shared" si="548"/>
        <v>40.323659999999997</v>
      </c>
      <c r="M1089" s="1">
        <v>50000</v>
      </c>
      <c r="N1089" s="1">
        <v>50000</v>
      </c>
      <c r="O1089" s="1">
        <v>50000</v>
      </c>
      <c r="P1089" s="1">
        <f t="shared" si="553"/>
        <v>50000</v>
      </c>
      <c r="Q1089" s="1">
        <v>50000</v>
      </c>
      <c r="R1089" s="1">
        <v>50000</v>
      </c>
      <c r="S1089" s="1">
        <f t="shared" si="554"/>
        <v>50000</v>
      </c>
      <c r="T1089" s="1">
        <v>50000</v>
      </c>
      <c r="U1089" s="1">
        <f t="shared" si="555"/>
        <v>50000</v>
      </c>
      <c r="V1089" s="21"/>
      <c r="W1089" s="21"/>
      <c r="X1089" s="21"/>
      <c r="Y1089" s="12"/>
    </row>
    <row r="1090" spans="1:25" s="23" customFormat="1" ht="15.75" hidden="1" x14ac:dyDescent="0.2">
      <c r="A1090" s="28" t="s">
        <v>524</v>
      </c>
      <c r="B1090" s="29">
        <v>11</v>
      </c>
      <c r="C1090" s="50" t="s">
        <v>270</v>
      </c>
      <c r="D1090" s="53" t="s">
        <v>535</v>
      </c>
      <c r="E1090" s="32" t="s">
        <v>48</v>
      </c>
      <c r="F1090" s="20"/>
      <c r="G1090" s="1">
        <v>50000</v>
      </c>
      <c r="H1090" s="1">
        <v>50000</v>
      </c>
      <c r="I1090" s="1">
        <v>50000</v>
      </c>
      <c r="J1090" s="1">
        <v>50000</v>
      </c>
      <c r="K1090" s="1">
        <v>30902.34</v>
      </c>
      <c r="L1090" s="33">
        <f t="shared" si="548"/>
        <v>61.804679999999998</v>
      </c>
      <c r="M1090" s="1">
        <v>50000</v>
      </c>
      <c r="N1090" s="1">
        <v>50000</v>
      </c>
      <c r="O1090" s="1">
        <v>90000</v>
      </c>
      <c r="P1090" s="1">
        <f t="shared" si="553"/>
        <v>90000</v>
      </c>
      <c r="Q1090" s="1">
        <v>50000</v>
      </c>
      <c r="R1090" s="1">
        <v>90000</v>
      </c>
      <c r="S1090" s="1">
        <f t="shared" si="554"/>
        <v>90000</v>
      </c>
      <c r="T1090" s="1">
        <v>90000</v>
      </c>
      <c r="U1090" s="1">
        <f t="shared" si="555"/>
        <v>90000</v>
      </c>
      <c r="V1090" s="21"/>
      <c r="W1090" s="21"/>
      <c r="X1090" s="21"/>
      <c r="Y1090" s="12"/>
    </row>
    <row r="1091" spans="1:25" s="23" customFormat="1" ht="15.75" hidden="1" x14ac:dyDescent="0.2">
      <c r="A1091" s="28" t="s">
        <v>524</v>
      </c>
      <c r="B1091" s="29">
        <v>11</v>
      </c>
      <c r="C1091" s="50" t="s">
        <v>270</v>
      </c>
      <c r="D1091" s="53" t="s">
        <v>536</v>
      </c>
      <c r="E1091" s="32" t="s">
        <v>473</v>
      </c>
      <c r="F1091" s="20"/>
      <c r="G1091" s="1">
        <v>40000</v>
      </c>
      <c r="H1091" s="1">
        <v>40000</v>
      </c>
      <c r="I1091" s="1">
        <v>40000</v>
      </c>
      <c r="J1091" s="1">
        <v>40000</v>
      </c>
      <c r="K1091" s="1">
        <v>2138.1</v>
      </c>
      <c r="L1091" s="33">
        <f t="shared" si="548"/>
        <v>5.3452500000000001</v>
      </c>
      <c r="M1091" s="1">
        <v>40000</v>
      </c>
      <c r="N1091" s="1">
        <v>40000</v>
      </c>
      <c r="O1091" s="1">
        <v>40000</v>
      </c>
      <c r="P1091" s="1">
        <f t="shared" si="553"/>
        <v>40000</v>
      </c>
      <c r="Q1091" s="1">
        <v>40000</v>
      </c>
      <c r="R1091" s="1">
        <v>40000</v>
      </c>
      <c r="S1091" s="1">
        <f t="shared" si="554"/>
        <v>40000</v>
      </c>
      <c r="T1091" s="1">
        <v>40000</v>
      </c>
      <c r="U1091" s="1">
        <f t="shared" si="555"/>
        <v>40000</v>
      </c>
      <c r="V1091" s="21"/>
      <c r="W1091" s="21"/>
      <c r="X1091" s="21"/>
      <c r="Y1091" s="12"/>
    </row>
    <row r="1092" spans="1:25" s="23" customFormat="1" ht="15.75" hidden="1" x14ac:dyDescent="0.2">
      <c r="A1092" s="24" t="s">
        <v>524</v>
      </c>
      <c r="B1092" s="25">
        <v>11</v>
      </c>
      <c r="C1092" s="49" t="s">
        <v>270</v>
      </c>
      <c r="D1092" s="40">
        <v>323</v>
      </c>
      <c r="E1092" s="20"/>
      <c r="F1092" s="20"/>
      <c r="G1092" s="21">
        <f>SUM(G1093:G1101)</f>
        <v>1065000</v>
      </c>
      <c r="H1092" s="21">
        <f t="shared" ref="H1092:U1092" si="560">SUM(H1093:H1101)</f>
        <v>1065000</v>
      </c>
      <c r="I1092" s="21">
        <f t="shared" si="560"/>
        <v>1065000</v>
      </c>
      <c r="J1092" s="21">
        <f t="shared" si="560"/>
        <v>1065000</v>
      </c>
      <c r="K1092" s="21">
        <f t="shared" si="560"/>
        <v>650002.59</v>
      </c>
      <c r="L1092" s="22">
        <f t="shared" si="548"/>
        <v>61.033107042253519</v>
      </c>
      <c r="M1092" s="21">
        <f t="shared" si="560"/>
        <v>1065000</v>
      </c>
      <c r="N1092" s="21">
        <f t="shared" si="560"/>
        <v>1065000</v>
      </c>
      <c r="O1092" s="21">
        <f t="shared" si="560"/>
        <v>1395000</v>
      </c>
      <c r="P1092" s="21">
        <f t="shared" si="560"/>
        <v>1395000</v>
      </c>
      <c r="Q1092" s="21">
        <f t="shared" si="560"/>
        <v>1065000</v>
      </c>
      <c r="R1092" s="21">
        <f t="shared" si="560"/>
        <v>1395000</v>
      </c>
      <c r="S1092" s="21">
        <f t="shared" si="560"/>
        <v>1395000</v>
      </c>
      <c r="T1092" s="21">
        <f t="shared" si="560"/>
        <v>1395000</v>
      </c>
      <c r="U1092" s="21">
        <f t="shared" si="560"/>
        <v>1395000</v>
      </c>
      <c r="V1092" s="21"/>
      <c r="W1092" s="21"/>
      <c r="X1092" s="21"/>
      <c r="Y1092" s="12"/>
    </row>
    <row r="1093" spans="1:25" s="23" customFormat="1" ht="15.75" hidden="1" x14ac:dyDescent="0.2">
      <c r="A1093" s="28" t="s">
        <v>524</v>
      </c>
      <c r="B1093" s="29">
        <v>11</v>
      </c>
      <c r="C1093" s="50" t="s">
        <v>270</v>
      </c>
      <c r="D1093" s="53" t="s">
        <v>537</v>
      </c>
      <c r="E1093" s="32" t="s">
        <v>52</v>
      </c>
      <c r="F1093" s="20"/>
      <c r="G1093" s="1">
        <v>100000</v>
      </c>
      <c r="H1093" s="1">
        <v>100000</v>
      </c>
      <c r="I1093" s="1">
        <v>100000</v>
      </c>
      <c r="J1093" s="1">
        <v>100000</v>
      </c>
      <c r="K1093" s="1">
        <v>19501.47</v>
      </c>
      <c r="L1093" s="33">
        <f t="shared" si="548"/>
        <v>19.501470000000001</v>
      </c>
      <c r="M1093" s="1">
        <v>100000</v>
      </c>
      <c r="N1093" s="1">
        <v>100000</v>
      </c>
      <c r="O1093" s="1">
        <v>50000</v>
      </c>
      <c r="P1093" s="1">
        <f t="shared" si="553"/>
        <v>50000</v>
      </c>
      <c r="Q1093" s="1">
        <v>100000</v>
      </c>
      <c r="R1093" s="1">
        <v>50000</v>
      </c>
      <c r="S1093" s="1">
        <f t="shared" si="554"/>
        <v>50000</v>
      </c>
      <c r="T1093" s="1">
        <v>50000</v>
      </c>
      <c r="U1093" s="1">
        <f t="shared" si="555"/>
        <v>50000</v>
      </c>
      <c r="V1093" s="21"/>
      <c r="W1093" s="21"/>
      <c r="X1093" s="21"/>
      <c r="Y1093" s="12"/>
    </row>
    <row r="1094" spans="1:25" s="23" customFormat="1" ht="15.75" hidden="1" x14ac:dyDescent="0.2">
      <c r="A1094" s="28" t="s">
        <v>524</v>
      </c>
      <c r="B1094" s="29">
        <v>11</v>
      </c>
      <c r="C1094" s="50" t="s">
        <v>270</v>
      </c>
      <c r="D1094" s="53" t="s">
        <v>538</v>
      </c>
      <c r="E1094" s="32" t="s">
        <v>53</v>
      </c>
      <c r="F1094" s="20"/>
      <c r="G1094" s="1">
        <v>70000</v>
      </c>
      <c r="H1094" s="1">
        <v>70000</v>
      </c>
      <c r="I1094" s="1">
        <v>70000</v>
      </c>
      <c r="J1094" s="1">
        <v>70000</v>
      </c>
      <c r="K1094" s="1">
        <v>64466.25</v>
      </c>
      <c r="L1094" s="33">
        <f t="shared" si="548"/>
        <v>92.094642857142858</v>
      </c>
      <c r="M1094" s="1">
        <v>70000</v>
      </c>
      <c r="N1094" s="1">
        <v>70000</v>
      </c>
      <c r="O1094" s="1">
        <v>150000</v>
      </c>
      <c r="P1094" s="1">
        <f t="shared" si="553"/>
        <v>150000</v>
      </c>
      <c r="Q1094" s="1">
        <v>70000</v>
      </c>
      <c r="R1094" s="1">
        <v>150000</v>
      </c>
      <c r="S1094" s="1">
        <f t="shared" si="554"/>
        <v>150000</v>
      </c>
      <c r="T1094" s="1">
        <v>150000</v>
      </c>
      <c r="U1094" s="1">
        <f t="shared" si="555"/>
        <v>150000</v>
      </c>
      <c r="V1094" s="21"/>
      <c r="W1094" s="21"/>
      <c r="X1094" s="21"/>
      <c r="Y1094" s="12"/>
    </row>
    <row r="1095" spans="1:25" s="23" customFormat="1" ht="15.75" hidden="1" x14ac:dyDescent="0.2">
      <c r="A1095" s="28" t="s">
        <v>524</v>
      </c>
      <c r="B1095" s="29">
        <v>11</v>
      </c>
      <c r="C1095" s="50" t="s">
        <v>270</v>
      </c>
      <c r="D1095" s="53" t="s">
        <v>539</v>
      </c>
      <c r="E1095" s="32" t="s">
        <v>54</v>
      </c>
      <c r="F1095" s="20"/>
      <c r="G1095" s="1">
        <v>40000</v>
      </c>
      <c r="H1095" s="1">
        <v>40000</v>
      </c>
      <c r="I1095" s="1">
        <v>40000</v>
      </c>
      <c r="J1095" s="1">
        <v>40000</v>
      </c>
      <c r="K1095" s="1">
        <v>0</v>
      </c>
      <c r="L1095" s="33">
        <f t="shared" si="548"/>
        <v>0</v>
      </c>
      <c r="M1095" s="1">
        <v>40000</v>
      </c>
      <c r="N1095" s="1">
        <v>40000</v>
      </c>
      <c r="O1095" s="1">
        <v>40000</v>
      </c>
      <c r="P1095" s="1">
        <f t="shared" si="553"/>
        <v>40000</v>
      </c>
      <c r="Q1095" s="1">
        <v>40000</v>
      </c>
      <c r="R1095" s="1">
        <v>40000</v>
      </c>
      <c r="S1095" s="1">
        <f t="shared" si="554"/>
        <v>40000</v>
      </c>
      <c r="T1095" s="1">
        <v>40000</v>
      </c>
      <c r="U1095" s="1">
        <f t="shared" si="555"/>
        <v>40000</v>
      </c>
      <c r="V1095" s="21"/>
      <c r="W1095" s="21"/>
      <c r="X1095" s="21"/>
      <c r="Y1095" s="12"/>
    </row>
    <row r="1096" spans="1:25" s="23" customFormat="1" ht="15.75" hidden="1" x14ac:dyDescent="0.2">
      <c r="A1096" s="28" t="s">
        <v>524</v>
      </c>
      <c r="B1096" s="29">
        <v>11</v>
      </c>
      <c r="C1096" s="50" t="s">
        <v>270</v>
      </c>
      <c r="D1096" s="53" t="s">
        <v>540</v>
      </c>
      <c r="E1096" s="32" t="s">
        <v>55</v>
      </c>
      <c r="F1096" s="20"/>
      <c r="G1096" s="1">
        <v>90000</v>
      </c>
      <c r="H1096" s="1">
        <v>90000</v>
      </c>
      <c r="I1096" s="1">
        <v>90000</v>
      </c>
      <c r="J1096" s="1">
        <v>90000</v>
      </c>
      <c r="K1096" s="1">
        <v>26277.88</v>
      </c>
      <c r="L1096" s="33">
        <f t="shared" si="548"/>
        <v>29.19764444444445</v>
      </c>
      <c r="M1096" s="1">
        <v>90000</v>
      </c>
      <c r="N1096" s="1">
        <v>90000</v>
      </c>
      <c r="O1096" s="1">
        <v>90000</v>
      </c>
      <c r="P1096" s="1">
        <f t="shared" si="553"/>
        <v>90000</v>
      </c>
      <c r="Q1096" s="1">
        <v>90000</v>
      </c>
      <c r="R1096" s="1">
        <v>90000</v>
      </c>
      <c r="S1096" s="1">
        <f t="shared" si="554"/>
        <v>90000</v>
      </c>
      <c r="T1096" s="1">
        <v>90000</v>
      </c>
      <c r="U1096" s="1">
        <f t="shared" si="555"/>
        <v>90000</v>
      </c>
      <c r="V1096" s="21"/>
      <c r="W1096" s="21"/>
      <c r="X1096" s="21"/>
      <c r="Y1096" s="12"/>
    </row>
    <row r="1097" spans="1:25" s="23" customFormat="1" ht="15.75" hidden="1" x14ac:dyDescent="0.2">
      <c r="A1097" s="28" t="s">
        <v>524</v>
      </c>
      <c r="B1097" s="29">
        <v>11</v>
      </c>
      <c r="C1097" s="50" t="s">
        <v>270</v>
      </c>
      <c r="D1097" s="53" t="s">
        <v>541</v>
      </c>
      <c r="E1097" s="32" t="s">
        <v>56</v>
      </c>
      <c r="F1097" s="20"/>
      <c r="G1097" s="1">
        <v>400000</v>
      </c>
      <c r="H1097" s="1">
        <v>400000</v>
      </c>
      <c r="I1097" s="1">
        <v>400000</v>
      </c>
      <c r="J1097" s="1">
        <v>400000</v>
      </c>
      <c r="K1097" s="1">
        <v>400000</v>
      </c>
      <c r="L1097" s="33">
        <f t="shared" si="548"/>
        <v>100</v>
      </c>
      <c r="M1097" s="1">
        <v>400000</v>
      </c>
      <c r="N1097" s="1">
        <v>400000</v>
      </c>
      <c r="O1097" s="1">
        <v>750000</v>
      </c>
      <c r="P1097" s="1">
        <f t="shared" si="553"/>
        <v>750000</v>
      </c>
      <c r="Q1097" s="1">
        <v>400000</v>
      </c>
      <c r="R1097" s="1">
        <v>750000</v>
      </c>
      <c r="S1097" s="1">
        <f t="shared" si="554"/>
        <v>750000</v>
      </c>
      <c r="T1097" s="1">
        <v>750000</v>
      </c>
      <c r="U1097" s="1">
        <f t="shared" si="555"/>
        <v>750000</v>
      </c>
      <c r="V1097" s="21"/>
      <c r="W1097" s="21"/>
      <c r="X1097" s="21"/>
      <c r="Y1097" s="12"/>
    </row>
    <row r="1098" spans="1:25" s="23" customFormat="1" ht="15.75" hidden="1" x14ac:dyDescent="0.2">
      <c r="A1098" s="28" t="s">
        <v>524</v>
      </c>
      <c r="B1098" s="29">
        <v>11</v>
      </c>
      <c r="C1098" s="50" t="s">
        <v>270</v>
      </c>
      <c r="D1098" s="53" t="s">
        <v>542</v>
      </c>
      <c r="E1098" s="32" t="s">
        <v>57</v>
      </c>
      <c r="F1098" s="20"/>
      <c r="G1098" s="1">
        <v>10000</v>
      </c>
      <c r="H1098" s="1">
        <v>10000</v>
      </c>
      <c r="I1098" s="1">
        <v>10000</v>
      </c>
      <c r="J1098" s="1">
        <v>10000</v>
      </c>
      <c r="K1098" s="1">
        <v>0</v>
      </c>
      <c r="L1098" s="33">
        <f t="shared" si="548"/>
        <v>0</v>
      </c>
      <c r="M1098" s="1">
        <v>10000</v>
      </c>
      <c r="N1098" s="1">
        <v>10000</v>
      </c>
      <c r="O1098" s="1">
        <v>10000</v>
      </c>
      <c r="P1098" s="1">
        <f t="shared" si="553"/>
        <v>10000</v>
      </c>
      <c r="Q1098" s="1">
        <v>10000</v>
      </c>
      <c r="R1098" s="1">
        <v>10000</v>
      </c>
      <c r="S1098" s="1">
        <f t="shared" si="554"/>
        <v>10000</v>
      </c>
      <c r="T1098" s="1">
        <v>10000</v>
      </c>
      <c r="U1098" s="1">
        <f t="shared" si="555"/>
        <v>10000</v>
      </c>
      <c r="V1098" s="21"/>
      <c r="W1098" s="21"/>
      <c r="X1098" s="21"/>
      <c r="Y1098" s="12"/>
    </row>
    <row r="1099" spans="1:25" s="23" customFormat="1" ht="15.75" hidden="1" x14ac:dyDescent="0.2">
      <c r="A1099" s="28" t="s">
        <v>524</v>
      </c>
      <c r="B1099" s="29">
        <v>11</v>
      </c>
      <c r="C1099" s="50" t="s">
        <v>270</v>
      </c>
      <c r="D1099" s="53" t="s">
        <v>511</v>
      </c>
      <c r="E1099" s="32" t="s">
        <v>58</v>
      </c>
      <c r="F1099" s="20"/>
      <c r="G1099" s="1">
        <v>250000</v>
      </c>
      <c r="H1099" s="1">
        <v>250000</v>
      </c>
      <c r="I1099" s="1">
        <v>250000</v>
      </c>
      <c r="J1099" s="1">
        <v>250000</v>
      </c>
      <c r="K1099" s="1">
        <v>111267.24</v>
      </c>
      <c r="L1099" s="33">
        <f t="shared" si="548"/>
        <v>44.506896000000005</v>
      </c>
      <c r="M1099" s="1">
        <v>250000</v>
      </c>
      <c r="N1099" s="1">
        <v>250000</v>
      </c>
      <c r="O1099" s="1">
        <v>200000</v>
      </c>
      <c r="P1099" s="1">
        <f t="shared" si="553"/>
        <v>200000</v>
      </c>
      <c r="Q1099" s="1">
        <v>250000</v>
      </c>
      <c r="R1099" s="1">
        <v>200000</v>
      </c>
      <c r="S1099" s="1">
        <f t="shared" si="554"/>
        <v>200000</v>
      </c>
      <c r="T1099" s="1">
        <v>200000</v>
      </c>
      <c r="U1099" s="1">
        <f t="shared" si="555"/>
        <v>200000</v>
      </c>
      <c r="V1099" s="21"/>
      <c r="W1099" s="21"/>
      <c r="X1099" s="21"/>
      <c r="Y1099" s="12"/>
    </row>
    <row r="1100" spans="1:25" s="23" customFormat="1" ht="15.75" hidden="1" x14ac:dyDescent="0.2">
      <c r="A1100" s="28" t="s">
        <v>524</v>
      </c>
      <c r="B1100" s="29">
        <v>11</v>
      </c>
      <c r="C1100" s="50" t="s">
        <v>270</v>
      </c>
      <c r="D1100" s="53" t="s">
        <v>543</v>
      </c>
      <c r="E1100" s="32" t="s">
        <v>59</v>
      </c>
      <c r="F1100" s="20"/>
      <c r="G1100" s="1">
        <v>80000</v>
      </c>
      <c r="H1100" s="1">
        <v>80000</v>
      </c>
      <c r="I1100" s="1">
        <v>80000</v>
      </c>
      <c r="J1100" s="1">
        <v>80000</v>
      </c>
      <c r="K1100" s="1">
        <v>250</v>
      </c>
      <c r="L1100" s="33">
        <f t="shared" si="548"/>
        <v>0.3125</v>
      </c>
      <c r="M1100" s="1">
        <v>80000</v>
      </c>
      <c r="N1100" s="1">
        <v>80000</v>
      </c>
      <c r="O1100" s="1">
        <v>80000</v>
      </c>
      <c r="P1100" s="1">
        <f t="shared" si="553"/>
        <v>80000</v>
      </c>
      <c r="Q1100" s="1">
        <v>80000</v>
      </c>
      <c r="R1100" s="1">
        <v>80000</v>
      </c>
      <c r="S1100" s="1">
        <f t="shared" si="554"/>
        <v>80000</v>
      </c>
      <c r="T1100" s="1">
        <v>80000</v>
      </c>
      <c r="U1100" s="1">
        <f t="shared" si="555"/>
        <v>80000</v>
      </c>
      <c r="V1100" s="21"/>
      <c r="W1100" s="21"/>
      <c r="X1100" s="21"/>
      <c r="Y1100" s="12"/>
    </row>
    <row r="1101" spans="1:25" s="23" customFormat="1" ht="15.75" hidden="1" x14ac:dyDescent="0.2">
      <c r="A1101" s="28" t="s">
        <v>524</v>
      </c>
      <c r="B1101" s="29">
        <v>11</v>
      </c>
      <c r="C1101" s="50" t="s">
        <v>270</v>
      </c>
      <c r="D1101" s="53" t="s">
        <v>544</v>
      </c>
      <c r="E1101" s="32" t="s">
        <v>60</v>
      </c>
      <c r="F1101" s="20"/>
      <c r="G1101" s="1">
        <v>25000</v>
      </c>
      <c r="H1101" s="1">
        <v>25000</v>
      </c>
      <c r="I1101" s="1">
        <v>25000</v>
      </c>
      <c r="J1101" s="1">
        <v>25000</v>
      </c>
      <c r="K1101" s="1">
        <v>28239.75</v>
      </c>
      <c r="L1101" s="33">
        <f t="shared" si="548"/>
        <v>112.959</v>
      </c>
      <c r="M1101" s="1">
        <v>25000</v>
      </c>
      <c r="N1101" s="1">
        <v>25000</v>
      </c>
      <c r="O1101" s="1">
        <v>25000</v>
      </c>
      <c r="P1101" s="1">
        <f t="shared" si="553"/>
        <v>25000</v>
      </c>
      <c r="Q1101" s="1">
        <v>25000</v>
      </c>
      <c r="R1101" s="1">
        <v>25000</v>
      </c>
      <c r="S1101" s="1">
        <f t="shared" si="554"/>
        <v>25000</v>
      </c>
      <c r="T1101" s="1">
        <v>25000</v>
      </c>
      <c r="U1101" s="1">
        <f t="shared" si="555"/>
        <v>25000</v>
      </c>
      <c r="V1101" s="21"/>
      <c r="W1101" s="21"/>
      <c r="X1101" s="21"/>
      <c r="Y1101" s="12"/>
    </row>
    <row r="1102" spans="1:25" s="23" customFormat="1" ht="15.75" hidden="1" x14ac:dyDescent="0.2">
      <c r="A1102" s="24" t="s">
        <v>524</v>
      </c>
      <c r="B1102" s="25">
        <v>11</v>
      </c>
      <c r="C1102" s="49" t="s">
        <v>270</v>
      </c>
      <c r="D1102" s="40">
        <v>324</v>
      </c>
      <c r="E1102" s="20"/>
      <c r="F1102" s="20"/>
      <c r="G1102" s="21">
        <f>SUM(G1103)</f>
        <v>35000</v>
      </c>
      <c r="H1102" s="21">
        <f t="shared" ref="H1102:U1102" si="561">SUM(H1103)</f>
        <v>35000</v>
      </c>
      <c r="I1102" s="21">
        <f t="shared" si="561"/>
        <v>35000</v>
      </c>
      <c r="J1102" s="21">
        <f t="shared" si="561"/>
        <v>35000</v>
      </c>
      <c r="K1102" s="21">
        <f t="shared" si="561"/>
        <v>0</v>
      </c>
      <c r="L1102" s="22">
        <f t="shared" si="548"/>
        <v>0</v>
      </c>
      <c r="M1102" s="21">
        <f t="shared" si="561"/>
        <v>35000</v>
      </c>
      <c r="N1102" s="21">
        <f t="shared" si="561"/>
        <v>35000</v>
      </c>
      <c r="O1102" s="21">
        <f t="shared" si="561"/>
        <v>35000</v>
      </c>
      <c r="P1102" s="21">
        <f t="shared" si="561"/>
        <v>35000</v>
      </c>
      <c r="Q1102" s="21">
        <f t="shared" si="561"/>
        <v>35000</v>
      </c>
      <c r="R1102" s="21">
        <f t="shared" si="561"/>
        <v>35000</v>
      </c>
      <c r="S1102" s="21">
        <f t="shared" si="561"/>
        <v>35000</v>
      </c>
      <c r="T1102" s="21">
        <f t="shared" si="561"/>
        <v>35000</v>
      </c>
      <c r="U1102" s="21">
        <f t="shared" si="561"/>
        <v>35000</v>
      </c>
      <c r="V1102" s="21"/>
      <c r="W1102" s="21"/>
      <c r="X1102" s="21"/>
      <c r="Y1102" s="12"/>
    </row>
    <row r="1103" spans="1:25" s="23" customFormat="1" ht="30" hidden="1" x14ac:dyDescent="0.2">
      <c r="A1103" s="28" t="s">
        <v>524</v>
      </c>
      <c r="B1103" s="29">
        <v>11</v>
      </c>
      <c r="C1103" s="50" t="s">
        <v>270</v>
      </c>
      <c r="D1103" s="53" t="s">
        <v>545</v>
      </c>
      <c r="E1103" s="32" t="s">
        <v>205</v>
      </c>
      <c r="F1103" s="20"/>
      <c r="G1103" s="1">
        <v>35000</v>
      </c>
      <c r="H1103" s="1">
        <v>35000</v>
      </c>
      <c r="I1103" s="1">
        <v>35000</v>
      </c>
      <c r="J1103" s="1">
        <v>35000</v>
      </c>
      <c r="K1103" s="1">
        <v>0</v>
      </c>
      <c r="L1103" s="33">
        <f t="shared" si="548"/>
        <v>0</v>
      </c>
      <c r="M1103" s="1">
        <v>35000</v>
      </c>
      <c r="N1103" s="1">
        <v>35000</v>
      </c>
      <c r="O1103" s="1">
        <v>35000</v>
      </c>
      <c r="P1103" s="1">
        <f t="shared" si="553"/>
        <v>35000</v>
      </c>
      <c r="Q1103" s="1">
        <v>35000</v>
      </c>
      <c r="R1103" s="1">
        <v>35000</v>
      </c>
      <c r="S1103" s="1">
        <f t="shared" si="554"/>
        <v>35000</v>
      </c>
      <c r="T1103" s="1">
        <v>35000</v>
      </c>
      <c r="U1103" s="1">
        <f t="shared" si="555"/>
        <v>35000</v>
      </c>
      <c r="V1103" s="21"/>
      <c r="W1103" s="21"/>
      <c r="X1103" s="21"/>
      <c r="Y1103" s="12"/>
    </row>
    <row r="1104" spans="1:25" s="23" customFormat="1" ht="15.75" hidden="1" x14ac:dyDescent="0.2">
      <c r="A1104" s="24" t="s">
        <v>524</v>
      </c>
      <c r="B1104" s="25">
        <v>11</v>
      </c>
      <c r="C1104" s="49" t="s">
        <v>270</v>
      </c>
      <c r="D1104" s="40">
        <v>329</v>
      </c>
      <c r="E1104" s="20"/>
      <c r="F1104" s="20"/>
      <c r="G1104" s="21">
        <f>SUM(G1105:G1109)</f>
        <v>525000</v>
      </c>
      <c r="H1104" s="21">
        <f t="shared" ref="H1104:U1104" si="562">SUM(H1105:H1109)</f>
        <v>525000</v>
      </c>
      <c r="I1104" s="21">
        <f t="shared" si="562"/>
        <v>525000</v>
      </c>
      <c r="J1104" s="21">
        <f t="shared" si="562"/>
        <v>525000</v>
      </c>
      <c r="K1104" s="21">
        <f t="shared" si="562"/>
        <v>208716.34</v>
      </c>
      <c r="L1104" s="22">
        <f t="shared" si="548"/>
        <v>39.755493333333334</v>
      </c>
      <c r="M1104" s="21">
        <f t="shared" si="562"/>
        <v>525000</v>
      </c>
      <c r="N1104" s="21">
        <f t="shared" si="562"/>
        <v>525000</v>
      </c>
      <c r="O1104" s="21">
        <f t="shared" si="562"/>
        <v>475000</v>
      </c>
      <c r="P1104" s="21">
        <f t="shared" si="562"/>
        <v>475000</v>
      </c>
      <c r="Q1104" s="21">
        <f t="shared" si="562"/>
        <v>525000</v>
      </c>
      <c r="R1104" s="21">
        <f t="shared" si="562"/>
        <v>475000</v>
      </c>
      <c r="S1104" s="21">
        <f t="shared" si="562"/>
        <v>475000</v>
      </c>
      <c r="T1104" s="21">
        <f t="shared" si="562"/>
        <v>475000</v>
      </c>
      <c r="U1104" s="21">
        <f t="shared" si="562"/>
        <v>475000</v>
      </c>
      <c r="V1104" s="21"/>
      <c r="W1104" s="21"/>
      <c r="X1104" s="21"/>
      <c r="Y1104" s="12"/>
    </row>
    <row r="1105" spans="1:25" s="23" customFormat="1" ht="30" hidden="1" x14ac:dyDescent="0.2">
      <c r="A1105" s="28" t="s">
        <v>524</v>
      </c>
      <c r="B1105" s="29">
        <v>11</v>
      </c>
      <c r="C1105" s="50" t="s">
        <v>270</v>
      </c>
      <c r="D1105" s="53" t="s">
        <v>546</v>
      </c>
      <c r="E1105" s="32" t="s">
        <v>62</v>
      </c>
      <c r="F1105" s="20"/>
      <c r="G1105" s="1">
        <v>300000</v>
      </c>
      <c r="H1105" s="1">
        <v>300000</v>
      </c>
      <c r="I1105" s="1">
        <v>300000</v>
      </c>
      <c r="J1105" s="1">
        <v>300000</v>
      </c>
      <c r="K1105" s="1">
        <v>205185.57</v>
      </c>
      <c r="L1105" s="33">
        <f t="shared" si="548"/>
        <v>68.395189999999999</v>
      </c>
      <c r="M1105" s="1">
        <v>300000</v>
      </c>
      <c r="N1105" s="1">
        <v>300000</v>
      </c>
      <c r="O1105" s="1">
        <v>300000</v>
      </c>
      <c r="P1105" s="1">
        <f t="shared" si="553"/>
        <v>300000</v>
      </c>
      <c r="Q1105" s="1">
        <v>300000</v>
      </c>
      <c r="R1105" s="1">
        <v>300000</v>
      </c>
      <c r="S1105" s="1">
        <f t="shared" si="554"/>
        <v>300000</v>
      </c>
      <c r="T1105" s="1">
        <v>300000</v>
      </c>
      <c r="U1105" s="1">
        <f t="shared" si="555"/>
        <v>300000</v>
      </c>
      <c r="V1105" s="21"/>
      <c r="W1105" s="21"/>
      <c r="X1105" s="21"/>
      <c r="Y1105" s="12"/>
    </row>
    <row r="1106" spans="1:25" s="23" customFormat="1" ht="15.75" hidden="1" x14ac:dyDescent="0.2">
      <c r="A1106" s="28" t="s">
        <v>524</v>
      </c>
      <c r="B1106" s="29">
        <v>11</v>
      </c>
      <c r="C1106" s="50" t="s">
        <v>270</v>
      </c>
      <c r="D1106" s="53" t="s">
        <v>547</v>
      </c>
      <c r="E1106" s="32" t="s">
        <v>63</v>
      </c>
      <c r="F1106" s="20"/>
      <c r="G1106" s="1">
        <v>80000</v>
      </c>
      <c r="H1106" s="1">
        <v>80000</v>
      </c>
      <c r="I1106" s="1">
        <v>80000</v>
      </c>
      <c r="J1106" s="1">
        <v>80000</v>
      </c>
      <c r="K1106" s="1">
        <v>0</v>
      </c>
      <c r="L1106" s="33">
        <f t="shared" si="548"/>
        <v>0</v>
      </c>
      <c r="M1106" s="1">
        <v>80000</v>
      </c>
      <c r="N1106" s="1">
        <v>80000</v>
      </c>
      <c r="O1106" s="1">
        <v>30000</v>
      </c>
      <c r="P1106" s="1">
        <f t="shared" si="553"/>
        <v>30000</v>
      </c>
      <c r="Q1106" s="1">
        <v>80000</v>
      </c>
      <c r="R1106" s="1">
        <v>30000</v>
      </c>
      <c r="S1106" s="1">
        <f t="shared" si="554"/>
        <v>30000</v>
      </c>
      <c r="T1106" s="1">
        <v>30000</v>
      </c>
      <c r="U1106" s="1">
        <f t="shared" si="555"/>
        <v>30000</v>
      </c>
      <c r="V1106" s="21"/>
      <c r="W1106" s="21"/>
      <c r="X1106" s="21"/>
      <c r="Y1106" s="12"/>
    </row>
    <row r="1107" spans="1:25" s="23" customFormat="1" ht="15.75" hidden="1" x14ac:dyDescent="0.2">
      <c r="A1107" s="28" t="s">
        <v>524</v>
      </c>
      <c r="B1107" s="29">
        <v>11</v>
      </c>
      <c r="C1107" s="50" t="s">
        <v>270</v>
      </c>
      <c r="D1107" s="53" t="s">
        <v>548</v>
      </c>
      <c r="E1107" s="32" t="s">
        <v>64</v>
      </c>
      <c r="F1107" s="20"/>
      <c r="G1107" s="1">
        <v>60000</v>
      </c>
      <c r="H1107" s="1">
        <v>60000</v>
      </c>
      <c r="I1107" s="1">
        <v>60000</v>
      </c>
      <c r="J1107" s="1">
        <v>60000</v>
      </c>
      <c r="K1107" s="1">
        <v>3530.77</v>
      </c>
      <c r="L1107" s="33">
        <f t="shared" si="548"/>
        <v>5.8846166666666662</v>
      </c>
      <c r="M1107" s="1">
        <v>60000</v>
      </c>
      <c r="N1107" s="1">
        <v>60000</v>
      </c>
      <c r="O1107" s="1">
        <v>60000</v>
      </c>
      <c r="P1107" s="1">
        <f t="shared" si="553"/>
        <v>60000</v>
      </c>
      <c r="Q1107" s="1">
        <v>60000</v>
      </c>
      <c r="R1107" s="1">
        <v>60000</v>
      </c>
      <c r="S1107" s="1">
        <f t="shared" si="554"/>
        <v>60000</v>
      </c>
      <c r="T1107" s="1">
        <v>60000</v>
      </c>
      <c r="U1107" s="1">
        <f t="shared" si="555"/>
        <v>60000</v>
      </c>
      <c r="V1107" s="21"/>
      <c r="W1107" s="21"/>
      <c r="X1107" s="21"/>
      <c r="Y1107" s="12"/>
    </row>
    <row r="1108" spans="1:25" s="23" customFormat="1" ht="15.75" hidden="1" x14ac:dyDescent="0.2">
      <c r="A1108" s="28" t="s">
        <v>524</v>
      </c>
      <c r="B1108" s="29">
        <v>11</v>
      </c>
      <c r="C1108" s="50" t="s">
        <v>270</v>
      </c>
      <c r="D1108" s="53" t="s">
        <v>549</v>
      </c>
      <c r="E1108" s="32" t="s">
        <v>66</v>
      </c>
      <c r="F1108" s="20"/>
      <c r="G1108" s="1">
        <v>60000</v>
      </c>
      <c r="H1108" s="1">
        <v>60000</v>
      </c>
      <c r="I1108" s="1">
        <v>60000</v>
      </c>
      <c r="J1108" s="1">
        <v>60000</v>
      </c>
      <c r="K1108" s="1">
        <v>0</v>
      </c>
      <c r="L1108" s="33">
        <f t="shared" si="548"/>
        <v>0</v>
      </c>
      <c r="M1108" s="1">
        <v>60000</v>
      </c>
      <c r="N1108" s="1">
        <v>60000</v>
      </c>
      <c r="O1108" s="1">
        <v>60000</v>
      </c>
      <c r="P1108" s="1">
        <f t="shared" si="553"/>
        <v>60000</v>
      </c>
      <c r="Q1108" s="1">
        <v>60000</v>
      </c>
      <c r="R1108" s="1">
        <v>60000</v>
      </c>
      <c r="S1108" s="1">
        <f t="shared" si="554"/>
        <v>60000</v>
      </c>
      <c r="T1108" s="1">
        <v>60000</v>
      </c>
      <c r="U1108" s="1">
        <f t="shared" si="555"/>
        <v>60000</v>
      </c>
      <c r="V1108" s="21"/>
      <c r="W1108" s="21"/>
      <c r="X1108" s="21"/>
      <c r="Y1108" s="12"/>
    </row>
    <row r="1109" spans="1:25" s="23" customFormat="1" ht="15.75" hidden="1" x14ac:dyDescent="0.2">
      <c r="A1109" s="28" t="s">
        <v>524</v>
      </c>
      <c r="B1109" s="29">
        <v>11</v>
      </c>
      <c r="C1109" s="50" t="s">
        <v>270</v>
      </c>
      <c r="D1109" s="53" t="s">
        <v>550</v>
      </c>
      <c r="E1109" s="32" t="s">
        <v>67</v>
      </c>
      <c r="F1109" s="20"/>
      <c r="G1109" s="1">
        <v>25000</v>
      </c>
      <c r="H1109" s="1">
        <v>25000</v>
      </c>
      <c r="I1109" s="1">
        <v>25000</v>
      </c>
      <c r="J1109" s="1">
        <v>25000</v>
      </c>
      <c r="K1109" s="1">
        <v>0</v>
      </c>
      <c r="L1109" s="33">
        <f t="shared" si="548"/>
        <v>0</v>
      </c>
      <c r="M1109" s="1">
        <v>25000</v>
      </c>
      <c r="N1109" s="1">
        <v>25000</v>
      </c>
      <c r="O1109" s="1">
        <v>25000</v>
      </c>
      <c r="P1109" s="1">
        <f t="shared" si="553"/>
        <v>25000</v>
      </c>
      <c r="Q1109" s="1">
        <v>25000</v>
      </c>
      <c r="R1109" s="1">
        <v>25000</v>
      </c>
      <c r="S1109" s="1">
        <f t="shared" si="554"/>
        <v>25000</v>
      </c>
      <c r="T1109" s="1">
        <v>25000</v>
      </c>
      <c r="U1109" s="1">
        <f t="shared" si="555"/>
        <v>25000</v>
      </c>
      <c r="V1109" s="21"/>
      <c r="W1109" s="21"/>
      <c r="X1109" s="21"/>
      <c r="Y1109" s="12"/>
    </row>
    <row r="1110" spans="1:25" s="23" customFormat="1" ht="15.75" hidden="1" x14ac:dyDescent="0.2">
      <c r="A1110" s="24" t="s">
        <v>524</v>
      </c>
      <c r="B1110" s="25">
        <v>11</v>
      </c>
      <c r="C1110" s="49" t="s">
        <v>270</v>
      </c>
      <c r="D1110" s="40">
        <v>343</v>
      </c>
      <c r="E1110" s="20"/>
      <c r="F1110" s="20"/>
      <c r="G1110" s="21">
        <f>SUM(G1111:G1112)</f>
        <v>15000</v>
      </c>
      <c r="H1110" s="21">
        <f t="shared" ref="H1110:U1110" si="563">SUM(H1111:H1112)</f>
        <v>15000</v>
      </c>
      <c r="I1110" s="21">
        <f t="shared" si="563"/>
        <v>15000</v>
      </c>
      <c r="J1110" s="21">
        <f t="shared" si="563"/>
        <v>15000</v>
      </c>
      <c r="K1110" s="21">
        <f t="shared" si="563"/>
        <v>7.34</v>
      </c>
      <c r="L1110" s="22">
        <f t="shared" si="548"/>
        <v>4.8933333333333336E-2</v>
      </c>
      <c r="M1110" s="21">
        <f t="shared" si="563"/>
        <v>15000</v>
      </c>
      <c r="N1110" s="21">
        <f t="shared" si="563"/>
        <v>15000</v>
      </c>
      <c r="O1110" s="21">
        <f t="shared" si="563"/>
        <v>15000</v>
      </c>
      <c r="P1110" s="21">
        <f t="shared" si="563"/>
        <v>15000</v>
      </c>
      <c r="Q1110" s="21">
        <f t="shared" si="563"/>
        <v>15000</v>
      </c>
      <c r="R1110" s="21">
        <f t="shared" si="563"/>
        <v>15000</v>
      </c>
      <c r="S1110" s="21">
        <f t="shared" si="563"/>
        <v>15000</v>
      </c>
      <c r="T1110" s="21">
        <f t="shared" si="563"/>
        <v>15000</v>
      </c>
      <c r="U1110" s="21">
        <f t="shared" si="563"/>
        <v>15000</v>
      </c>
      <c r="V1110" s="21"/>
      <c r="W1110" s="21"/>
      <c r="X1110" s="21"/>
      <c r="Y1110" s="12"/>
    </row>
    <row r="1111" spans="1:25" s="23" customFormat="1" ht="15.75" hidden="1" x14ac:dyDescent="0.2">
      <c r="A1111" s="28" t="s">
        <v>524</v>
      </c>
      <c r="B1111" s="29">
        <v>11</v>
      </c>
      <c r="C1111" s="50" t="s">
        <v>270</v>
      </c>
      <c r="D1111" s="53" t="s">
        <v>551</v>
      </c>
      <c r="E1111" s="32" t="s">
        <v>68</v>
      </c>
      <c r="F1111" s="20"/>
      <c r="G1111" s="1">
        <v>15000</v>
      </c>
      <c r="H1111" s="1">
        <v>15000</v>
      </c>
      <c r="I1111" s="1">
        <v>15000</v>
      </c>
      <c r="J1111" s="1">
        <v>15000</v>
      </c>
      <c r="K1111" s="1">
        <v>1.57</v>
      </c>
      <c r="L1111" s="33">
        <f t="shared" si="548"/>
        <v>1.0466666666666668E-2</v>
      </c>
      <c r="M1111" s="1">
        <v>15000</v>
      </c>
      <c r="N1111" s="1">
        <v>15000</v>
      </c>
      <c r="O1111" s="1">
        <v>8000</v>
      </c>
      <c r="P1111" s="1">
        <f t="shared" si="553"/>
        <v>8000</v>
      </c>
      <c r="Q1111" s="1">
        <v>15000</v>
      </c>
      <c r="R1111" s="1">
        <v>8000</v>
      </c>
      <c r="S1111" s="1">
        <f t="shared" si="554"/>
        <v>8000</v>
      </c>
      <c r="T1111" s="1">
        <v>8000</v>
      </c>
      <c r="U1111" s="1">
        <f t="shared" si="555"/>
        <v>8000</v>
      </c>
      <c r="V1111" s="21"/>
      <c r="W1111" s="21"/>
      <c r="X1111" s="21"/>
      <c r="Y1111" s="12"/>
    </row>
    <row r="1112" spans="1:25" s="23" customFormat="1" ht="15.75" hidden="1" x14ac:dyDescent="0.2">
      <c r="A1112" s="28" t="s">
        <v>524</v>
      </c>
      <c r="B1112" s="29">
        <v>11</v>
      </c>
      <c r="C1112" s="50" t="s">
        <v>270</v>
      </c>
      <c r="D1112" s="53">
        <v>3433</v>
      </c>
      <c r="E1112" s="32" t="s">
        <v>69</v>
      </c>
      <c r="F1112" s="20"/>
      <c r="G1112" s="1">
        <v>0</v>
      </c>
      <c r="H1112" s="1">
        <v>0</v>
      </c>
      <c r="I1112" s="1">
        <v>0</v>
      </c>
      <c r="J1112" s="1">
        <v>0</v>
      </c>
      <c r="K1112" s="1">
        <v>5.77</v>
      </c>
      <c r="L1112" s="33" t="str">
        <f t="shared" si="548"/>
        <v>-</v>
      </c>
      <c r="M1112" s="1">
        <v>0</v>
      </c>
      <c r="N1112" s="1">
        <v>0</v>
      </c>
      <c r="O1112" s="1">
        <v>7000</v>
      </c>
      <c r="P1112" s="1">
        <f t="shared" si="553"/>
        <v>7000</v>
      </c>
      <c r="Q1112" s="1">
        <v>0</v>
      </c>
      <c r="R1112" s="1">
        <v>7000</v>
      </c>
      <c r="S1112" s="1">
        <f t="shared" si="554"/>
        <v>7000</v>
      </c>
      <c r="T1112" s="1">
        <v>7000</v>
      </c>
      <c r="U1112" s="1">
        <f t="shared" si="555"/>
        <v>7000</v>
      </c>
      <c r="V1112" s="21"/>
      <c r="W1112" s="21"/>
      <c r="X1112" s="21"/>
      <c r="Y1112" s="12"/>
    </row>
    <row r="1113" spans="1:25" s="23" customFormat="1" ht="15.75" hidden="1" x14ac:dyDescent="0.2">
      <c r="A1113" s="24" t="s">
        <v>524</v>
      </c>
      <c r="B1113" s="25">
        <v>11</v>
      </c>
      <c r="C1113" s="49" t="s">
        <v>270</v>
      </c>
      <c r="D1113" s="40">
        <v>422</v>
      </c>
      <c r="E1113" s="20"/>
      <c r="F1113" s="20"/>
      <c r="G1113" s="21">
        <f>SUM(G1114)</f>
        <v>250000</v>
      </c>
      <c r="H1113" s="21">
        <f t="shared" ref="H1113:U1113" si="564">SUM(H1114)</f>
        <v>250000</v>
      </c>
      <c r="I1113" s="21">
        <f t="shared" si="564"/>
        <v>250000</v>
      </c>
      <c r="J1113" s="21">
        <f t="shared" si="564"/>
        <v>250000</v>
      </c>
      <c r="K1113" s="21">
        <f t="shared" si="564"/>
        <v>1483.25</v>
      </c>
      <c r="L1113" s="22">
        <f t="shared" si="548"/>
        <v>0.59329999999999994</v>
      </c>
      <c r="M1113" s="21">
        <f t="shared" si="564"/>
        <v>250000</v>
      </c>
      <c r="N1113" s="21">
        <f t="shared" si="564"/>
        <v>250000</v>
      </c>
      <c r="O1113" s="21">
        <f t="shared" si="564"/>
        <v>100000</v>
      </c>
      <c r="P1113" s="21">
        <f t="shared" si="564"/>
        <v>100000</v>
      </c>
      <c r="Q1113" s="21">
        <f t="shared" si="564"/>
        <v>250000</v>
      </c>
      <c r="R1113" s="21">
        <f t="shared" si="564"/>
        <v>100000</v>
      </c>
      <c r="S1113" s="21">
        <f t="shared" si="564"/>
        <v>100000</v>
      </c>
      <c r="T1113" s="21">
        <f t="shared" si="564"/>
        <v>100000</v>
      </c>
      <c r="U1113" s="21">
        <f t="shared" si="564"/>
        <v>100000</v>
      </c>
      <c r="V1113" s="21"/>
      <c r="W1113" s="21"/>
      <c r="X1113" s="21"/>
      <c r="Y1113" s="12"/>
    </row>
    <row r="1114" spans="1:25" s="23" customFormat="1" ht="15.75" hidden="1" x14ac:dyDescent="0.2">
      <c r="A1114" s="28" t="s">
        <v>524</v>
      </c>
      <c r="B1114" s="29">
        <v>11</v>
      </c>
      <c r="C1114" s="50" t="s">
        <v>270</v>
      </c>
      <c r="D1114" s="53" t="s">
        <v>552</v>
      </c>
      <c r="E1114" s="32" t="s">
        <v>74</v>
      </c>
      <c r="F1114" s="20"/>
      <c r="G1114" s="1">
        <v>250000</v>
      </c>
      <c r="H1114" s="1">
        <v>250000</v>
      </c>
      <c r="I1114" s="1">
        <v>250000</v>
      </c>
      <c r="J1114" s="1">
        <v>250000</v>
      </c>
      <c r="K1114" s="1">
        <v>1483.25</v>
      </c>
      <c r="L1114" s="33">
        <f t="shared" si="548"/>
        <v>0.59329999999999994</v>
      </c>
      <c r="M1114" s="1">
        <v>250000</v>
      </c>
      <c r="N1114" s="1">
        <v>250000</v>
      </c>
      <c r="O1114" s="1">
        <v>100000</v>
      </c>
      <c r="P1114" s="1">
        <f t="shared" si="553"/>
        <v>100000</v>
      </c>
      <c r="Q1114" s="1">
        <v>250000</v>
      </c>
      <c r="R1114" s="1">
        <v>100000</v>
      </c>
      <c r="S1114" s="1">
        <f t="shared" si="554"/>
        <v>100000</v>
      </c>
      <c r="T1114" s="1">
        <v>100000</v>
      </c>
      <c r="U1114" s="1">
        <f t="shared" si="555"/>
        <v>100000</v>
      </c>
      <c r="V1114" s="21"/>
      <c r="W1114" s="21"/>
      <c r="X1114" s="21"/>
      <c r="Y1114" s="12"/>
    </row>
    <row r="1115" spans="1:25" s="23" customFormat="1" ht="15.75" hidden="1" x14ac:dyDescent="0.2">
      <c r="A1115" s="24" t="s">
        <v>524</v>
      </c>
      <c r="B1115" s="25">
        <v>11</v>
      </c>
      <c r="C1115" s="49" t="s">
        <v>270</v>
      </c>
      <c r="D1115" s="40">
        <v>431</v>
      </c>
      <c r="E1115" s="20"/>
      <c r="F1115" s="20"/>
      <c r="G1115" s="21">
        <f>SUM(G1116)</f>
        <v>20000</v>
      </c>
      <c r="H1115" s="21">
        <f t="shared" ref="H1115:U1115" si="565">SUM(H1116)</f>
        <v>20000</v>
      </c>
      <c r="I1115" s="21">
        <f t="shared" si="565"/>
        <v>20000</v>
      </c>
      <c r="J1115" s="21">
        <f t="shared" si="565"/>
        <v>20000</v>
      </c>
      <c r="K1115" s="21">
        <f t="shared" si="565"/>
        <v>0</v>
      </c>
      <c r="L1115" s="22">
        <f t="shared" si="548"/>
        <v>0</v>
      </c>
      <c r="M1115" s="21">
        <f t="shared" si="565"/>
        <v>20000</v>
      </c>
      <c r="N1115" s="21">
        <f t="shared" si="565"/>
        <v>20000</v>
      </c>
      <c r="O1115" s="21">
        <f t="shared" si="565"/>
        <v>20000</v>
      </c>
      <c r="P1115" s="21">
        <f t="shared" si="565"/>
        <v>20000</v>
      </c>
      <c r="Q1115" s="21">
        <f t="shared" si="565"/>
        <v>20000</v>
      </c>
      <c r="R1115" s="21">
        <f t="shared" si="565"/>
        <v>20000</v>
      </c>
      <c r="S1115" s="21">
        <f t="shared" si="565"/>
        <v>20000</v>
      </c>
      <c r="T1115" s="21">
        <f t="shared" si="565"/>
        <v>20000</v>
      </c>
      <c r="U1115" s="21">
        <f t="shared" si="565"/>
        <v>20000</v>
      </c>
      <c r="V1115" s="21"/>
      <c r="W1115" s="21"/>
      <c r="X1115" s="21"/>
      <c r="Y1115" s="12"/>
    </row>
    <row r="1116" spans="1:25" s="23" customFormat="1" ht="30" hidden="1" x14ac:dyDescent="0.2">
      <c r="A1116" s="28" t="s">
        <v>524</v>
      </c>
      <c r="B1116" s="29">
        <v>11</v>
      </c>
      <c r="C1116" s="50" t="s">
        <v>270</v>
      </c>
      <c r="D1116" s="53" t="s">
        <v>553</v>
      </c>
      <c r="E1116" s="32" t="s">
        <v>554</v>
      </c>
      <c r="F1116" s="20"/>
      <c r="G1116" s="1">
        <v>20000</v>
      </c>
      <c r="H1116" s="1">
        <v>20000</v>
      </c>
      <c r="I1116" s="1">
        <v>20000</v>
      </c>
      <c r="J1116" s="1">
        <v>20000</v>
      </c>
      <c r="K1116" s="1">
        <v>0</v>
      </c>
      <c r="L1116" s="33">
        <f t="shared" si="548"/>
        <v>0</v>
      </c>
      <c r="M1116" s="1">
        <v>20000</v>
      </c>
      <c r="N1116" s="1">
        <v>20000</v>
      </c>
      <c r="O1116" s="1">
        <v>20000</v>
      </c>
      <c r="P1116" s="1">
        <f t="shared" si="553"/>
        <v>20000</v>
      </c>
      <c r="Q1116" s="1">
        <v>20000</v>
      </c>
      <c r="R1116" s="1">
        <v>20000</v>
      </c>
      <c r="S1116" s="1">
        <f t="shared" si="554"/>
        <v>20000</v>
      </c>
      <c r="T1116" s="1">
        <v>20000</v>
      </c>
      <c r="U1116" s="1">
        <f t="shared" si="555"/>
        <v>20000</v>
      </c>
      <c r="V1116" s="21"/>
      <c r="W1116" s="21"/>
      <c r="X1116" s="21"/>
      <c r="Y1116" s="12"/>
    </row>
    <row r="1117" spans="1:25" s="23" customFormat="1" ht="78.75" x14ac:dyDescent="0.2">
      <c r="A1117" s="334" t="s">
        <v>555</v>
      </c>
      <c r="B1117" s="334"/>
      <c r="C1117" s="334"/>
      <c r="D1117" s="334"/>
      <c r="E1117" s="20" t="s">
        <v>81</v>
      </c>
      <c r="F1117" s="38" t="s">
        <v>523</v>
      </c>
      <c r="G1117" s="21">
        <f>G1118+G1122+G1124+G1127</f>
        <v>480000</v>
      </c>
      <c r="H1117" s="21">
        <f t="shared" ref="H1117:U1117" si="566">H1118+H1122+H1124+H1127</f>
        <v>480000</v>
      </c>
      <c r="I1117" s="21">
        <f t="shared" si="566"/>
        <v>480000</v>
      </c>
      <c r="J1117" s="21">
        <f t="shared" si="566"/>
        <v>480000</v>
      </c>
      <c r="K1117" s="21">
        <f t="shared" si="566"/>
        <v>208142.83999999997</v>
      </c>
      <c r="L1117" s="22">
        <f t="shared" si="548"/>
        <v>43.363091666666662</v>
      </c>
      <c r="M1117" s="21">
        <f t="shared" si="566"/>
        <v>480000</v>
      </c>
      <c r="N1117" s="21">
        <f t="shared" si="566"/>
        <v>480000</v>
      </c>
      <c r="O1117" s="21">
        <f t="shared" si="566"/>
        <v>380000</v>
      </c>
      <c r="P1117" s="21">
        <f t="shared" si="566"/>
        <v>380000</v>
      </c>
      <c r="Q1117" s="21">
        <f t="shared" si="566"/>
        <v>480000</v>
      </c>
      <c r="R1117" s="21">
        <f t="shared" si="566"/>
        <v>380000</v>
      </c>
      <c r="S1117" s="21">
        <f t="shared" si="566"/>
        <v>380000</v>
      </c>
      <c r="T1117" s="21">
        <f t="shared" si="566"/>
        <v>380000</v>
      </c>
      <c r="U1117" s="21">
        <f t="shared" si="566"/>
        <v>380000</v>
      </c>
      <c r="V1117" s="21"/>
      <c r="W1117" s="21"/>
      <c r="X1117" s="21"/>
      <c r="Y1117" s="12"/>
    </row>
    <row r="1118" spans="1:25" s="23" customFormat="1" ht="15.75" hidden="1" x14ac:dyDescent="0.2">
      <c r="A1118" s="24" t="s">
        <v>556</v>
      </c>
      <c r="B1118" s="25">
        <v>11</v>
      </c>
      <c r="C1118" s="49" t="s">
        <v>270</v>
      </c>
      <c r="D1118" s="40">
        <v>323</v>
      </c>
      <c r="E1118" s="20"/>
      <c r="F1118" s="20"/>
      <c r="G1118" s="21">
        <f>SUM(G1119:G1121)</f>
        <v>70000</v>
      </c>
      <c r="H1118" s="21">
        <f t="shared" ref="H1118:U1118" si="567">SUM(H1119:H1121)</f>
        <v>70000</v>
      </c>
      <c r="I1118" s="21">
        <f t="shared" si="567"/>
        <v>70000</v>
      </c>
      <c r="J1118" s="21">
        <f t="shared" si="567"/>
        <v>70000</v>
      </c>
      <c r="K1118" s="21">
        <f t="shared" si="567"/>
        <v>3368.75</v>
      </c>
      <c r="L1118" s="22">
        <f t="shared" si="548"/>
        <v>4.8125</v>
      </c>
      <c r="M1118" s="21">
        <f t="shared" si="567"/>
        <v>70000</v>
      </c>
      <c r="N1118" s="21">
        <f t="shared" si="567"/>
        <v>70000</v>
      </c>
      <c r="O1118" s="79">
        <f t="shared" si="567"/>
        <v>70000</v>
      </c>
      <c r="P1118" s="21">
        <f t="shared" si="567"/>
        <v>70000</v>
      </c>
      <c r="Q1118" s="21">
        <f t="shared" si="567"/>
        <v>70000</v>
      </c>
      <c r="R1118" s="21">
        <f t="shared" si="567"/>
        <v>70000</v>
      </c>
      <c r="S1118" s="21">
        <f t="shared" si="567"/>
        <v>70000</v>
      </c>
      <c r="T1118" s="21">
        <f t="shared" si="567"/>
        <v>70000</v>
      </c>
      <c r="U1118" s="21">
        <f t="shared" si="567"/>
        <v>70000</v>
      </c>
      <c r="V1118" s="21"/>
      <c r="W1118" s="21"/>
      <c r="X1118" s="21"/>
      <c r="Y1118" s="12"/>
    </row>
    <row r="1119" spans="1:25" s="23" customFormat="1" ht="15.75" hidden="1" x14ac:dyDescent="0.2">
      <c r="A1119" s="28" t="s">
        <v>556</v>
      </c>
      <c r="B1119" s="29">
        <v>11</v>
      </c>
      <c r="C1119" s="50" t="s">
        <v>270</v>
      </c>
      <c r="D1119" s="53" t="s">
        <v>538</v>
      </c>
      <c r="E1119" s="32" t="s">
        <v>53</v>
      </c>
      <c r="F1119" s="20"/>
      <c r="G1119" s="1">
        <v>20000</v>
      </c>
      <c r="H1119" s="1">
        <v>20000</v>
      </c>
      <c r="I1119" s="1">
        <v>20000</v>
      </c>
      <c r="J1119" s="1">
        <v>20000</v>
      </c>
      <c r="K1119" s="1">
        <v>3368.75</v>
      </c>
      <c r="L1119" s="33">
        <f t="shared" si="548"/>
        <v>16.84375</v>
      </c>
      <c r="M1119" s="1">
        <v>20000</v>
      </c>
      <c r="N1119" s="77">
        <v>20000</v>
      </c>
      <c r="O1119" s="1">
        <v>20000</v>
      </c>
      <c r="P1119" s="78">
        <f>O1119</f>
        <v>20000</v>
      </c>
      <c r="Q1119" s="1">
        <v>20000</v>
      </c>
      <c r="R1119" s="1">
        <v>20000</v>
      </c>
      <c r="S1119" s="1">
        <f>R1119</f>
        <v>20000</v>
      </c>
      <c r="T1119" s="1">
        <v>20000</v>
      </c>
      <c r="U1119" s="1">
        <f>T1119</f>
        <v>20000</v>
      </c>
      <c r="V1119" s="21"/>
      <c r="W1119" s="21"/>
      <c r="X1119" s="21"/>
      <c r="Y1119" s="12"/>
    </row>
    <row r="1120" spans="1:25" s="23" customFormat="1" ht="15.75" hidden="1" customHeight="1" x14ac:dyDescent="0.2">
      <c r="A1120" s="28" t="s">
        <v>556</v>
      </c>
      <c r="B1120" s="29">
        <v>11</v>
      </c>
      <c r="C1120" s="50" t="s">
        <v>270</v>
      </c>
      <c r="D1120" s="53" t="s">
        <v>541</v>
      </c>
      <c r="E1120" s="32" t="s">
        <v>56</v>
      </c>
      <c r="F1120" s="20"/>
      <c r="G1120" s="1">
        <v>25000</v>
      </c>
      <c r="H1120" s="1">
        <v>25000</v>
      </c>
      <c r="I1120" s="1">
        <v>25000</v>
      </c>
      <c r="J1120" s="1">
        <v>25000</v>
      </c>
      <c r="K1120" s="1">
        <v>0</v>
      </c>
      <c r="L1120" s="33">
        <f t="shared" si="548"/>
        <v>0</v>
      </c>
      <c r="M1120" s="1">
        <v>25000</v>
      </c>
      <c r="N1120" s="77">
        <v>25000</v>
      </c>
      <c r="O1120" s="1">
        <v>25000</v>
      </c>
      <c r="P1120" s="78">
        <f t="shared" ref="P1120:P1128" si="568">O1120</f>
        <v>25000</v>
      </c>
      <c r="Q1120" s="1">
        <v>25000</v>
      </c>
      <c r="R1120" s="1">
        <v>25000</v>
      </c>
      <c r="S1120" s="1">
        <f t="shared" ref="S1120:S1128" si="569">R1120</f>
        <v>25000</v>
      </c>
      <c r="T1120" s="1">
        <v>25000</v>
      </c>
      <c r="U1120" s="1">
        <f t="shared" ref="U1120:U1128" si="570">T1120</f>
        <v>25000</v>
      </c>
      <c r="V1120" s="21"/>
      <c r="W1120" s="21"/>
      <c r="X1120" s="21"/>
      <c r="Y1120" s="12"/>
    </row>
    <row r="1121" spans="1:25" s="23" customFormat="1" ht="15.75" hidden="1" x14ac:dyDescent="0.2">
      <c r="A1121" s="28" t="s">
        <v>556</v>
      </c>
      <c r="B1121" s="29">
        <v>11</v>
      </c>
      <c r="C1121" s="50" t="s">
        <v>270</v>
      </c>
      <c r="D1121" s="53" t="s">
        <v>543</v>
      </c>
      <c r="E1121" s="32" t="s">
        <v>59</v>
      </c>
      <c r="F1121" s="20"/>
      <c r="G1121" s="1">
        <v>25000</v>
      </c>
      <c r="H1121" s="1">
        <v>25000</v>
      </c>
      <c r="I1121" s="1">
        <v>25000</v>
      </c>
      <c r="J1121" s="1">
        <v>25000</v>
      </c>
      <c r="K1121" s="1">
        <v>0</v>
      </c>
      <c r="L1121" s="33">
        <f t="shared" si="548"/>
        <v>0</v>
      </c>
      <c r="M1121" s="1">
        <v>25000</v>
      </c>
      <c r="N1121" s="77">
        <v>25000</v>
      </c>
      <c r="O1121" s="1">
        <v>25000</v>
      </c>
      <c r="P1121" s="78">
        <f t="shared" si="568"/>
        <v>25000</v>
      </c>
      <c r="Q1121" s="1">
        <v>25000</v>
      </c>
      <c r="R1121" s="1">
        <v>25000</v>
      </c>
      <c r="S1121" s="1">
        <f t="shared" si="569"/>
        <v>25000</v>
      </c>
      <c r="T1121" s="1">
        <v>25000</v>
      </c>
      <c r="U1121" s="1">
        <f t="shared" si="570"/>
        <v>25000</v>
      </c>
      <c r="V1121" s="21"/>
      <c r="W1121" s="21"/>
      <c r="X1121" s="21"/>
      <c r="Y1121" s="12"/>
    </row>
    <row r="1122" spans="1:25" s="23" customFormat="1" ht="15.75" hidden="1" x14ac:dyDescent="0.2">
      <c r="A1122" s="24" t="s">
        <v>556</v>
      </c>
      <c r="B1122" s="25">
        <v>11</v>
      </c>
      <c r="C1122" s="49" t="s">
        <v>270</v>
      </c>
      <c r="D1122" s="40">
        <v>412</v>
      </c>
      <c r="E1122" s="20"/>
      <c r="F1122" s="20"/>
      <c r="G1122" s="21">
        <f>SUM(G1123)</f>
        <v>30000</v>
      </c>
      <c r="H1122" s="21">
        <f t="shared" ref="H1122:U1122" si="571">SUM(H1123)</f>
        <v>30000</v>
      </c>
      <c r="I1122" s="21">
        <f t="shared" si="571"/>
        <v>30000</v>
      </c>
      <c r="J1122" s="21">
        <f t="shared" si="571"/>
        <v>30000</v>
      </c>
      <c r="K1122" s="21">
        <f t="shared" si="571"/>
        <v>0</v>
      </c>
      <c r="L1122" s="22">
        <f t="shared" si="548"/>
        <v>0</v>
      </c>
      <c r="M1122" s="21">
        <f t="shared" si="571"/>
        <v>30000</v>
      </c>
      <c r="N1122" s="21">
        <f t="shared" si="571"/>
        <v>30000</v>
      </c>
      <c r="O1122" s="80">
        <f t="shared" si="571"/>
        <v>30000</v>
      </c>
      <c r="P1122" s="21">
        <f t="shared" si="571"/>
        <v>30000</v>
      </c>
      <c r="Q1122" s="21">
        <f t="shared" si="571"/>
        <v>30000</v>
      </c>
      <c r="R1122" s="21">
        <f t="shared" si="571"/>
        <v>30000</v>
      </c>
      <c r="S1122" s="21">
        <f t="shared" si="571"/>
        <v>30000</v>
      </c>
      <c r="T1122" s="21">
        <f t="shared" si="571"/>
        <v>30000</v>
      </c>
      <c r="U1122" s="21">
        <f t="shared" si="571"/>
        <v>30000</v>
      </c>
      <c r="V1122" s="21"/>
      <c r="W1122" s="21"/>
      <c r="X1122" s="21"/>
      <c r="Y1122" s="12"/>
    </row>
    <row r="1123" spans="1:25" s="23" customFormat="1" ht="15.75" hidden="1" x14ac:dyDescent="0.2">
      <c r="A1123" s="28" t="s">
        <v>556</v>
      </c>
      <c r="B1123" s="29">
        <v>11</v>
      </c>
      <c r="C1123" s="50" t="s">
        <v>270</v>
      </c>
      <c r="D1123" s="53" t="s">
        <v>557</v>
      </c>
      <c r="E1123" s="32" t="s">
        <v>558</v>
      </c>
      <c r="F1123" s="20"/>
      <c r="G1123" s="1">
        <v>30000</v>
      </c>
      <c r="H1123" s="1">
        <v>30000</v>
      </c>
      <c r="I1123" s="1">
        <v>30000</v>
      </c>
      <c r="J1123" s="1">
        <v>30000</v>
      </c>
      <c r="K1123" s="1">
        <v>0</v>
      </c>
      <c r="L1123" s="33">
        <f t="shared" si="548"/>
        <v>0</v>
      </c>
      <c r="M1123" s="1">
        <v>30000</v>
      </c>
      <c r="N1123" s="1">
        <v>30000</v>
      </c>
      <c r="O1123" s="1">
        <v>30000</v>
      </c>
      <c r="P1123" s="1">
        <f t="shared" si="568"/>
        <v>30000</v>
      </c>
      <c r="Q1123" s="1">
        <v>30000</v>
      </c>
      <c r="R1123" s="1">
        <v>30000</v>
      </c>
      <c r="S1123" s="1">
        <f t="shared" si="569"/>
        <v>30000</v>
      </c>
      <c r="T1123" s="1">
        <v>30000</v>
      </c>
      <c r="U1123" s="1">
        <f t="shared" si="570"/>
        <v>30000</v>
      </c>
      <c r="V1123" s="21"/>
      <c r="W1123" s="21"/>
      <c r="X1123" s="21"/>
      <c r="Y1123" s="12"/>
    </row>
    <row r="1124" spans="1:25" s="23" customFormat="1" ht="15.75" hidden="1" x14ac:dyDescent="0.2">
      <c r="A1124" s="24" t="s">
        <v>556</v>
      </c>
      <c r="B1124" s="25">
        <v>11</v>
      </c>
      <c r="C1124" s="49" t="s">
        <v>270</v>
      </c>
      <c r="D1124" s="40">
        <v>422</v>
      </c>
      <c r="E1124" s="20"/>
      <c r="F1124" s="20"/>
      <c r="G1124" s="21">
        <f>SUM(G1125:G1126)</f>
        <v>280000</v>
      </c>
      <c r="H1124" s="21">
        <f t="shared" ref="H1124:U1124" si="572">SUM(H1125:H1126)</f>
        <v>280000</v>
      </c>
      <c r="I1124" s="21">
        <f t="shared" si="572"/>
        <v>280000</v>
      </c>
      <c r="J1124" s="21">
        <f t="shared" si="572"/>
        <v>280000</v>
      </c>
      <c r="K1124" s="21">
        <f t="shared" si="572"/>
        <v>132451.10999999999</v>
      </c>
      <c r="L1124" s="22">
        <f t="shared" si="548"/>
        <v>47.303967857142851</v>
      </c>
      <c r="M1124" s="21">
        <f t="shared" si="572"/>
        <v>280000</v>
      </c>
      <c r="N1124" s="21">
        <f t="shared" si="572"/>
        <v>280000</v>
      </c>
      <c r="O1124" s="21">
        <f t="shared" si="572"/>
        <v>180000</v>
      </c>
      <c r="P1124" s="21">
        <f t="shared" si="572"/>
        <v>180000</v>
      </c>
      <c r="Q1124" s="21">
        <f t="shared" si="572"/>
        <v>280000</v>
      </c>
      <c r="R1124" s="21">
        <f t="shared" si="572"/>
        <v>180000</v>
      </c>
      <c r="S1124" s="21">
        <f t="shared" si="572"/>
        <v>180000</v>
      </c>
      <c r="T1124" s="21">
        <f t="shared" si="572"/>
        <v>180000</v>
      </c>
      <c r="U1124" s="21">
        <f t="shared" si="572"/>
        <v>180000</v>
      </c>
      <c r="V1124" s="21"/>
      <c r="W1124" s="21"/>
      <c r="X1124" s="21"/>
      <c r="Y1124" s="12"/>
    </row>
    <row r="1125" spans="1:25" s="23" customFormat="1" ht="15.75" hidden="1" x14ac:dyDescent="0.2">
      <c r="A1125" s="28" t="s">
        <v>556</v>
      </c>
      <c r="B1125" s="29">
        <v>11</v>
      </c>
      <c r="C1125" s="50" t="s">
        <v>270</v>
      </c>
      <c r="D1125" s="53">
        <v>4221</v>
      </c>
      <c r="E1125" s="32" t="s">
        <v>74</v>
      </c>
      <c r="F1125" s="20"/>
      <c r="G1125" s="1">
        <v>200000</v>
      </c>
      <c r="H1125" s="1">
        <v>200000</v>
      </c>
      <c r="I1125" s="1">
        <v>200000</v>
      </c>
      <c r="J1125" s="1">
        <v>200000</v>
      </c>
      <c r="K1125" s="1">
        <v>132451.10999999999</v>
      </c>
      <c r="L1125" s="33">
        <f t="shared" si="548"/>
        <v>66.225554999999986</v>
      </c>
      <c r="M1125" s="1">
        <v>200000</v>
      </c>
      <c r="N1125" s="1">
        <v>200000</v>
      </c>
      <c r="O1125" s="1">
        <v>100000</v>
      </c>
      <c r="P1125" s="1">
        <f t="shared" si="568"/>
        <v>100000</v>
      </c>
      <c r="Q1125" s="1">
        <v>200000</v>
      </c>
      <c r="R1125" s="1">
        <v>100000</v>
      </c>
      <c r="S1125" s="1">
        <f t="shared" si="569"/>
        <v>100000</v>
      </c>
      <c r="T1125" s="1">
        <v>100000</v>
      </c>
      <c r="U1125" s="1">
        <f t="shared" si="570"/>
        <v>100000</v>
      </c>
      <c r="V1125" s="21"/>
      <c r="W1125" s="21"/>
      <c r="X1125" s="21"/>
      <c r="Y1125" s="12"/>
    </row>
    <row r="1126" spans="1:25" s="23" customFormat="1" ht="15.75" hidden="1" x14ac:dyDescent="0.2">
      <c r="A1126" s="28" t="s">
        <v>556</v>
      </c>
      <c r="B1126" s="29">
        <v>11</v>
      </c>
      <c r="C1126" s="50" t="s">
        <v>270</v>
      </c>
      <c r="D1126" s="53" t="s">
        <v>559</v>
      </c>
      <c r="E1126" s="32" t="s">
        <v>75</v>
      </c>
      <c r="F1126" s="20"/>
      <c r="G1126" s="1">
        <v>80000</v>
      </c>
      <c r="H1126" s="1">
        <v>80000</v>
      </c>
      <c r="I1126" s="1">
        <v>80000</v>
      </c>
      <c r="J1126" s="1">
        <v>80000</v>
      </c>
      <c r="K1126" s="1">
        <v>0</v>
      </c>
      <c r="L1126" s="33">
        <f t="shared" si="548"/>
        <v>0</v>
      </c>
      <c r="M1126" s="1">
        <v>80000</v>
      </c>
      <c r="N1126" s="1">
        <v>80000</v>
      </c>
      <c r="O1126" s="1">
        <v>80000</v>
      </c>
      <c r="P1126" s="1">
        <f t="shared" si="568"/>
        <v>80000</v>
      </c>
      <c r="Q1126" s="1">
        <v>80000</v>
      </c>
      <c r="R1126" s="1">
        <v>80000</v>
      </c>
      <c r="S1126" s="1">
        <f t="shared" si="569"/>
        <v>80000</v>
      </c>
      <c r="T1126" s="1">
        <v>80000</v>
      </c>
      <c r="U1126" s="1">
        <f t="shared" si="570"/>
        <v>80000</v>
      </c>
      <c r="V1126" s="21"/>
      <c r="W1126" s="21"/>
      <c r="X1126" s="21"/>
      <c r="Y1126" s="12"/>
    </row>
    <row r="1127" spans="1:25" s="23" customFormat="1" ht="15.75" hidden="1" x14ac:dyDescent="0.2">
      <c r="A1127" s="24" t="s">
        <v>556</v>
      </c>
      <c r="B1127" s="25">
        <v>11</v>
      </c>
      <c r="C1127" s="49" t="s">
        <v>270</v>
      </c>
      <c r="D1127" s="40">
        <v>426</v>
      </c>
      <c r="E1127" s="20"/>
      <c r="F1127" s="20"/>
      <c r="G1127" s="21">
        <f>SUM(G1128)</f>
        <v>100000</v>
      </c>
      <c r="H1127" s="21">
        <f t="shared" ref="H1127:U1127" si="573">SUM(H1128)</f>
        <v>100000</v>
      </c>
      <c r="I1127" s="21">
        <f t="shared" si="573"/>
        <v>100000</v>
      </c>
      <c r="J1127" s="21">
        <f t="shared" si="573"/>
        <v>100000</v>
      </c>
      <c r="K1127" s="21">
        <f t="shared" si="573"/>
        <v>72322.98</v>
      </c>
      <c r="L1127" s="22">
        <f t="shared" si="548"/>
        <v>72.322979999999987</v>
      </c>
      <c r="M1127" s="21">
        <f t="shared" si="573"/>
        <v>100000</v>
      </c>
      <c r="N1127" s="21">
        <f t="shared" si="573"/>
        <v>100000</v>
      </c>
      <c r="O1127" s="21">
        <f t="shared" si="573"/>
        <v>100000</v>
      </c>
      <c r="P1127" s="21">
        <f t="shared" si="573"/>
        <v>100000</v>
      </c>
      <c r="Q1127" s="21">
        <f t="shared" si="573"/>
        <v>100000</v>
      </c>
      <c r="R1127" s="21">
        <f t="shared" si="573"/>
        <v>100000</v>
      </c>
      <c r="S1127" s="21">
        <f t="shared" si="573"/>
        <v>100000</v>
      </c>
      <c r="T1127" s="21">
        <f t="shared" si="573"/>
        <v>100000</v>
      </c>
      <c r="U1127" s="21">
        <f t="shared" si="573"/>
        <v>100000</v>
      </c>
      <c r="V1127" s="21"/>
      <c r="W1127" s="21"/>
      <c r="X1127" s="21"/>
      <c r="Y1127" s="12"/>
    </row>
    <row r="1128" spans="1:25" s="23" customFormat="1" ht="15.75" hidden="1" x14ac:dyDescent="0.2">
      <c r="A1128" s="28" t="s">
        <v>556</v>
      </c>
      <c r="B1128" s="29">
        <v>11</v>
      </c>
      <c r="C1128" s="50" t="s">
        <v>270</v>
      </c>
      <c r="D1128" s="53" t="s">
        <v>560</v>
      </c>
      <c r="E1128" s="32" t="s">
        <v>86</v>
      </c>
      <c r="F1128" s="20"/>
      <c r="G1128" s="1">
        <v>100000</v>
      </c>
      <c r="H1128" s="1">
        <v>100000</v>
      </c>
      <c r="I1128" s="1">
        <v>100000</v>
      </c>
      <c r="J1128" s="1">
        <v>100000</v>
      </c>
      <c r="K1128" s="1">
        <v>72322.98</v>
      </c>
      <c r="L1128" s="33">
        <f t="shared" si="548"/>
        <v>72.322979999999987</v>
      </c>
      <c r="M1128" s="1">
        <v>100000</v>
      </c>
      <c r="N1128" s="1">
        <v>100000</v>
      </c>
      <c r="O1128" s="1">
        <v>100000</v>
      </c>
      <c r="P1128" s="1">
        <f t="shared" si="568"/>
        <v>100000</v>
      </c>
      <c r="Q1128" s="1">
        <v>100000</v>
      </c>
      <c r="R1128" s="1">
        <v>100000</v>
      </c>
      <c r="S1128" s="1">
        <f t="shared" si="569"/>
        <v>100000</v>
      </c>
      <c r="T1128" s="1">
        <v>100000</v>
      </c>
      <c r="U1128" s="1">
        <f t="shared" si="570"/>
        <v>100000</v>
      </c>
      <c r="V1128" s="21"/>
      <c r="W1128" s="21"/>
      <c r="X1128" s="21"/>
      <c r="Y1128" s="12"/>
    </row>
    <row r="1129" spans="1:25" s="23" customFormat="1" ht="78.75" x14ac:dyDescent="0.2">
      <c r="A1129" s="334" t="s">
        <v>561</v>
      </c>
      <c r="B1129" s="334"/>
      <c r="C1129" s="334"/>
      <c r="D1129" s="334"/>
      <c r="E1129" s="20" t="s">
        <v>79</v>
      </c>
      <c r="F1129" s="38" t="s">
        <v>523</v>
      </c>
      <c r="G1129" s="21">
        <f>G1130+G1134+G1136</f>
        <v>175000</v>
      </c>
      <c r="H1129" s="21">
        <f t="shared" ref="H1129:U1129" si="574">H1130+H1134+H1136</f>
        <v>175000</v>
      </c>
      <c r="I1129" s="21">
        <f t="shared" si="574"/>
        <v>175000</v>
      </c>
      <c r="J1129" s="21">
        <f t="shared" si="574"/>
        <v>175000</v>
      </c>
      <c r="K1129" s="21">
        <f t="shared" si="574"/>
        <v>0</v>
      </c>
      <c r="L1129" s="22">
        <f t="shared" si="548"/>
        <v>0</v>
      </c>
      <c r="M1129" s="21">
        <f t="shared" si="574"/>
        <v>175000</v>
      </c>
      <c r="N1129" s="21">
        <f t="shared" si="574"/>
        <v>175000</v>
      </c>
      <c r="O1129" s="21">
        <f t="shared" si="574"/>
        <v>175000</v>
      </c>
      <c r="P1129" s="21">
        <f t="shared" si="574"/>
        <v>175000</v>
      </c>
      <c r="Q1129" s="21">
        <f t="shared" si="574"/>
        <v>175000</v>
      </c>
      <c r="R1129" s="21">
        <f t="shared" si="574"/>
        <v>175000</v>
      </c>
      <c r="S1129" s="21">
        <f t="shared" si="574"/>
        <v>175000</v>
      </c>
      <c r="T1129" s="21">
        <f t="shared" si="574"/>
        <v>175000</v>
      </c>
      <c r="U1129" s="21">
        <f t="shared" si="574"/>
        <v>175000</v>
      </c>
      <c r="V1129" s="21"/>
      <c r="W1129" s="21"/>
      <c r="X1129" s="21"/>
      <c r="Y1129" s="12"/>
    </row>
    <row r="1130" spans="1:25" s="23" customFormat="1" ht="15.75" hidden="1" x14ac:dyDescent="0.2">
      <c r="A1130" s="24" t="s">
        <v>562</v>
      </c>
      <c r="B1130" s="25">
        <v>11</v>
      </c>
      <c r="C1130" s="49" t="s">
        <v>270</v>
      </c>
      <c r="D1130" s="40">
        <v>323</v>
      </c>
      <c r="E1130" s="20"/>
      <c r="F1130" s="20"/>
      <c r="G1130" s="21">
        <f>SUM(G1131:G1133)</f>
        <v>135000</v>
      </c>
      <c r="H1130" s="21">
        <f t="shared" ref="H1130:U1130" si="575">SUM(H1131:H1133)</f>
        <v>135000</v>
      </c>
      <c r="I1130" s="21">
        <f t="shared" si="575"/>
        <v>135000</v>
      </c>
      <c r="J1130" s="21">
        <f t="shared" si="575"/>
        <v>135000</v>
      </c>
      <c r="K1130" s="21">
        <f t="shared" si="575"/>
        <v>0</v>
      </c>
      <c r="L1130" s="22">
        <f t="shared" si="548"/>
        <v>0</v>
      </c>
      <c r="M1130" s="21">
        <f t="shared" si="575"/>
        <v>135000</v>
      </c>
      <c r="N1130" s="21">
        <f t="shared" si="575"/>
        <v>135000</v>
      </c>
      <c r="O1130" s="21">
        <f t="shared" si="575"/>
        <v>135000</v>
      </c>
      <c r="P1130" s="21">
        <f t="shared" si="575"/>
        <v>135000</v>
      </c>
      <c r="Q1130" s="21">
        <f t="shared" si="575"/>
        <v>135000</v>
      </c>
      <c r="R1130" s="21">
        <f t="shared" si="575"/>
        <v>135000</v>
      </c>
      <c r="S1130" s="21">
        <f t="shared" si="575"/>
        <v>135000</v>
      </c>
      <c r="T1130" s="21">
        <f t="shared" si="575"/>
        <v>135000</v>
      </c>
      <c r="U1130" s="21">
        <f t="shared" si="575"/>
        <v>135000</v>
      </c>
      <c r="V1130" s="21"/>
      <c r="W1130" s="21"/>
      <c r="X1130" s="21"/>
      <c r="Y1130" s="12"/>
    </row>
    <row r="1131" spans="1:25" s="23" customFormat="1" ht="15.75" hidden="1" x14ac:dyDescent="0.2">
      <c r="A1131" s="28" t="s">
        <v>562</v>
      </c>
      <c r="B1131" s="29">
        <v>11</v>
      </c>
      <c r="C1131" s="50" t="s">
        <v>270</v>
      </c>
      <c r="D1131" s="53" t="s">
        <v>537</v>
      </c>
      <c r="E1131" s="32" t="s">
        <v>52</v>
      </c>
      <c r="F1131" s="20"/>
      <c r="G1131" s="1">
        <v>10000</v>
      </c>
      <c r="H1131" s="1">
        <v>10000</v>
      </c>
      <c r="I1131" s="1">
        <v>10000</v>
      </c>
      <c r="J1131" s="1">
        <v>10000</v>
      </c>
      <c r="K1131" s="1">
        <v>0</v>
      </c>
      <c r="L1131" s="33">
        <f t="shared" si="548"/>
        <v>0</v>
      </c>
      <c r="M1131" s="1">
        <v>10000</v>
      </c>
      <c r="N1131" s="1">
        <v>10000</v>
      </c>
      <c r="O1131" s="1">
        <v>10000</v>
      </c>
      <c r="P1131" s="1">
        <f>O1131</f>
        <v>10000</v>
      </c>
      <c r="Q1131" s="1">
        <v>10000</v>
      </c>
      <c r="R1131" s="1">
        <v>10000</v>
      </c>
      <c r="S1131" s="1">
        <f>R1131</f>
        <v>10000</v>
      </c>
      <c r="T1131" s="1">
        <v>10000</v>
      </c>
      <c r="U1131" s="1">
        <f>T1131</f>
        <v>10000</v>
      </c>
      <c r="V1131" s="21"/>
      <c r="W1131" s="21"/>
      <c r="X1131" s="21"/>
      <c r="Y1131" s="12"/>
    </row>
    <row r="1132" spans="1:25" s="23" customFormat="1" ht="15.75" hidden="1" x14ac:dyDescent="0.2">
      <c r="A1132" s="28" t="s">
        <v>562</v>
      </c>
      <c r="B1132" s="29">
        <v>11</v>
      </c>
      <c r="C1132" s="50" t="s">
        <v>270</v>
      </c>
      <c r="D1132" s="53" t="s">
        <v>538</v>
      </c>
      <c r="E1132" s="32" t="s">
        <v>53</v>
      </c>
      <c r="F1132" s="20"/>
      <c r="G1132" s="1">
        <v>25000</v>
      </c>
      <c r="H1132" s="1">
        <v>25000</v>
      </c>
      <c r="I1132" s="1">
        <v>25000</v>
      </c>
      <c r="J1132" s="1">
        <v>25000</v>
      </c>
      <c r="K1132" s="1">
        <v>0</v>
      </c>
      <c r="L1132" s="33">
        <f t="shared" si="548"/>
        <v>0</v>
      </c>
      <c r="M1132" s="1">
        <v>25000</v>
      </c>
      <c r="N1132" s="1">
        <v>25000</v>
      </c>
      <c r="O1132" s="1">
        <v>25000</v>
      </c>
      <c r="P1132" s="1">
        <f>O1132</f>
        <v>25000</v>
      </c>
      <c r="Q1132" s="1">
        <v>25000</v>
      </c>
      <c r="R1132" s="1">
        <v>25000</v>
      </c>
      <c r="S1132" s="1">
        <f>R1132</f>
        <v>25000</v>
      </c>
      <c r="T1132" s="1">
        <v>25000</v>
      </c>
      <c r="U1132" s="1">
        <f>T1132</f>
        <v>25000</v>
      </c>
      <c r="V1132" s="21"/>
      <c r="W1132" s="21"/>
      <c r="X1132" s="21"/>
      <c r="Y1132" s="12"/>
    </row>
    <row r="1133" spans="1:25" s="23" customFormat="1" ht="15.75" hidden="1" x14ac:dyDescent="0.2">
      <c r="A1133" s="28" t="s">
        <v>562</v>
      </c>
      <c r="B1133" s="29">
        <v>11</v>
      </c>
      <c r="C1133" s="50" t="s">
        <v>270</v>
      </c>
      <c r="D1133" s="53" t="s">
        <v>541</v>
      </c>
      <c r="E1133" s="32" t="s">
        <v>56</v>
      </c>
      <c r="F1133" s="20"/>
      <c r="G1133" s="1">
        <v>100000</v>
      </c>
      <c r="H1133" s="1">
        <v>100000</v>
      </c>
      <c r="I1133" s="1">
        <v>100000</v>
      </c>
      <c r="J1133" s="1">
        <v>100000</v>
      </c>
      <c r="K1133" s="1">
        <v>0</v>
      </c>
      <c r="L1133" s="33">
        <f t="shared" si="548"/>
        <v>0</v>
      </c>
      <c r="M1133" s="1">
        <v>100000</v>
      </c>
      <c r="N1133" s="1">
        <v>100000</v>
      </c>
      <c r="O1133" s="1">
        <v>100000</v>
      </c>
      <c r="P1133" s="1">
        <f>O1133</f>
        <v>100000</v>
      </c>
      <c r="Q1133" s="1">
        <v>100000</v>
      </c>
      <c r="R1133" s="1">
        <v>100000</v>
      </c>
      <c r="S1133" s="1">
        <f>R1133</f>
        <v>100000</v>
      </c>
      <c r="T1133" s="1">
        <v>100000</v>
      </c>
      <c r="U1133" s="1">
        <f>T1133</f>
        <v>100000</v>
      </c>
      <c r="V1133" s="21"/>
      <c r="W1133" s="21"/>
      <c r="X1133" s="21"/>
      <c r="Y1133" s="12"/>
    </row>
    <row r="1134" spans="1:25" s="23" customFormat="1" ht="15.75" hidden="1" x14ac:dyDescent="0.2">
      <c r="A1134" s="24" t="s">
        <v>562</v>
      </c>
      <c r="B1134" s="25">
        <v>11</v>
      </c>
      <c r="C1134" s="49" t="s">
        <v>270</v>
      </c>
      <c r="D1134" s="40">
        <v>329</v>
      </c>
      <c r="E1134" s="20"/>
      <c r="F1134" s="20"/>
      <c r="G1134" s="21">
        <f>SUM(G1135)</f>
        <v>20000</v>
      </c>
      <c r="H1134" s="21">
        <f t="shared" ref="H1134:U1134" si="576">SUM(H1135)</f>
        <v>20000</v>
      </c>
      <c r="I1134" s="21">
        <f t="shared" si="576"/>
        <v>20000</v>
      </c>
      <c r="J1134" s="21">
        <f t="shared" si="576"/>
        <v>20000</v>
      </c>
      <c r="K1134" s="21">
        <f t="shared" si="576"/>
        <v>0</v>
      </c>
      <c r="L1134" s="22">
        <f t="shared" si="548"/>
        <v>0</v>
      </c>
      <c r="M1134" s="21">
        <f t="shared" si="576"/>
        <v>20000</v>
      </c>
      <c r="N1134" s="21">
        <f t="shared" si="576"/>
        <v>20000</v>
      </c>
      <c r="O1134" s="21">
        <f t="shared" si="576"/>
        <v>20000</v>
      </c>
      <c r="P1134" s="21">
        <f t="shared" si="576"/>
        <v>20000</v>
      </c>
      <c r="Q1134" s="21">
        <f t="shared" si="576"/>
        <v>20000</v>
      </c>
      <c r="R1134" s="21">
        <f t="shared" si="576"/>
        <v>20000</v>
      </c>
      <c r="S1134" s="21">
        <f t="shared" si="576"/>
        <v>20000</v>
      </c>
      <c r="T1134" s="21">
        <f t="shared" si="576"/>
        <v>20000</v>
      </c>
      <c r="U1134" s="21">
        <f t="shared" si="576"/>
        <v>20000</v>
      </c>
      <c r="V1134" s="21"/>
      <c r="W1134" s="21"/>
      <c r="X1134" s="21"/>
      <c r="Y1134" s="12"/>
    </row>
    <row r="1135" spans="1:25" s="23" customFormat="1" ht="15.75" hidden="1" x14ac:dyDescent="0.2">
      <c r="A1135" s="28" t="s">
        <v>562</v>
      </c>
      <c r="B1135" s="29">
        <v>11</v>
      </c>
      <c r="C1135" s="50" t="s">
        <v>270</v>
      </c>
      <c r="D1135" s="53" t="s">
        <v>547</v>
      </c>
      <c r="E1135" s="32" t="s">
        <v>63</v>
      </c>
      <c r="F1135" s="20"/>
      <c r="G1135" s="1">
        <v>20000</v>
      </c>
      <c r="H1135" s="1">
        <v>20000</v>
      </c>
      <c r="I1135" s="1">
        <v>20000</v>
      </c>
      <c r="J1135" s="1">
        <v>20000</v>
      </c>
      <c r="K1135" s="1">
        <v>0</v>
      </c>
      <c r="L1135" s="33">
        <f t="shared" si="548"/>
        <v>0</v>
      </c>
      <c r="M1135" s="1">
        <v>20000</v>
      </c>
      <c r="N1135" s="1">
        <v>20000</v>
      </c>
      <c r="O1135" s="1">
        <v>20000</v>
      </c>
      <c r="P1135" s="1">
        <f>O1135</f>
        <v>20000</v>
      </c>
      <c r="Q1135" s="1">
        <v>20000</v>
      </c>
      <c r="R1135" s="1">
        <v>20000</v>
      </c>
      <c r="S1135" s="1">
        <f>R1135</f>
        <v>20000</v>
      </c>
      <c r="T1135" s="1">
        <v>20000</v>
      </c>
      <c r="U1135" s="1">
        <f>T1135</f>
        <v>20000</v>
      </c>
      <c r="V1135" s="21"/>
      <c r="W1135" s="21"/>
      <c r="X1135" s="21"/>
      <c r="Y1135" s="12"/>
    </row>
    <row r="1136" spans="1:25" s="23" customFormat="1" ht="15.75" hidden="1" x14ac:dyDescent="0.2">
      <c r="A1136" s="24" t="s">
        <v>562</v>
      </c>
      <c r="B1136" s="25">
        <v>11</v>
      </c>
      <c r="C1136" s="49" t="s">
        <v>270</v>
      </c>
      <c r="D1136" s="40">
        <v>423</v>
      </c>
      <c r="E1136" s="20"/>
      <c r="F1136" s="20"/>
      <c r="G1136" s="21">
        <f>SUM(G1137)</f>
        <v>20000</v>
      </c>
      <c r="H1136" s="21">
        <f t="shared" ref="H1136:U1136" si="577">SUM(H1137)</f>
        <v>20000</v>
      </c>
      <c r="I1136" s="21">
        <f t="shared" si="577"/>
        <v>20000</v>
      </c>
      <c r="J1136" s="21">
        <f t="shared" si="577"/>
        <v>20000</v>
      </c>
      <c r="K1136" s="21">
        <f t="shared" si="577"/>
        <v>0</v>
      </c>
      <c r="L1136" s="22">
        <f t="shared" ref="L1136:L1199" si="578">IF(I1136=0, "-", K1136/I1136*100)</f>
        <v>0</v>
      </c>
      <c r="M1136" s="21">
        <f t="shared" si="577"/>
        <v>20000</v>
      </c>
      <c r="N1136" s="21">
        <f t="shared" si="577"/>
        <v>20000</v>
      </c>
      <c r="O1136" s="21">
        <f t="shared" si="577"/>
        <v>20000</v>
      </c>
      <c r="P1136" s="21">
        <f t="shared" si="577"/>
        <v>20000</v>
      </c>
      <c r="Q1136" s="21">
        <f t="shared" si="577"/>
        <v>20000</v>
      </c>
      <c r="R1136" s="21">
        <f t="shared" si="577"/>
        <v>20000</v>
      </c>
      <c r="S1136" s="21">
        <f t="shared" si="577"/>
        <v>20000</v>
      </c>
      <c r="T1136" s="21">
        <f t="shared" si="577"/>
        <v>20000</v>
      </c>
      <c r="U1136" s="21">
        <f t="shared" si="577"/>
        <v>20000</v>
      </c>
      <c r="V1136" s="21"/>
      <c r="W1136" s="21"/>
      <c r="X1136" s="21"/>
      <c r="Y1136" s="12"/>
    </row>
    <row r="1137" spans="1:25" s="23" customFormat="1" ht="15.75" hidden="1" x14ac:dyDescent="0.2">
      <c r="A1137" s="28" t="s">
        <v>562</v>
      </c>
      <c r="B1137" s="29">
        <v>11</v>
      </c>
      <c r="C1137" s="50" t="s">
        <v>270</v>
      </c>
      <c r="D1137" s="53" t="s">
        <v>563</v>
      </c>
      <c r="E1137" s="32" t="s">
        <v>241</v>
      </c>
      <c r="F1137" s="20"/>
      <c r="G1137" s="1">
        <v>20000</v>
      </c>
      <c r="H1137" s="1">
        <v>20000</v>
      </c>
      <c r="I1137" s="1">
        <v>20000</v>
      </c>
      <c r="J1137" s="1">
        <v>20000</v>
      </c>
      <c r="K1137" s="1">
        <v>0</v>
      </c>
      <c r="L1137" s="33">
        <f t="shared" si="578"/>
        <v>0</v>
      </c>
      <c r="M1137" s="1">
        <v>20000</v>
      </c>
      <c r="N1137" s="1">
        <v>20000</v>
      </c>
      <c r="O1137" s="1">
        <v>20000</v>
      </c>
      <c r="P1137" s="1">
        <f>O1137</f>
        <v>20000</v>
      </c>
      <c r="Q1137" s="1">
        <v>20000</v>
      </c>
      <c r="R1137" s="1">
        <v>20000</v>
      </c>
      <c r="S1137" s="1">
        <f>R1137</f>
        <v>20000</v>
      </c>
      <c r="T1137" s="1">
        <v>20000</v>
      </c>
      <c r="U1137" s="1">
        <f>T1137</f>
        <v>20000</v>
      </c>
      <c r="V1137" s="21"/>
      <c r="W1137" s="21"/>
      <c r="X1137" s="21"/>
      <c r="Y1137" s="12"/>
    </row>
    <row r="1138" spans="1:25" s="23" customFormat="1" ht="50.1" customHeight="1" x14ac:dyDescent="0.2">
      <c r="A1138" s="339" t="s">
        <v>564</v>
      </c>
      <c r="B1138" s="340"/>
      <c r="C1138" s="340"/>
      <c r="D1138" s="340"/>
      <c r="E1138" s="338" t="s">
        <v>565</v>
      </c>
      <c r="F1138" s="338"/>
      <c r="G1138" s="18">
        <f>G1139+G1193+G1186</f>
        <v>11630560</v>
      </c>
      <c r="H1138" s="18">
        <f t="shared" ref="H1138:U1138" si="579">H1139+H1193+H1186</f>
        <v>6545000</v>
      </c>
      <c r="I1138" s="18">
        <f t="shared" si="579"/>
        <v>11630560</v>
      </c>
      <c r="J1138" s="18">
        <f t="shared" si="579"/>
        <v>6545000</v>
      </c>
      <c r="K1138" s="18">
        <f t="shared" si="579"/>
        <v>2682323.58</v>
      </c>
      <c r="L1138" s="19">
        <f t="shared" si="578"/>
        <v>23.062720797622816</v>
      </c>
      <c r="M1138" s="18">
        <f t="shared" si="579"/>
        <v>6545000</v>
      </c>
      <c r="N1138" s="18">
        <f t="shared" si="579"/>
        <v>6545000</v>
      </c>
      <c r="O1138" s="18">
        <f t="shared" si="579"/>
        <v>0</v>
      </c>
      <c r="P1138" s="18">
        <f t="shared" si="579"/>
        <v>0</v>
      </c>
      <c r="Q1138" s="18">
        <f t="shared" si="579"/>
        <v>3307000</v>
      </c>
      <c r="R1138" s="18">
        <f t="shared" si="579"/>
        <v>0</v>
      </c>
      <c r="S1138" s="18">
        <f t="shared" si="579"/>
        <v>0</v>
      </c>
      <c r="T1138" s="18">
        <f t="shared" si="579"/>
        <v>0</v>
      </c>
      <c r="U1138" s="18">
        <f t="shared" si="579"/>
        <v>0</v>
      </c>
      <c r="V1138" s="21"/>
      <c r="W1138" s="21"/>
      <c r="X1138" s="21"/>
      <c r="Y1138" s="12"/>
    </row>
    <row r="1139" spans="1:25" s="23" customFormat="1" ht="78.75" x14ac:dyDescent="0.2">
      <c r="A1139" s="333" t="s">
        <v>566</v>
      </c>
      <c r="B1139" s="333"/>
      <c r="C1139" s="333"/>
      <c r="D1139" s="333"/>
      <c r="E1139" s="20" t="s">
        <v>567</v>
      </c>
      <c r="F1139" s="20" t="s">
        <v>568</v>
      </c>
      <c r="G1139" s="21">
        <f>G1140+G1142+G1144+G1147+G1151+G1157+G1166+G1170+G1173+G1175+G1177+G1182+G1184</f>
        <v>6245000</v>
      </c>
      <c r="H1139" s="21">
        <f t="shared" ref="H1139:U1139" si="580">H1140+H1142+H1144+H1147+H1151+H1157+H1166+H1170+H1173+H1175+H1177+H1182+H1184</f>
        <v>6245000</v>
      </c>
      <c r="I1139" s="21">
        <f t="shared" si="580"/>
        <v>6245000</v>
      </c>
      <c r="J1139" s="21">
        <f t="shared" si="580"/>
        <v>6245000</v>
      </c>
      <c r="K1139" s="21">
        <f t="shared" si="580"/>
        <v>1799780.0799999998</v>
      </c>
      <c r="L1139" s="22">
        <f t="shared" si="578"/>
        <v>28.819536909527621</v>
      </c>
      <c r="M1139" s="21">
        <f t="shared" si="580"/>
        <v>6345000</v>
      </c>
      <c r="N1139" s="21">
        <f t="shared" si="580"/>
        <v>6345000</v>
      </c>
      <c r="O1139" s="21">
        <f t="shared" si="580"/>
        <v>0</v>
      </c>
      <c r="P1139" s="21">
        <f t="shared" si="580"/>
        <v>0</v>
      </c>
      <c r="Q1139" s="21">
        <f t="shared" si="580"/>
        <v>3107000</v>
      </c>
      <c r="R1139" s="21">
        <f t="shared" si="580"/>
        <v>0</v>
      </c>
      <c r="S1139" s="21">
        <f t="shared" si="580"/>
        <v>0</v>
      </c>
      <c r="T1139" s="21">
        <f t="shared" si="580"/>
        <v>0</v>
      </c>
      <c r="U1139" s="21">
        <f t="shared" si="580"/>
        <v>0</v>
      </c>
      <c r="V1139" s="21"/>
      <c r="W1139" s="21"/>
      <c r="X1139" s="21"/>
      <c r="Y1139" s="12"/>
    </row>
    <row r="1140" spans="1:25" s="23" customFormat="1" ht="15.75" hidden="1" x14ac:dyDescent="0.2">
      <c r="A1140" s="24" t="s">
        <v>566</v>
      </c>
      <c r="B1140" s="25">
        <v>11</v>
      </c>
      <c r="C1140" s="49" t="s">
        <v>296</v>
      </c>
      <c r="D1140" s="27">
        <v>311</v>
      </c>
      <c r="E1140" s="20"/>
      <c r="F1140" s="20"/>
      <c r="G1140" s="21">
        <f>SUM(G1141)</f>
        <v>1150000</v>
      </c>
      <c r="H1140" s="21">
        <f t="shared" ref="H1140:U1140" si="581">SUM(H1141)</f>
        <v>1150000</v>
      </c>
      <c r="I1140" s="21">
        <f t="shared" si="581"/>
        <v>1150000</v>
      </c>
      <c r="J1140" s="21">
        <f t="shared" si="581"/>
        <v>1150000</v>
      </c>
      <c r="K1140" s="21">
        <f t="shared" si="581"/>
        <v>749942.89</v>
      </c>
      <c r="L1140" s="22">
        <f t="shared" si="578"/>
        <v>65.212425217391299</v>
      </c>
      <c r="M1140" s="21">
        <f t="shared" si="581"/>
        <v>1150000</v>
      </c>
      <c r="N1140" s="21">
        <f t="shared" si="581"/>
        <v>1150000</v>
      </c>
      <c r="O1140" s="21">
        <f t="shared" si="581"/>
        <v>0</v>
      </c>
      <c r="P1140" s="21">
        <f t="shared" si="581"/>
        <v>0</v>
      </c>
      <c r="Q1140" s="21">
        <f t="shared" si="581"/>
        <v>0</v>
      </c>
      <c r="R1140" s="21">
        <f t="shared" si="581"/>
        <v>0</v>
      </c>
      <c r="S1140" s="21">
        <f t="shared" si="581"/>
        <v>0</v>
      </c>
      <c r="T1140" s="21">
        <f t="shared" si="581"/>
        <v>0</v>
      </c>
      <c r="U1140" s="21">
        <f t="shared" si="581"/>
        <v>0</v>
      </c>
      <c r="V1140" s="21"/>
      <c r="W1140" s="21"/>
      <c r="X1140" s="21"/>
      <c r="Y1140" s="12"/>
    </row>
    <row r="1141" spans="1:25" s="23" customFormat="1" ht="15.75" hidden="1" x14ac:dyDescent="0.2">
      <c r="A1141" s="28" t="s">
        <v>566</v>
      </c>
      <c r="B1141" s="29">
        <v>11</v>
      </c>
      <c r="C1141" s="50" t="s">
        <v>296</v>
      </c>
      <c r="D1141" s="53" t="s">
        <v>526</v>
      </c>
      <c r="E1141" s="32" t="s">
        <v>33</v>
      </c>
      <c r="F1141" s="20"/>
      <c r="G1141" s="1">
        <v>1150000</v>
      </c>
      <c r="H1141" s="1">
        <v>1150000</v>
      </c>
      <c r="I1141" s="1">
        <v>1150000</v>
      </c>
      <c r="J1141" s="1">
        <v>1150000</v>
      </c>
      <c r="K1141" s="1">
        <v>749942.89</v>
      </c>
      <c r="L1141" s="33">
        <f t="shared" si="578"/>
        <v>65.212425217391299</v>
      </c>
      <c r="M1141" s="1">
        <v>1150000</v>
      </c>
      <c r="N1141" s="1">
        <v>1150000</v>
      </c>
      <c r="O1141" s="1"/>
      <c r="P1141" s="1"/>
      <c r="Q1141" s="1"/>
      <c r="R1141" s="1"/>
      <c r="S1141" s="1"/>
      <c r="T1141" s="1"/>
      <c r="U1141" s="1"/>
      <c r="V1141" s="21"/>
      <c r="W1141" s="21"/>
      <c r="X1141" s="21"/>
      <c r="Y1141" s="12"/>
    </row>
    <row r="1142" spans="1:25" s="23" customFormat="1" ht="15.75" hidden="1" x14ac:dyDescent="0.2">
      <c r="A1142" s="24" t="s">
        <v>566</v>
      </c>
      <c r="B1142" s="25">
        <v>11</v>
      </c>
      <c r="C1142" s="49" t="s">
        <v>296</v>
      </c>
      <c r="D1142" s="40">
        <v>312</v>
      </c>
      <c r="E1142" s="20"/>
      <c r="F1142" s="20"/>
      <c r="G1142" s="21">
        <f>SUM(G1143)</f>
        <v>20000</v>
      </c>
      <c r="H1142" s="21">
        <f t="shared" ref="H1142:U1142" si="582">SUM(H1143)</f>
        <v>20000</v>
      </c>
      <c r="I1142" s="21">
        <f t="shared" si="582"/>
        <v>20000</v>
      </c>
      <c r="J1142" s="21">
        <f t="shared" si="582"/>
        <v>20000</v>
      </c>
      <c r="K1142" s="21">
        <f t="shared" si="582"/>
        <v>4210.29</v>
      </c>
      <c r="L1142" s="22">
        <f t="shared" si="578"/>
        <v>21.051449999999999</v>
      </c>
      <c r="M1142" s="21">
        <f t="shared" si="582"/>
        <v>20000</v>
      </c>
      <c r="N1142" s="21">
        <f t="shared" si="582"/>
        <v>20000</v>
      </c>
      <c r="O1142" s="21">
        <f t="shared" si="582"/>
        <v>0</v>
      </c>
      <c r="P1142" s="21">
        <f t="shared" si="582"/>
        <v>0</v>
      </c>
      <c r="Q1142" s="21">
        <f t="shared" si="582"/>
        <v>0</v>
      </c>
      <c r="R1142" s="21">
        <f t="shared" si="582"/>
        <v>0</v>
      </c>
      <c r="S1142" s="21">
        <f t="shared" si="582"/>
        <v>0</v>
      </c>
      <c r="T1142" s="21">
        <f t="shared" si="582"/>
        <v>0</v>
      </c>
      <c r="U1142" s="21">
        <f t="shared" si="582"/>
        <v>0</v>
      </c>
      <c r="V1142" s="21"/>
      <c r="W1142" s="21"/>
      <c r="X1142" s="21"/>
      <c r="Y1142" s="12"/>
    </row>
    <row r="1143" spans="1:25" s="23" customFormat="1" ht="15.75" hidden="1" x14ac:dyDescent="0.2">
      <c r="A1143" s="28" t="s">
        <v>566</v>
      </c>
      <c r="B1143" s="29">
        <v>11</v>
      </c>
      <c r="C1143" s="50" t="s">
        <v>296</v>
      </c>
      <c r="D1143" s="53" t="s">
        <v>529</v>
      </c>
      <c r="E1143" s="32" t="s">
        <v>471</v>
      </c>
      <c r="F1143" s="20"/>
      <c r="G1143" s="1">
        <v>20000</v>
      </c>
      <c r="H1143" s="1">
        <v>20000</v>
      </c>
      <c r="I1143" s="1">
        <v>20000</v>
      </c>
      <c r="J1143" s="1">
        <v>20000</v>
      </c>
      <c r="K1143" s="1">
        <v>4210.29</v>
      </c>
      <c r="L1143" s="33">
        <f t="shared" si="578"/>
        <v>21.051449999999999</v>
      </c>
      <c r="M1143" s="1">
        <v>20000</v>
      </c>
      <c r="N1143" s="1">
        <v>20000</v>
      </c>
      <c r="O1143" s="1"/>
      <c r="P1143" s="1"/>
      <c r="Q1143" s="1"/>
      <c r="R1143" s="1"/>
      <c r="S1143" s="1"/>
      <c r="T1143" s="1"/>
      <c r="U1143" s="1"/>
      <c r="V1143" s="21"/>
      <c r="W1143" s="21"/>
      <c r="X1143" s="21"/>
      <c r="Y1143" s="12"/>
    </row>
    <row r="1144" spans="1:25" s="23" customFormat="1" ht="15.75" hidden="1" x14ac:dyDescent="0.2">
      <c r="A1144" s="24" t="s">
        <v>566</v>
      </c>
      <c r="B1144" s="25">
        <v>11</v>
      </c>
      <c r="C1144" s="49" t="s">
        <v>296</v>
      </c>
      <c r="D1144" s="40">
        <v>313</v>
      </c>
      <c r="E1144" s="20"/>
      <c r="F1144" s="20"/>
      <c r="G1144" s="21">
        <f>SUM(G1145:G1146)</f>
        <v>193000</v>
      </c>
      <c r="H1144" s="21">
        <f t="shared" ref="H1144:U1144" si="583">SUM(H1145:H1146)</f>
        <v>193000</v>
      </c>
      <c r="I1144" s="21">
        <f t="shared" si="583"/>
        <v>193000</v>
      </c>
      <c r="J1144" s="21">
        <f t="shared" si="583"/>
        <v>193000</v>
      </c>
      <c r="K1144" s="21">
        <f t="shared" si="583"/>
        <v>113991.31</v>
      </c>
      <c r="L1144" s="22">
        <f t="shared" si="578"/>
        <v>59.062854922279797</v>
      </c>
      <c r="M1144" s="21">
        <f t="shared" si="583"/>
        <v>193000</v>
      </c>
      <c r="N1144" s="21">
        <f t="shared" si="583"/>
        <v>193000</v>
      </c>
      <c r="O1144" s="21">
        <f t="shared" si="583"/>
        <v>0</v>
      </c>
      <c r="P1144" s="21">
        <f t="shared" si="583"/>
        <v>0</v>
      </c>
      <c r="Q1144" s="21">
        <f t="shared" si="583"/>
        <v>0</v>
      </c>
      <c r="R1144" s="21">
        <f t="shared" si="583"/>
        <v>0</v>
      </c>
      <c r="S1144" s="21">
        <f t="shared" si="583"/>
        <v>0</v>
      </c>
      <c r="T1144" s="21">
        <f t="shared" si="583"/>
        <v>0</v>
      </c>
      <c r="U1144" s="21">
        <f t="shared" si="583"/>
        <v>0</v>
      </c>
      <c r="V1144" s="21"/>
      <c r="W1144" s="21"/>
      <c r="X1144" s="21"/>
      <c r="Y1144" s="12"/>
    </row>
    <row r="1145" spans="1:25" s="23" customFormat="1" ht="15.75" hidden="1" x14ac:dyDescent="0.2">
      <c r="A1145" s="28" t="s">
        <v>566</v>
      </c>
      <c r="B1145" s="29">
        <v>11</v>
      </c>
      <c r="C1145" s="50" t="s">
        <v>296</v>
      </c>
      <c r="D1145" s="53" t="s">
        <v>530</v>
      </c>
      <c r="E1145" s="32" t="s">
        <v>40</v>
      </c>
      <c r="F1145" s="20"/>
      <c r="G1145" s="1">
        <v>170000</v>
      </c>
      <c r="H1145" s="1">
        <v>170000</v>
      </c>
      <c r="I1145" s="1">
        <v>170000</v>
      </c>
      <c r="J1145" s="1">
        <v>170000</v>
      </c>
      <c r="K1145" s="1">
        <v>101242.28</v>
      </c>
      <c r="L1145" s="33">
        <f t="shared" si="578"/>
        <v>59.554282352941179</v>
      </c>
      <c r="M1145" s="1">
        <v>170000</v>
      </c>
      <c r="N1145" s="1">
        <v>170000</v>
      </c>
      <c r="O1145" s="1"/>
      <c r="P1145" s="1"/>
      <c r="Q1145" s="1"/>
      <c r="R1145" s="1"/>
      <c r="S1145" s="1"/>
      <c r="T1145" s="1"/>
      <c r="U1145" s="1"/>
      <c r="V1145" s="21"/>
      <c r="W1145" s="21"/>
      <c r="X1145" s="21"/>
      <c r="Y1145" s="12"/>
    </row>
    <row r="1146" spans="1:25" s="23" customFormat="1" ht="30" hidden="1" x14ac:dyDescent="0.2">
      <c r="A1146" s="28" t="s">
        <v>566</v>
      </c>
      <c r="B1146" s="29">
        <v>11</v>
      </c>
      <c r="C1146" s="50" t="s">
        <v>296</v>
      </c>
      <c r="D1146" s="53" t="s">
        <v>569</v>
      </c>
      <c r="E1146" s="32" t="s">
        <v>41</v>
      </c>
      <c r="F1146" s="20"/>
      <c r="G1146" s="1">
        <v>23000</v>
      </c>
      <c r="H1146" s="1">
        <v>23000</v>
      </c>
      <c r="I1146" s="1">
        <v>23000</v>
      </c>
      <c r="J1146" s="1">
        <v>23000</v>
      </c>
      <c r="K1146" s="1">
        <v>12749.03</v>
      </c>
      <c r="L1146" s="33">
        <f t="shared" si="578"/>
        <v>55.430565217391305</v>
      </c>
      <c r="M1146" s="1">
        <v>23000</v>
      </c>
      <c r="N1146" s="1">
        <v>23000</v>
      </c>
      <c r="O1146" s="1"/>
      <c r="P1146" s="1"/>
      <c r="Q1146" s="1"/>
      <c r="R1146" s="1"/>
      <c r="S1146" s="1"/>
      <c r="T1146" s="1"/>
      <c r="U1146" s="1"/>
      <c r="V1146" s="21"/>
      <c r="W1146" s="21"/>
      <c r="X1146" s="21"/>
      <c r="Y1146" s="12"/>
    </row>
    <row r="1147" spans="1:25" s="23" customFormat="1" ht="15.75" hidden="1" x14ac:dyDescent="0.2">
      <c r="A1147" s="24" t="s">
        <v>566</v>
      </c>
      <c r="B1147" s="25">
        <v>11</v>
      </c>
      <c r="C1147" s="49" t="s">
        <v>296</v>
      </c>
      <c r="D1147" s="40">
        <v>321</v>
      </c>
      <c r="E1147" s="20"/>
      <c r="F1147" s="20"/>
      <c r="G1147" s="21">
        <f>SUM(G1148:G1150)</f>
        <v>860000</v>
      </c>
      <c r="H1147" s="21">
        <f t="shared" ref="H1147:U1147" si="584">SUM(H1148:H1150)</f>
        <v>860000</v>
      </c>
      <c r="I1147" s="21">
        <f t="shared" si="584"/>
        <v>860000</v>
      </c>
      <c r="J1147" s="21">
        <f t="shared" si="584"/>
        <v>860000</v>
      </c>
      <c r="K1147" s="21">
        <f t="shared" si="584"/>
        <v>184507.68</v>
      </c>
      <c r="L1147" s="22">
        <f t="shared" si="578"/>
        <v>21.454381395348836</v>
      </c>
      <c r="M1147" s="21">
        <f t="shared" si="584"/>
        <v>860000</v>
      </c>
      <c r="N1147" s="21">
        <f t="shared" si="584"/>
        <v>860000</v>
      </c>
      <c r="O1147" s="21">
        <f t="shared" si="584"/>
        <v>0</v>
      </c>
      <c r="P1147" s="21">
        <f t="shared" si="584"/>
        <v>0</v>
      </c>
      <c r="Q1147" s="21">
        <f t="shared" si="584"/>
        <v>360000</v>
      </c>
      <c r="R1147" s="21">
        <f t="shared" si="584"/>
        <v>0</v>
      </c>
      <c r="S1147" s="21">
        <f t="shared" si="584"/>
        <v>0</v>
      </c>
      <c r="T1147" s="21">
        <f t="shared" si="584"/>
        <v>0</v>
      </c>
      <c r="U1147" s="21">
        <f t="shared" si="584"/>
        <v>0</v>
      </c>
      <c r="V1147" s="21"/>
      <c r="W1147" s="21"/>
      <c r="X1147" s="21"/>
      <c r="Y1147" s="12"/>
    </row>
    <row r="1148" spans="1:25" s="23" customFormat="1" ht="15.75" hidden="1" x14ac:dyDescent="0.2">
      <c r="A1148" s="28" t="s">
        <v>566</v>
      </c>
      <c r="B1148" s="29">
        <v>11</v>
      </c>
      <c r="C1148" s="50" t="s">
        <v>296</v>
      </c>
      <c r="D1148" s="53" t="s">
        <v>510</v>
      </c>
      <c r="E1148" s="32" t="s">
        <v>42</v>
      </c>
      <c r="F1148" s="20"/>
      <c r="G1148" s="1">
        <v>500000</v>
      </c>
      <c r="H1148" s="1">
        <v>500000</v>
      </c>
      <c r="I1148" s="1">
        <v>500000</v>
      </c>
      <c r="J1148" s="1">
        <v>500000</v>
      </c>
      <c r="K1148" s="1">
        <v>168954.6</v>
      </c>
      <c r="L1148" s="33">
        <f t="shared" si="578"/>
        <v>33.79092</v>
      </c>
      <c r="M1148" s="1">
        <v>500000</v>
      </c>
      <c r="N1148" s="1">
        <v>500000</v>
      </c>
      <c r="O1148" s="1"/>
      <c r="P1148" s="1"/>
      <c r="Q1148" s="1"/>
      <c r="R1148" s="1"/>
      <c r="S1148" s="1"/>
      <c r="T1148" s="1"/>
      <c r="U1148" s="1"/>
      <c r="V1148" s="21"/>
      <c r="W1148" s="21"/>
      <c r="X1148" s="21"/>
      <c r="Y1148" s="12"/>
    </row>
    <row r="1149" spans="1:25" s="23" customFormat="1" ht="30" hidden="1" x14ac:dyDescent="0.2">
      <c r="A1149" s="28" t="s">
        <v>566</v>
      </c>
      <c r="B1149" s="29">
        <v>11</v>
      </c>
      <c r="C1149" s="50" t="s">
        <v>296</v>
      </c>
      <c r="D1149" s="53" t="s">
        <v>531</v>
      </c>
      <c r="E1149" s="32" t="s">
        <v>43</v>
      </c>
      <c r="F1149" s="20"/>
      <c r="G1149" s="1">
        <v>60000</v>
      </c>
      <c r="H1149" s="1">
        <v>60000</v>
      </c>
      <c r="I1149" s="1">
        <v>60000</v>
      </c>
      <c r="J1149" s="1">
        <v>60000</v>
      </c>
      <c r="K1149" s="1">
        <v>11178.08</v>
      </c>
      <c r="L1149" s="33">
        <f t="shared" si="578"/>
        <v>18.630133333333333</v>
      </c>
      <c r="M1149" s="1">
        <v>60000</v>
      </c>
      <c r="N1149" s="1">
        <v>60000</v>
      </c>
      <c r="O1149" s="1"/>
      <c r="P1149" s="1">
        <f>O1149</f>
        <v>0</v>
      </c>
      <c r="Q1149" s="1">
        <v>60000</v>
      </c>
      <c r="R1149" s="1"/>
      <c r="S1149" s="1">
        <f>R1149</f>
        <v>0</v>
      </c>
      <c r="T1149" s="1"/>
      <c r="U1149" s="1">
        <f>T1149</f>
        <v>0</v>
      </c>
      <c r="V1149" s="21"/>
      <c r="W1149" s="21"/>
      <c r="X1149" s="21"/>
      <c r="Y1149" s="12"/>
    </row>
    <row r="1150" spans="1:25" s="23" customFormat="1" ht="15.75" hidden="1" x14ac:dyDescent="0.2">
      <c r="A1150" s="28" t="s">
        <v>566</v>
      </c>
      <c r="B1150" s="29">
        <v>11</v>
      </c>
      <c r="C1150" s="50" t="s">
        <v>296</v>
      </c>
      <c r="D1150" s="53" t="s">
        <v>532</v>
      </c>
      <c r="E1150" s="32" t="s">
        <v>44</v>
      </c>
      <c r="F1150" s="20"/>
      <c r="G1150" s="1">
        <v>300000</v>
      </c>
      <c r="H1150" s="1">
        <v>300000</v>
      </c>
      <c r="I1150" s="1">
        <v>300000</v>
      </c>
      <c r="J1150" s="1">
        <v>300000</v>
      </c>
      <c r="K1150" s="1">
        <v>4375</v>
      </c>
      <c r="L1150" s="33">
        <f t="shared" si="578"/>
        <v>1.4583333333333333</v>
      </c>
      <c r="M1150" s="1">
        <v>300000</v>
      </c>
      <c r="N1150" s="1">
        <v>300000</v>
      </c>
      <c r="O1150" s="1"/>
      <c r="P1150" s="1">
        <f>O1150</f>
        <v>0</v>
      </c>
      <c r="Q1150" s="1">
        <v>300000</v>
      </c>
      <c r="R1150" s="1"/>
      <c r="S1150" s="1">
        <f>R1150</f>
        <v>0</v>
      </c>
      <c r="T1150" s="1"/>
      <c r="U1150" s="1">
        <f>T1150</f>
        <v>0</v>
      </c>
      <c r="V1150" s="21"/>
      <c r="W1150" s="21"/>
      <c r="X1150" s="21"/>
      <c r="Y1150" s="12"/>
    </row>
    <row r="1151" spans="1:25" s="23" customFormat="1" ht="15.75" hidden="1" x14ac:dyDescent="0.2">
      <c r="A1151" s="24" t="s">
        <v>566</v>
      </c>
      <c r="B1151" s="25">
        <v>11</v>
      </c>
      <c r="C1151" s="49" t="s">
        <v>296</v>
      </c>
      <c r="D1151" s="40">
        <v>322</v>
      </c>
      <c r="E1151" s="20"/>
      <c r="F1151" s="20"/>
      <c r="G1151" s="21">
        <f>SUM(G1152:G1156)</f>
        <v>370000</v>
      </c>
      <c r="H1151" s="21">
        <f t="shared" ref="H1151:U1151" si="585">SUM(H1152:H1156)</f>
        <v>370000</v>
      </c>
      <c r="I1151" s="21">
        <f t="shared" si="585"/>
        <v>370000</v>
      </c>
      <c r="J1151" s="21">
        <f t="shared" si="585"/>
        <v>370000</v>
      </c>
      <c r="K1151" s="21">
        <f t="shared" si="585"/>
        <v>79362.750000000015</v>
      </c>
      <c r="L1151" s="22">
        <f t="shared" si="578"/>
        <v>21.449391891891896</v>
      </c>
      <c r="M1151" s="21">
        <f t="shared" si="585"/>
        <v>390000</v>
      </c>
      <c r="N1151" s="21">
        <f t="shared" si="585"/>
        <v>390000</v>
      </c>
      <c r="O1151" s="21">
        <f t="shared" si="585"/>
        <v>0</v>
      </c>
      <c r="P1151" s="21">
        <f t="shared" si="585"/>
        <v>0</v>
      </c>
      <c r="Q1151" s="21">
        <f t="shared" si="585"/>
        <v>340000</v>
      </c>
      <c r="R1151" s="21">
        <f t="shared" si="585"/>
        <v>0</v>
      </c>
      <c r="S1151" s="21">
        <f t="shared" si="585"/>
        <v>0</v>
      </c>
      <c r="T1151" s="21">
        <f t="shared" si="585"/>
        <v>0</v>
      </c>
      <c r="U1151" s="21">
        <f t="shared" si="585"/>
        <v>0</v>
      </c>
      <c r="V1151" s="21"/>
      <c r="W1151" s="21"/>
      <c r="X1151" s="21"/>
      <c r="Y1151" s="12"/>
    </row>
    <row r="1152" spans="1:25" s="23" customFormat="1" ht="15.75" hidden="1" x14ac:dyDescent="0.2">
      <c r="A1152" s="28" t="s">
        <v>566</v>
      </c>
      <c r="B1152" s="29">
        <v>11</v>
      </c>
      <c r="C1152" s="50" t="s">
        <v>296</v>
      </c>
      <c r="D1152" s="53" t="s">
        <v>534</v>
      </c>
      <c r="E1152" s="32" t="s">
        <v>297</v>
      </c>
      <c r="F1152" s="20"/>
      <c r="G1152" s="1">
        <v>50000</v>
      </c>
      <c r="H1152" s="1">
        <v>50000</v>
      </c>
      <c r="I1152" s="1">
        <v>50000</v>
      </c>
      <c r="J1152" s="1">
        <v>50000</v>
      </c>
      <c r="K1152" s="1">
        <v>48306.18</v>
      </c>
      <c r="L1152" s="33">
        <f t="shared" si="578"/>
        <v>96.612359999999995</v>
      </c>
      <c r="M1152" s="1">
        <v>50000</v>
      </c>
      <c r="N1152" s="1">
        <v>50000</v>
      </c>
      <c r="O1152" s="1"/>
      <c r="P1152" s="1"/>
      <c r="Q1152" s="1"/>
      <c r="R1152" s="1"/>
      <c r="S1152" s="1"/>
      <c r="T1152" s="1"/>
      <c r="U1152" s="1"/>
      <c r="V1152" s="21"/>
      <c r="W1152" s="21"/>
      <c r="X1152" s="21"/>
      <c r="Y1152" s="12"/>
    </row>
    <row r="1153" spans="1:25" s="23" customFormat="1" ht="15.75" hidden="1" x14ac:dyDescent="0.2">
      <c r="A1153" s="28" t="s">
        <v>566</v>
      </c>
      <c r="B1153" s="29">
        <v>11</v>
      </c>
      <c r="C1153" s="50" t="s">
        <v>296</v>
      </c>
      <c r="D1153" s="53" t="s">
        <v>535</v>
      </c>
      <c r="E1153" s="32" t="s">
        <v>48</v>
      </c>
      <c r="F1153" s="20"/>
      <c r="G1153" s="1">
        <v>170000</v>
      </c>
      <c r="H1153" s="1">
        <v>170000</v>
      </c>
      <c r="I1153" s="1">
        <v>170000</v>
      </c>
      <c r="J1153" s="1">
        <v>170000</v>
      </c>
      <c r="K1153" s="1">
        <v>11668.7</v>
      </c>
      <c r="L1153" s="33">
        <f t="shared" si="578"/>
        <v>6.8639411764705898</v>
      </c>
      <c r="M1153" s="1">
        <v>190000</v>
      </c>
      <c r="N1153" s="1">
        <v>190000</v>
      </c>
      <c r="O1153" s="1"/>
      <c r="P1153" s="1">
        <f>O1153</f>
        <v>0</v>
      </c>
      <c r="Q1153" s="1">
        <v>190000</v>
      </c>
      <c r="R1153" s="1"/>
      <c r="S1153" s="1">
        <f>R1153</f>
        <v>0</v>
      </c>
      <c r="T1153" s="1"/>
      <c r="U1153" s="1">
        <f>T1153</f>
        <v>0</v>
      </c>
      <c r="V1153" s="21"/>
      <c r="W1153" s="21"/>
      <c r="X1153" s="21"/>
      <c r="Y1153" s="12"/>
    </row>
    <row r="1154" spans="1:25" s="23" customFormat="1" ht="30" hidden="1" x14ac:dyDescent="0.2">
      <c r="A1154" s="28" t="s">
        <v>566</v>
      </c>
      <c r="B1154" s="29">
        <v>11</v>
      </c>
      <c r="C1154" s="50" t="s">
        <v>296</v>
      </c>
      <c r="D1154" s="53" t="s">
        <v>570</v>
      </c>
      <c r="E1154" s="32" t="s">
        <v>155</v>
      </c>
      <c r="F1154" s="20"/>
      <c r="G1154" s="1">
        <v>60000</v>
      </c>
      <c r="H1154" s="1">
        <v>60000</v>
      </c>
      <c r="I1154" s="1">
        <v>60000</v>
      </c>
      <c r="J1154" s="1">
        <v>60000</v>
      </c>
      <c r="K1154" s="1">
        <v>14730.99</v>
      </c>
      <c r="L1154" s="33">
        <f t="shared" si="578"/>
        <v>24.551649999999999</v>
      </c>
      <c r="M1154" s="1">
        <v>60000</v>
      </c>
      <c r="N1154" s="1">
        <v>60000</v>
      </c>
      <c r="O1154" s="1"/>
      <c r="P1154" s="1">
        <f>O1154</f>
        <v>0</v>
      </c>
      <c r="Q1154" s="1">
        <v>60000</v>
      </c>
      <c r="R1154" s="1"/>
      <c r="S1154" s="1">
        <f>R1154</f>
        <v>0</v>
      </c>
      <c r="T1154" s="1"/>
      <c r="U1154" s="1">
        <f>T1154</f>
        <v>0</v>
      </c>
      <c r="V1154" s="21"/>
      <c r="W1154" s="21"/>
      <c r="X1154" s="21"/>
      <c r="Y1154" s="12"/>
    </row>
    <row r="1155" spans="1:25" s="23" customFormat="1" ht="15.75" hidden="1" x14ac:dyDescent="0.2">
      <c r="A1155" s="28" t="s">
        <v>566</v>
      </c>
      <c r="B1155" s="29">
        <v>11</v>
      </c>
      <c r="C1155" s="50" t="s">
        <v>296</v>
      </c>
      <c r="D1155" s="53" t="s">
        <v>536</v>
      </c>
      <c r="E1155" s="32" t="s">
        <v>473</v>
      </c>
      <c r="F1155" s="20"/>
      <c r="G1155" s="1">
        <v>50000</v>
      </c>
      <c r="H1155" s="1">
        <v>50000</v>
      </c>
      <c r="I1155" s="1">
        <v>50000</v>
      </c>
      <c r="J1155" s="1">
        <v>50000</v>
      </c>
      <c r="K1155" s="1">
        <v>1969</v>
      </c>
      <c r="L1155" s="33">
        <f t="shared" si="578"/>
        <v>3.9379999999999997</v>
      </c>
      <c r="M1155" s="1">
        <v>50000</v>
      </c>
      <c r="N1155" s="1">
        <v>50000</v>
      </c>
      <c r="O1155" s="1"/>
      <c r="P1155" s="1">
        <f>O1155</f>
        <v>0</v>
      </c>
      <c r="Q1155" s="1">
        <v>50000</v>
      </c>
      <c r="R1155" s="1"/>
      <c r="S1155" s="1">
        <f>R1155</f>
        <v>0</v>
      </c>
      <c r="T1155" s="1"/>
      <c r="U1155" s="1">
        <f>T1155</f>
        <v>0</v>
      </c>
      <c r="V1155" s="21"/>
      <c r="W1155" s="21"/>
      <c r="X1155" s="21"/>
      <c r="Y1155" s="12"/>
    </row>
    <row r="1156" spans="1:25" s="23" customFormat="1" ht="15.75" hidden="1" x14ac:dyDescent="0.2">
      <c r="A1156" s="28" t="s">
        <v>566</v>
      </c>
      <c r="B1156" s="29">
        <v>11</v>
      </c>
      <c r="C1156" s="50" t="s">
        <v>296</v>
      </c>
      <c r="D1156" s="53" t="s">
        <v>571</v>
      </c>
      <c r="E1156" s="32" t="s">
        <v>51</v>
      </c>
      <c r="F1156" s="20"/>
      <c r="G1156" s="1">
        <v>40000</v>
      </c>
      <c r="H1156" s="1">
        <v>40000</v>
      </c>
      <c r="I1156" s="1">
        <v>40000</v>
      </c>
      <c r="J1156" s="1">
        <v>40000</v>
      </c>
      <c r="K1156" s="1">
        <v>2687.88</v>
      </c>
      <c r="L1156" s="33">
        <f t="shared" si="578"/>
        <v>6.7197000000000005</v>
      </c>
      <c r="M1156" s="1">
        <v>40000</v>
      </c>
      <c r="N1156" s="1">
        <v>40000</v>
      </c>
      <c r="O1156" s="1"/>
      <c r="P1156" s="1">
        <f>O1156</f>
        <v>0</v>
      </c>
      <c r="Q1156" s="1">
        <v>40000</v>
      </c>
      <c r="R1156" s="1"/>
      <c r="S1156" s="1">
        <f>R1156</f>
        <v>0</v>
      </c>
      <c r="T1156" s="1"/>
      <c r="U1156" s="1">
        <f>T1156</f>
        <v>0</v>
      </c>
      <c r="V1156" s="21"/>
      <c r="W1156" s="21"/>
      <c r="X1156" s="21"/>
      <c r="Y1156" s="12"/>
    </row>
    <row r="1157" spans="1:25" s="23" customFormat="1" ht="15.75" hidden="1" x14ac:dyDescent="0.2">
      <c r="A1157" s="24" t="s">
        <v>566</v>
      </c>
      <c r="B1157" s="25">
        <v>11</v>
      </c>
      <c r="C1157" s="49" t="s">
        <v>296</v>
      </c>
      <c r="D1157" s="40">
        <v>323</v>
      </c>
      <c r="E1157" s="20"/>
      <c r="F1157" s="20"/>
      <c r="G1157" s="21">
        <f>SUM(G1158:G1165)</f>
        <v>2200000</v>
      </c>
      <c r="H1157" s="21">
        <f t="shared" ref="H1157:U1157" si="586">SUM(H1158:H1165)</f>
        <v>2200000</v>
      </c>
      <c r="I1157" s="21">
        <f t="shared" si="586"/>
        <v>2200000</v>
      </c>
      <c r="J1157" s="21">
        <f t="shared" si="586"/>
        <v>2200000</v>
      </c>
      <c r="K1157" s="21">
        <f t="shared" si="586"/>
        <v>586794.62</v>
      </c>
      <c r="L1157" s="22">
        <f t="shared" si="578"/>
        <v>26.67248272727273</v>
      </c>
      <c r="M1157" s="21">
        <f t="shared" si="586"/>
        <v>2220000</v>
      </c>
      <c r="N1157" s="21">
        <f t="shared" si="586"/>
        <v>2220000</v>
      </c>
      <c r="O1157" s="21">
        <f t="shared" si="586"/>
        <v>0</v>
      </c>
      <c r="P1157" s="21">
        <f t="shared" si="586"/>
        <v>0</v>
      </c>
      <c r="Q1157" s="21">
        <f t="shared" si="586"/>
        <v>2060000</v>
      </c>
      <c r="R1157" s="21">
        <f t="shared" si="586"/>
        <v>0</v>
      </c>
      <c r="S1157" s="21">
        <f t="shared" si="586"/>
        <v>0</v>
      </c>
      <c r="T1157" s="21">
        <f t="shared" si="586"/>
        <v>0</v>
      </c>
      <c r="U1157" s="21">
        <f t="shared" si="586"/>
        <v>0</v>
      </c>
      <c r="V1157" s="21"/>
      <c r="W1157" s="21"/>
      <c r="X1157" s="21"/>
      <c r="Y1157" s="12"/>
    </row>
    <row r="1158" spans="1:25" s="23" customFormat="1" ht="15.75" hidden="1" x14ac:dyDescent="0.2">
      <c r="A1158" s="28" t="s">
        <v>566</v>
      </c>
      <c r="B1158" s="29">
        <v>11</v>
      </c>
      <c r="C1158" s="50" t="s">
        <v>296</v>
      </c>
      <c r="D1158" s="53" t="s">
        <v>537</v>
      </c>
      <c r="E1158" s="32" t="s">
        <v>52</v>
      </c>
      <c r="F1158" s="20"/>
      <c r="G1158" s="1">
        <v>160000</v>
      </c>
      <c r="H1158" s="1">
        <v>160000</v>
      </c>
      <c r="I1158" s="1">
        <v>160000</v>
      </c>
      <c r="J1158" s="1">
        <v>160000</v>
      </c>
      <c r="K1158" s="1">
        <v>35760.06</v>
      </c>
      <c r="L1158" s="33">
        <f t="shared" si="578"/>
        <v>22.350037499999999</v>
      </c>
      <c r="M1158" s="1">
        <v>160000</v>
      </c>
      <c r="N1158" s="1">
        <v>160000</v>
      </c>
      <c r="O1158" s="1"/>
      <c r="P1158" s="1"/>
      <c r="Q1158" s="1"/>
      <c r="R1158" s="1"/>
      <c r="S1158" s="1"/>
      <c r="T1158" s="1"/>
      <c r="U1158" s="1"/>
      <c r="V1158" s="21"/>
      <c r="W1158" s="21"/>
      <c r="X1158" s="21"/>
      <c r="Y1158" s="12"/>
    </row>
    <row r="1159" spans="1:25" s="23" customFormat="1" ht="15.75" hidden="1" x14ac:dyDescent="0.2">
      <c r="A1159" s="28" t="s">
        <v>566</v>
      </c>
      <c r="B1159" s="29">
        <v>11</v>
      </c>
      <c r="C1159" s="50" t="s">
        <v>296</v>
      </c>
      <c r="D1159" s="53" t="s">
        <v>538</v>
      </c>
      <c r="E1159" s="32" t="s">
        <v>53</v>
      </c>
      <c r="F1159" s="20"/>
      <c r="G1159" s="1">
        <v>70000</v>
      </c>
      <c r="H1159" s="1">
        <v>70000</v>
      </c>
      <c r="I1159" s="1">
        <v>70000</v>
      </c>
      <c r="J1159" s="1">
        <v>70000</v>
      </c>
      <c r="K1159" s="1">
        <v>104847.5</v>
      </c>
      <c r="L1159" s="33">
        <f t="shared" si="578"/>
        <v>149.78214285714287</v>
      </c>
      <c r="M1159" s="1">
        <v>70000</v>
      </c>
      <c r="N1159" s="1">
        <v>70000</v>
      </c>
      <c r="O1159" s="1"/>
      <c r="P1159" s="1">
        <f t="shared" ref="P1159:P1165" si="587">O1159</f>
        <v>0</v>
      </c>
      <c r="Q1159" s="1">
        <v>70000</v>
      </c>
      <c r="R1159" s="1"/>
      <c r="S1159" s="1">
        <f t="shared" ref="S1159:S1165" si="588">R1159</f>
        <v>0</v>
      </c>
      <c r="T1159" s="1"/>
      <c r="U1159" s="1">
        <f t="shared" ref="U1159:U1165" si="589">T1159</f>
        <v>0</v>
      </c>
      <c r="V1159" s="21"/>
      <c r="W1159" s="21"/>
      <c r="X1159" s="21"/>
      <c r="Y1159" s="12"/>
    </row>
    <row r="1160" spans="1:25" s="23" customFormat="1" ht="15.75" hidden="1" x14ac:dyDescent="0.2">
      <c r="A1160" s="28" t="s">
        <v>566</v>
      </c>
      <c r="B1160" s="29">
        <v>11</v>
      </c>
      <c r="C1160" s="50" t="s">
        <v>296</v>
      </c>
      <c r="D1160" s="53" t="s">
        <v>539</v>
      </c>
      <c r="E1160" s="32" t="s">
        <v>54</v>
      </c>
      <c r="F1160" s="20"/>
      <c r="G1160" s="1">
        <v>30000</v>
      </c>
      <c r="H1160" s="1">
        <v>30000</v>
      </c>
      <c r="I1160" s="1">
        <v>30000</v>
      </c>
      <c r="J1160" s="1">
        <v>30000</v>
      </c>
      <c r="K1160" s="1">
        <v>5000</v>
      </c>
      <c r="L1160" s="33">
        <f t="shared" si="578"/>
        <v>16.666666666666664</v>
      </c>
      <c r="M1160" s="1">
        <v>30000</v>
      </c>
      <c r="N1160" s="1">
        <v>30000</v>
      </c>
      <c r="O1160" s="1"/>
      <c r="P1160" s="1">
        <f t="shared" si="587"/>
        <v>0</v>
      </c>
      <c r="Q1160" s="1">
        <v>30000</v>
      </c>
      <c r="R1160" s="1"/>
      <c r="S1160" s="1">
        <f t="shared" si="588"/>
        <v>0</v>
      </c>
      <c r="T1160" s="1"/>
      <c r="U1160" s="1">
        <f t="shared" si="589"/>
        <v>0</v>
      </c>
      <c r="V1160" s="21"/>
      <c r="W1160" s="21"/>
      <c r="X1160" s="21"/>
      <c r="Y1160" s="12"/>
    </row>
    <row r="1161" spans="1:25" s="23" customFormat="1" ht="15.75" hidden="1" x14ac:dyDescent="0.2">
      <c r="A1161" s="28" t="s">
        <v>566</v>
      </c>
      <c r="B1161" s="29">
        <v>11</v>
      </c>
      <c r="C1161" s="50" t="s">
        <v>296</v>
      </c>
      <c r="D1161" s="53" t="s">
        <v>540</v>
      </c>
      <c r="E1161" s="32" t="s">
        <v>55</v>
      </c>
      <c r="F1161" s="20"/>
      <c r="G1161" s="1">
        <v>70000</v>
      </c>
      <c r="H1161" s="1">
        <v>70000</v>
      </c>
      <c r="I1161" s="1">
        <v>70000</v>
      </c>
      <c r="J1161" s="1">
        <v>70000</v>
      </c>
      <c r="K1161" s="1">
        <v>0</v>
      </c>
      <c r="L1161" s="33">
        <f t="shared" si="578"/>
        <v>0</v>
      </c>
      <c r="M1161" s="1">
        <v>70000</v>
      </c>
      <c r="N1161" s="1">
        <v>70000</v>
      </c>
      <c r="O1161" s="1"/>
      <c r="P1161" s="1">
        <f t="shared" si="587"/>
        <v>0</v>
      </c>
      <c r="Q1161" s="1">
        <v>70000</v>
      </c>
      <c r="R1161" s="1"/>
      <c r="S1161" s="1">
        <f t="shared" si="588"/>
        <v>0</v>
      </c>
      <c r="T1161" s="1"/>
      <c r="U1161" s="1">
        <f t="shared" si="589"/>
        <v>0</v>
      </c>
      <c r="V1161" s="21"/>
      <c r="W1161" s="21"/>
      <c r="X1161" s="21"/>
      <c r="Y1161" s="12"/>
    </row>
    <row r="1162" spans="1:25" s="23" customFormat="1" ht="15.75" hidden="1" x14ac:dyDescent="0.2">
      <c r="A1162" s="28" t="s">
        <v>566</v>
      </c>
      <c r="B1162" s="29">
        <v>11</v>
      </c>
      <c r="C1162" s="50" t="s">
        <v>296</v>
      </c>
      <c r="D1162" s="53" t="s">
        <v>541</v>
      </c>
      <c r="E1162" s="32" t="s">
        <v>56</v>
      </c>
      <c r="F1162" s="20"/>
      <c r="G1162" s="1">
        <v>100000</v>
      </c>
      <c r="H1162" s="1">
        <v>100000</v>
      </c>
      <c r="I1162" s="1">
        <v>100000</v>
      </c>
      <c r="J1162" s="1">
        <v>100000</v>
      </c>
      <c r="K1162" s="1">
        <v>108027.06</v>
      </c>
      <c r="L1162" s="33">
        <f t="shared" si="578"/>
        <v>108.02705999999999</v>
      </c>
      <c r="M1162" s="1">
        <v>100000</v>
      </c>
      <c r="N1162" s="1">
        <v>100000</v>
      </c>
      <c r="O1162" s="1"/>
      <c r="P1162" s="1">
        <f t="shared" si="587"/>
        <v>0</v>
      </c>
      <c r="Q1162" s="1">
        <v>100000</v>
      </c>
      <c r="R1162" s="1"/>
      <c r="S1162" s="1">
        <f t="shared" si="588"/>
        <v>0</v>
      </c>
      <c r="T1162" s="1"/>
      <c r="U1162" s="1">
        <f t="shared" si="589"/>
        <v>0</v>
      </c>
      <c r="V1162" s="21"/>
      <c r="W1162" s="21"/>
      <c r="X1162" s="21"/>
      <c r="Y1162" s="12"/>
    </row>
    <row r="1163" spans="1:25" s="23" customFormat="1" ht="15.75" hidden="1" x14ac:dyDescent="0.2">
      <c r="A1163" s="28" t="s">
        <v>566</v>
      </c>
      <c r="B1163" s="29">
        <v>11</v>
      </c>
      <c r="C1163" s="50" t="s">
        <v>296</v>
      </c>
      <c r="D1163" s="53" t="s">
        <v>511</v>
      </c>
      <c r="E1163" s="32" t="s">
        <v>58</v>
      </c>
      <c r="F1163" s="20"/>
      <c r="G1163" s="1">
        <v>150000</v>
      </c>
      <c r="H1163" s="1">
        <v>150000</v>
      </c>
      <c r="I1163" s="1">
        <v>150000</v>
      </c>
      <c r="J1163" s="1">
        <v>150000</v>
      </c>
      <c r="K1163" s="1">
        <v>146355</v>
      </c>
      <c r="L1163" s="33">
        <f t="shared" si="578"/>
        <v>97.570000000000007</v>
      </c>
      <c r="M1163" s="1">
        <v>150000</v>
      </c>
      <c r="N1163" s="1">
        <v>150000</v>
      </c>
      <c r="O1163" s="1"/>
      <c r="P1163" s="1">
        <f t="shared" si="587"/>
        <v>0</v>
      </c>
      <c r="Q1163" s="1">
        <v>150000</v>
      </c>
      <c r="R1163" s="1"/>
      <c r="S1163" s="1">
        <f t="shared" si="588"/>
        <v>0</v>
      </c>
      <c r="T1163" s="1"/>
      <c r="U1163" s="1">
        <f t="shared" si="589"/>
        <v>0</v>
      </c>
      <c r="V1163" s="21"/>
      <c r="W1163" s="21"/>
      <c r="X1163" s="21"/>
      <c r="Y1163" s="12"/>
    </row>
    <row r="1164" spans="1:25" s="23" customFormat="1" ht="15.75" hidden="1" x14ac:dyDescent="0.2">
      <c r="A1164" s="28" t="s">
        <v>566</v>
      </c>
      <c r="B1164" s="29">
        <v>11</v>
      </c>
      <c r="C1164" s="50" t="s">
        <v>296</v>
      </c>
      <c r="D1164" s="53" t="s">
        <v>543</v>
      </c>
      <c r="E1164" s="32" t="s">
        <v>59</v>
      </c>
      <c r="F1164" s="20"/>
      <c r="G1164" s="1">
        <v>120000</v>
      </c>
      <c r="H1164" s="1">
        <v>120000</v>
      </c>
      <c r="I1164" s="1">
        <v>120000</v>
      </c>
      <c r="J1164" s="1">
        <v>120000</v>
      </c>
      <c r="K1164" s="1">
        <v>55600</v>
      </c>
      <c r="L1164" s="33">
        <f t="shared" si="578"/>
        <v>46.333333333333329</v>
      </c>
      <c r="M1164" s="1">
        <v>140000</v>
      </c>
      <c r="N1164" s="1">
        <v>140000</v>
      </c>
      <c r="O1164" s="1"/>
      <c r="P1164" s="1">
        <f t="shared" si="587"/>
        <v>0</v>
      </c>
      <c r="Q1164" s="1">
        <v>140000</v>
      </c>
      <c r="R1164" s="1"/>
      <c r="S1164" s="1">
        <f t="shared" si="588"/>
        <v>0</v>
      </c>
      <c r="T1164" s="1"/>
      <c r="U1164" s="1">
        <f t="shared" si="589"/>
        <v>0</v>
      </c>
      <c r="V1164" s="21"/>
      <c r="W1164" s="21"/>
      <c r="X1164" s="21"/>
      <c r="Y1164" s="12"/>
    </row>
    <row r="1165" spans="1:25" s="23" customFormat="1" ht="15.75" hidden="1" x14ac:dyDescent="0.2">
      <c r="A1165" s="28" t="s">
        <v>566</v>
      </c>
      <c r="B1165" s="29">
        <v>11</v>
      </c>
      <c r="C1165" s="50" t="s">
        <v>296</v>
      </c>
      <c r="D1165" s="53" t="s">
        <v>544</v>
      </c>
      <c r="E1165" s="32" t="s">
        <v>60</v>
      </c>
      <c r="F1165" s="20"/>
      <c r="G1165" s="1">
        <v>1500000</v>
      </c>
      <c r="H1165" s="1">
        <v>1500000</v>
      </c>
      <c r="I1165" s="1">
        <v>1500000</v>
      </c>
      <c r="J1165" s="1">
        <v>1500000</v>
      </c>
      <c r="K1165" s="1">
        <v>131205</v>
      </c>
      <c r="L1165" s="33">
        <f t="shared" si="578"/>
        <v>8.7469999999999999</v>
      </c>
      <c r="M1165" s="1">
        <v>1500000</v>
      </c>
      <c r="N1165" s="1">
        <v>1500000</v>
      </c>
      <c r="O1165" s="1"/>
      <c r="P1165" s="1">
        <f t="shared" si="587"/>
        <v>0</v>
      </c>
      <c r="Q1165" s="1">
        <v>1500000</v>
      </c>
      <c r="R1165" s="1"/>
      <c r="S1165" s="1">
        <f t="shared" si="588"/>
        <v>0</v>
      </c>
      <c r="T1165" s="1"/>
      <c r="U1165" s="1">
        <f t="shared" si="589"/>
        <v>0</v>
      </c>
      <c r="V1165" s="21"/>
      <c r="W1165" s="21"/>
      <c r="X1165" s="21"/>
      <c r="Y1165" s="12"/>
    </row>
    <row r="1166" spans="1:25" s="23" customFormat="1" ht="15.75" hidden="1" x14ac:dyDescent="0.2">
      <c r="A1166" s="24" t="s">
        <v>566</v>
      </c>
      <c r="B1166" s="25">
        <v>11</v>
      </c>
      <c r="C1166" s="49" t="s">
        <v>296</v>
      </c>
      <c r="D1166" s="40">
        <v>329</v>
      </c>
      <c r="E1166" s="20"/>
      <c r="F1166" s="20"/>
      <c r="G1166" s="21">
        <f>SUM(G1167:G1169)</f>
        <v>90000</v>
      </c>
      <c r="H1166" s="21">
        <f t="shared" ref="H1166:U1166" si="590">SUM(H1167:H1169)</f>
        <v>90000</v>
      </c>
      <c r="I1166" s="21">
        <f t="shared" si="590"/>
        <v>90000</v>
      </c>
      <c r="J1166" s="21">
        <f t="shared" si="590"/>
        <v>90000</v>
      </c>
      <c r="K1166" s="21">
        <f t="shared" si="590"/>
        <v>3565.96</v>
      </c>
      <c r="L1166" s="22">
        <f t="shared" si="578"/>
        <v>3.9621777777777778</v>
      </c>
      <c r="M1166" s="21">
        <f t="shared" si="590"/>
        <v>90000</v>
      </c>
      <c r="N1166" s="21">
        <f t="shared" si="590"/>
        <v>90000</v>
      </c>
      <c r="O1166" s="21">
        <f t="shared" si="590"/>
        <v>0</v>
      </c>
      <c r="P1166" s="21">
        <f t="shared" si="590"/>
        <v>0</v>
      </c>
      <c r="Q1166" s="21">
        <f t="shared" si="590"/>
        <v>70000</v>
      </c>
      <c r="R1166" s="21">
        <f t="shared" si="590"/>
        <v>0</v>
      </c>
      <c r="S1166" s="21">
        <f t="shared" si="590"/>
        <v>0</v>
      </c>
      <c r="T1166" s="21">
        <f t="shared" si="590"/>
        <v>0</v>
      </c>
      <c r="U1166" s="21">
        <f t="shared" si="590"/>
        <v>0</v>
      </c>
      <c r="V1166" s="21"/>
      <c r="W1166" s="21"/>
      <c r="X1166" s="21"/>
      <c r="Y1166" s="12"/>
    </row>
    <row r="1167" spans="1:25" s="23" customFormat="1" ht="15.75" hidden="1" x14ac:dyDescent="0.2">
      <c r="A1167" s="28" t="s">
        <v>566</v>
      </c>
      <c r="B1167" s="29">
        <v>11</v>
      </c>
      <c r="C1167" s="50" t="s">
        <v>296</v>
      </c>
      <c r="D1167" s="53" t="s">
        <v>547</v>
      </c>
      <c r="E1167" s="32" t="s">
        <v>63</v>
      </c>
      <c r="F1167" s="20"/>
      <c r="G1167" s="1">
        <v>20000</v>
      </c>
      <c r="H1167" s="1">
        <v>20000</v>
      </c>
      <c r="I1167" s="1">
        <v>20000</v>
      </c>
      <c r="J1167" s="1">
        <v>20000</v>
      </c>
      <c r="K1167" s="1"/>
      <c r="L1167" s="33">
        <f t="shared" si="578"/>
        <v>0</v>
      </c>
      <c r="M1167" s="1">
        <v>20000</v>
      </c>
      <c r="N1167" s="1">
        <v>20000</v>
      </c>
      <c r="O1167" s="1"/>
      <c r="P1167" s="1"/>
      <c r="Q1167" s="1"/>
      <c r="R1167" s="1"/>
      <c r="S1167" s="1"/>
      <c r="T1167" s="1"/>
      <c r="U1167" s="1"/>
      <c r="V1167" s="21"/>
      <c r="W1167" s="21"/>
      <c r="X1167" s="21"/>
      <c r="Y1167" s="12"/>
    </row>
    <row r="1168" spans="1:25" s="23" customFormat="1" ht="15.75" hidden="1" x14ac:dyDescent="0.2">
      <c r="A1168" s="28" t="s">
        <v>566</v>
      </c>
      <c r="B1168" s="29">
        <v>11</v>
      </c>
      <c r="C1168" s="50" t="s">
        <v>296</v>
      </c>
      <c r="D1168" s="53" t="s">
        <v>548</v>
      </c>
      <c r="E1168" s="32" t="s">
        <v>64</v>
      </c>
      <c r="F1168" s="20"/>
      <c r="G1168" s="1">
        <v>50000</v>
      </c>
      <c r="H1168" s="1">
        <v>50000</v>
      </c>
      <c r="I1168" s="1">
        <v>50000</v>
      </c>
      <c r="J1168" s="1">
        <v>50000</v>
      </c>
      <c r="K1168" s="1">
        <v>3565.96</v>
      </c>
      <c r="L1168" s="33">
        <f t="shared" si="578"/>
        <v>7.13192</v>
      </c>
      <c r="M1168" s="1">
        <v>50000</v>
      </c>
      <c r="N1168" s="1">
        <v>50000</v>
      </c>
      <c r="O1168" s="1"/>
      <c r="P1168" s="1">
        <f>O1168</f>
        <v>0</v>
      </c>
      <c r="Q1168" s="1">
        <v>50000</v>
      </c>
      <c r="R1168" s="1"/>
      <c r="S1168" s="1">
        <f>R1168</f>
        <v>0</v>
      </c>
      <c r="T1168" s="1"/>
      <c r="U1168" s="1">
        <f>T1168</f>
        <v>0</v>
      </c>
      <c r="V1168" s="21"/>
      <c r="W1168" s="21"/>
      <c r="X1168" s="21"/>
      <c r="Y1168" s="12"/>
    </row>
    <row r="1169" spans="1:25" s="23" customFormat="1" ht="15.75" hidden="1" x14ac:dyDescent="0.2">
      <c r="A1169" s="28" t="s">
        <v>566</v>
      </c>
      <c r="B1169" s="29">
        <v>11</v>
      </c>
      <c r="C1169" s="50" t="s">
        <v>296</v>
      </c>
      <c r="D1169" s="53" t="s">
        <v>549</v>
      </c>
      <c r="E1169" s="32" t="s">
        <v>66</v>
      </c>
      <c r="F1169" s="20"/>
      <c r="G1169" s="1">
        <v>20000</v>
      </c>
      <c r="H1169" s="1">
        <v>20000</v>
      </c>
      <c r="I1169" s="1">
        <v>20000</v>
      </c>
      <c r="J1169" s="1">
        <v>20000</v>
      </c>
      <c r="K1169" s="1"/>
      <c r="L1169" s="33">
        <f t="shared" si="578"/>
        <v>0</v>
      </c>
      <c r="M1169" s="1">
        <v>20000</v>
      </c>
      <c r="N1169" s="1">
        <v>20000</v>
      </c>
      <c r="O1169" s="1"/>
      <c r="P1169" s="1">
        <f>O1169</f>
        <v>0</v>
      </c>
      <c r="Q1169" s="1">
        <v>20000</v>
      </c>
      <c r="R1169" s="1"/>
      <c r="S1169" s="1">
        <f>R1169</f>
        <v>0</v>
      </c>
      <c r="T1169" s="1"/>
      <c r="U1169" s="1">
        <f>T1169</f>
        <v>0</v>
      </c>
      <c r="V1169" s="21"/>
      <c r="W1169" s="21"/>
      <c r="X1169" s="21"/>
      <c r="Y1169" s="12"/>
    </row>
    <row r="1170" spans="1:25" s="23" customFormat="1" ht="15.75" hidden="1" x14ac:dyDescent="0.2">
      <c r="A1170" s="24" t="s">
        <v>566</v>
      </c>
      <c r="B1170" s="25">
        <v>11</v>
      </c>
      <c r="C1170" s="49" t="s">
        <v>296</v>
      </c>
      <c r="D1170" s="40">
        <v>343</v>
      </c>
      <c r="E1170" s="20"/>
      <c r="F1170" s="20"/>
      <c r="G1170" s="21">
        <f>SUM(G1171:G1172)</f>
        <v>40000</v>
      </c>
      <c r="H1170" s="21">
        <f t="shared" ref="H1170:U1170" si="591">SUM(H1171:H1172)</f>
        <v>40000</v>
      </c>
      <c r="I1170" s="21">
        <f t="shared" si="591"/>
        <v>40000</v>
      </c>
      <c r="J1170" s="21">
        <f t="shared" si="591"/>
        <v>40000</v>
      </c>
      <c r="K1170" s="21">
        <f t="shared" si="591"/>
        <v>553.38</v>
      </c>
      <c r="L1170" s="22">
        <f t="shared" si="578"/>
        <v>1.3834499999999998</v>
      </c>
      <c r="M1170" s="21">
        <f t="shared" si="591"/>
        <v>40000</v>
      </c>
      <c r="N1170" s="21">
        <f t="shared" si="591"/>
        <v>40000</v>
      </c>
      <c r="O1170" s="21">
        <f t="shared" si="591"/>
        <v>0</v>
      </c>
      <c r="P1170" s="21">
        <f t="shared" si="591"/>
        <v>0</v>
      </c>
      <c r="Q1170" s="21">
        <f t="shared" si="591"/>
        <v>10000</v>
      </c>
      <c r="R1170" s="21">
        <f t="shared" si="591"/>
        <v>0</v>
      </c>
      <c r="S1170" s="21">
        <f t="shared" si="591"/>
        <v>0</v>
      </c>
      <c r="T1170" s="21">
        <f t="shared" si="591"/>
        <v>0</v>
      </c>
      <c r="U1170" s="21">
        <f t="shared" si="591"/>
        <v>0</v>
      </c>
      <c r="V1170" s="21"/>
      <c r="W1170" s="21"/>
      <c r="X1170" s="21"/>
      <c r="Y1170" s="12"/>
    </row>
    <row r="1171" spans="1:25" s="23" customFormat="1" ht="15.75" hidden="1" x14ac:dyDescent="0.2">
      <c r="A1171" s="28" t="s">
        <v>566</v>
      </c>
      <c r="B1171" s="29">
        <v>11</v>
      </c>
      <c r="C1171" s="50" t="s">
        <v>296</v>
      </c>
      <c r="D1171" s="53" t="s">
        <v>551</v>
      </c>
      <c r="E1171" s="32" t="s">
        <v>68</v>
      </c>
      <c r="F1171" s="20"/>
      <c r="G1171" s="1">
        <v>30000</v>
      </c>
      <c r="H1171" s="1">
        <v>30000</v>
      </c>
      <c r="I1171" s="1">
        <v>30000</v>
      </c>
      <c r="J1171" s="1">
        <v>30000</v>
      </c>
      <c r="K1171" s="1">
        <v>553.38</v>
      </c>
      <c r="L1171" s="33">
        <f t="shared" si="578"/>
        <v>1.8446</v>
      </c>
      <c r="M1171" s="1">
        <v>30000</v>
      </c>
      <c r="N1171" s="1">
        <v>30000</v>
      </c>
      <c r="O1171" s="1"/>
      <c r="P1171" s="1"/>
      <c r="Q1171" s="1"/>
      <c r="R1171" s="1"/>
      <c r="S1171" s="1"/>
      <c r="T1171" s="1"/>
      <c r="U1171" s="1"/>
      <c r="V1171" s="21"/>
      <c r="W1171" s="21"/>
      <c r="X1171" s="21"/>
      <c r="Y1171" s="12"/>
    </row>
    <row r="1172" spans="1:25" hidden="1" x14ac:dyDescent="0.2">
      <c r="A1172" s="28" t="s">
        <v>566</v>
      </c>
      <c r="B1172" s="29">
        <v>11</v>
      </c>
      <c r="C1172" s="50" t="s">
        <v>296</v>
      </c>
      <c r="D1172" s="53">
        <v>3433</v>
      </c>
      <c r="E1172" s="32" t="s">
        <v>69</v>
      </c>
      <c r="G1172" s="1">
        <v>10000</v>
      </c>
      <c r="H1172" s="1">
        <v>10000</v>
      </c>
      <c r="I1172" s="1">
        <v>10000</v>
      </c>
      <c r="J1172" s="1">
        <v>10000</v>
      </c>
      <c r="L1172" s="33">
        <f t="shared" si="578"/>
        <v>0</v>
      </c>
      <c r="M1172" s="1">
        <v>10000</v>
      </c>
      <c r="N1172" s="1">
        <v>10000</v>
      </c>
      <c r="O1172" s="1"/>
      <c r="P1172" s="1">
        <f>O1172</f>
        <v>0</v>
      </c>
      <c r="Q1172" s="1">
        <v>10000</v>
      </c>
      <c r="R1172" s="1"/>
      <c r="S1172" s="1">
        <f>R1172</f>
        <v>0</v>
      </c>
      <c r="T1172" s="1"/>
      <c r="U1172" s="1">
        <f>T1172</f>
        <v>0</v>
      </c>
    </row>
    <row r="1173" spans="1:25" s="23" customFormat="1" ht="15.75" hidden="1" x14ac:dyDescent="0.2">
      <c r="A1173" s="24" t="s">
        <v>566</v>
      </c>
      <c r="B1173" s="25">
        <v>11</v>
      </c>
      <c r="C1173" s="49" t="s">
        <v>296</v>
      </c>
      <c r="D1173" s="40">
        <v>372</v>
      </c>
      <c r="E1173" s="20"/>
      <c r="F1173" s="20"/>
      <c r="G1173" s="21">
        <f>SUM(G1174)</f>
        <v>20000</v>
      </c>
      <c r="H1173" s="21">
        <f t="shared" ref="H1173:U1173" si="592">SUM(H1174)</f>
        <v>20000</v>
      </c>
      <c r="I1173" s="21">
        <f t="shared" si="592"/>
        <v>20000</v>
      </c>
      <c r="J1173" s="21">
        <f t="shared" si="592"/>
        <v>20000</v>
      </c>
      <c r="K1173" s="21">
        <f t="shared" si="592"/>
        <v>0</v>
      </c>
      <c r="L1173" s="22">
        <f t="shared" si="578"/>
        <v>0</v>
      </c>
      <c r="M1173" s="21">
        <f t="shared" si="592"/>
        <v>20000</v>
      </c>
      <c r="N1173" s="21">
        <f t="shared" si="592"/>
        <v>20000</v>
      </c>
      <c r="O1173" s="21">
        <f t="shared" si="592"/>
        <v>0</v>
      </c>
      <c r="P1173" s="21">
        <f t="shared" si="592"/>
        <v>0</v>
      </c>
      <c r="Q1173" s="21">
        <f t="shared" si="592"/>
        <v>0</v>
      </c>
      <c r="R1173" s="21">
        <f t="shared" si="592"/>
        <v>0</v>
      </c>
      <c r="S1173" s="21">
        <f t="shared" si="592"/>
        <v>0</v>
      </c>
      <c r="T1173" s="21">
        <f t="shared" si="592"/>
        <v>0</v>
      </c>
      <c r="U1173" s="21">
        <f t="shared" si="592"/>
        <v>0</v>
      </c>
      <c r="V1173" s="21"/>
      <c r="W1173" s="21"/>
      <c r="X1173" s="21"/>
      <c r="Y1173" s="12"/>
    </row>
    <row r="1174" spans="1:25" hidden="1" x14ac:dyDescent="0.2">
      <c r="A1174" s="28" t="s">
        <v>566</v>
      </c>
      <c r="B1174" s="29">
        <v>11</v>
      </c>
      <c r="C1174" s="50" t="s">
        <v>296</v>
      </c>
      <c r="D1174" s="53">
        <v>3721</v>
      </c>
      <c r="E1174" s="32" t="s">
        <v>138</v>
      </c>
      <c r="G1174" s="1">
        <v>20000</v>
      </c>
      <c r="H1174" s="1">
        <v>20000</v>
      </c>
      <c r="I1174" s="1">
        <v>20000</v>
      </c>
      <c r="J1174" s="1">
        <v>20000</v>
      </c>
      <c r="K1174" s="1">
        <v>0</v>
      </c>
      <c r="L1174" s="33">
        <f t="shared" si="578"/>
        <v>0</v>
      </c>
      <c r="M1174" s="1">
        <v>20000</v>
      </c>
      <c r="N1174" s="1">
        <v>20000</v>
      </c>
      <c r="O1174" s="1"/>
      <c r="P1174" s="1"/>
      <c r="Q1174" s="1"/>
      <c r="R1174" s="1"/>
      <c r="S1174" s="1"/>
      <c r="T1174" s="1"/>
      <c r="U1174" s="1"/>
    </row>
    <row r="1175" spans="1:25" s="23" customFormat="1" ht="15.75" hidden="1" x14ac:dyDescent="0.2">
      <c r="A1175" s="24" t="s">
        <v>566</v>
      </c>
      <c r="B1175" s="25">
        <v>11</v>
      </c>
      <c r="C1175" s="49" t="s">
        <v>296</v>
      </c>
      <c r="D1175" s="40">
        <v>412</v>
      </c>
      <c r="E1175" s="20"/>
      <c r="F1175" s="20"/>
      <c r="G1175" s="21">
        <f>SUM(G1176)</f>
        <v>45000</v>
      </c>
      <c r="H1175" s="21">
        <f t="shared" ref="H1175:U1175" si="593">SUM(H1176)</f>
        <v>45000</v>
      </c>
      <c r="I1175" s="21">
        <f t="shared" si="593"/>
        <v>45000</v>
      </c>
      <c r="J1175" s="21">
        <f t="shared" si="593"/>
        <v>45000</v>
      </c>
      <c r="K1175" s="21">
        <f t="shared" si="593"/>
        <v>7474.39</v>
      </c>
      <c r="L1175" s="22">
        <f t="shared" si="578"/>
        <v>16.609755555555555</v>
      </c>
      <c r="M1175" s="21">
        <f t="shared" si="593"/>
        <v>45000</v>
      </c>
      <c r="N1175" s="21">
        <f t="shared" si="593"/>
        <v>45000</v>
      </c>
      <c r="O1175" s="21">
        <f t="shared" si="593"/>
        <v>0</v>
      </c>
      <c r="P1175" s="21">
        <f t="shared" si="593"/>
        <v>0</v>
      </c>
      <c r="Q1175" s="21">
        <f t="shared" si="593"/>
        <v>0</v>
      </c>
      <c r="R1175" s="21">
        <f t="shared" si="593"/>
        <v>0</v>
      </c>
      <c r="S1175" s="21">
        <f t="shared" si="593"/>
        <v>0</v>
      </c>
      <c r="T1175" s="21">
        <f t="shared" si="593"/>
        <v>0</v>
      </c>
      <c r="U1175" s="21">
        <f t="shared" si="593"/>
        <v>0</v>
      </c>
      <c r="V1175" s="21"/>
      <c r="W1175" s="21"/>
      <c r="X1175" s="21"/>
      <c r="Y1175" s="12"/>
    </row>
    <row r="1176" spans="1:25" hidden="1" x14ac:dyDescent="0.2">
      <c r="A1176" s="28" t="s">
        <v>566</v>
      </c>
      <c r="B1176" s="29">
        <v>11</v>
      </c>
      <c r="C1176" s="50" t="s">
        <v>296</v>
      </c>
      <c r="D1176" s="53">
        <v>4123</v>
      </c>
      <c r="E1176" s="32" t="s">
        <v>558</v>
      </c>
      <c r="G1176" s="1">
        <v>45000</v>
      </c>
      <c r="H1176" s="1">
        <v>45000</v>
      </c>
      <c r="I1176" s="1">
        <v>45000</v>
      </c>
      <c r="J1176" s="1">
        <v>45000</v>
      </c>
      <c r="K1176" s="1">
        <v>7474.39</v>
      </c>
      <c r="L1176" s="33">
        <f t="shared" si="578"/>
        <v>16.609755555555555</v>
      </c>
      <c r="M1176" s="1">
        <v>45000</v>
      </c>
      <c r="N1176" s="1">
        <v>45000</v>
      </c>
      <c r="O1176" s="1"/>
      <c r="P1176" s="1"/>
      <c r="Q1176" s="1"/>
      <c r="R1176" s="1"/>
      <c r="S1176" s="1"/>
      <c r="T1176" s="1"/>
      <c r="U1176" s="1"/>
    </row>
    <row r="1177" spans="1:25" s="23" customFormat="1" ht="15.75" hidden="1" x14ac:dyDescent="0.2">
      <c r="A1177" s="24" t="s">
        <v>566</v>
      </c>
      <c r="B1177" s="25">
        <v>11</v>
      </c>
      <c r="C1177" s="49" t="s">
        <v>296</v>
      </c>
      <c r="D1177" s="40">
        <v>422</v>
      </c>
      <c r="E1177" s="20"/>
      <c r="F1177" s="20"/>
      <c r="G1177" s="21">
        <f>SUM(G1178:G1181)</f>
        <v>417000</v>
      </c>
      <c r="H1177" s="21">
        <f t="shared" ref="H1177:U1177" si="594">SUM(H1178:H1181)</f>
        <v>417000</v>
      </c>
      <c r="I1177" s="21">
        <f t="shared" si="594"/>
        <v>417000</v>
      </c>
      <c r="J1177" s="21">
        <f t="shared" si="594"/>
        <v>417000</v>
      </c>
      <c r="K1177" s="21">
        <f t="shared" si="594"/>
        <v>23480</v>
      </c>
      <c r="L1177" s="22">
        <f t="shared" si="578"/>
        <v>5.6306954436450845</v>
      </c>
      <c r="M1177" s="21">
        <f t="shared" si="594"/>
        <v>417000</v>
      </c>
      <c r="N1177" s="21">
        <f t="shared" si="594"/>
        <v>417000</v>
      </c>
      <c r="O1177" s="21">
        <f t="shared" si="594"/>
        <v>0</v>
      </c>
      <c r="P1177" s="21">
        <f t="shared" si="594"/>
        <v>0</v>
      </c>
      <c r="Q1177" s="21">
        <f t="shared" si="594"/>
        <v>267000</v>
      </c>
      <c r="R1177" s="21">
        <f t="shared" si="594"/>
        <v>0</v>
      </c>
      <c r="S1177" s="21">
        <f t="shared" si="594"/>
        <v>0</v>
      </c>
      <c r="T1177" s="21">
        <f t="shared" si="594"/>
        <v>0</v>
      </c>
      <c r="U1177" s="21">
        <f t="shared" si="594"/>
        <v>0</v>
      </c>
      <c r="V1177" s="21"/>
      <c r="W1177" s="21"/>
      <c r="X1177" s="21"/>
      <c r="Y1177" s="12"/>
    </row>
    <row r="1178" spans="1:25" hidden="1" x14ac:dyDescent="0.2">
      <c r="A1178" s="28" t="s">
        <v>566</v>
      </c>
      <c r="B1178" s="29">
        <v>11</v>
      </c>
      <c r="C1178" s="50" t="s">
        <v>296</v>
      </c>
      <c r="D1178" s="53">
        <v>4221</v>
      </c>
      <c r="E1178" s="32" t="s">
        <v>74</v>
      </c>
      <c r="G1178" s="1">
        <v>150000</v>
      </c>
      <c r="H1178" s="1">
        <v>150000</v>
      </c>
      <c r="I1178" s="1">
        <v>150000</v>
      </c>
      <c r="J1178" s="1">
        <v>150000</v>
      </c>
      <c r="K1178" s="1">
        <v>0</v>
      </c>
      <c r="L1178" s="33">
        <f t="shared" si="578"/>
        <v>0</v>
      </c>
      <c r="M1178" s="1">
        <v>150000</v>
      </c>
      <c r="N1178" s="1">
        <v>150000</v>
      </c>
      <c r="O1178" s="1"/>
      <c r="P1178" s="1"/>
      <c r="Q1178" s="1"/>
      <c r="R1178" s="1"/>
      <c r="S1178" s="1"/>
      <c r="T1178" s="1"/>
      <c r="U1178" s="1"/>
    </row>
    <row r="1179" spans="1:25" hidden="1" x14ac:dyDescent="0.2">
      <c r="A1179" s="28" t="s">
        <v>566</v>
      </c>
      <c r="B1179" s="29">
        <v>11</v>
      </c>
      <c r="C1179" s="50" t="s">
        <v>296</v>
      </c>
      <c r="D1179" s="53">
        <v>4222</v>
      </c>
      <c r="E1179" s="32" t="s">
        <v>75</v>
      </c>
      <c r="G1179" s="1">
        <v>80000</v>
      </c>
      <c r="H1179" s="1">
        <v>80000</v>
      </c>
      <c r="I1179" s="1">
        <v>80000</v>
      </c>
      <c r="J1179" s="1">
        <v>80000</v>
      </c>
      <c r="K1179" s="1">
        <v>0</v>
      </c>
      <c r="L1179" s="33">
        <f t="shared" si="578"/>
        <v>0</v>
      </c>
      <c r="M1179" s="1">
        <v>80000</v>
      </c>
      <c r="N1179" s="1">
        <v>80000</v>
      </c>
      <c r="O1179" s="1"/>
      <c r="P1179" s="1">
        <f>O1179</f>
        <v>0</v>
      </c>
      <c r="Q1179" s="1">
        <v>80000</v>
      </c>
      <c r="R1179" s="1"/>
      <c r="S1179" s="1">
        <f>R1179</f>
        <v>0</v>
      </c>
      <c r="T1179" s="1"/>
      <c r="U1179" s="1">
        <f>T1179</f>
        <v>0</v>
      </c>
    </row>
    <row r="1180" spans="1:25" hidden="1" x14ac:dyDescent="0.2">
      <c r="A1180" s="28" t="s">
        <v>566</v>
      </c>
      <c r="B1180" s="29">
        <v>11</v>
      </c>
      <c r="C1180" s="50" t="s">
        <v>296</v>
      </c>
      <c r="D1180" s="53">
        <v>4223</v>
      </c>
      <c r="E1180" s="32" t="s">
        <v>76</v>
      </c>
      <c r="G1180" s="1">
        <v>37000</v>
      </c>
      <c r="H1180" s="1">
        <v>37000</v>
      </c>
      <c r="I1180" s="1">
        <v>37000</v>
      </c>
      <c r="J1180" s="1">
        <v>37000</v>
      </c>
      <c r="K1180" s="1">
        <v>23480</v>
      </c>
      <c r="L1180" s="33">
        <f t="shared" si="578"/>
        <v>63.459459459459453</v>
      </c>
      <c r="M1180" s="1">
        <v>37000</v>
      </c>
      <c r="N1180" s="1">
        <v>37000</v>
      </c>
      <c r="O1180" s="1"/>
      <c r="P1180" s="1">
        <f>O1180</f>
        <v>0</v>
      </c>
      <c r="Q1180" s="1">
        <v>37000</v>
      </c>
      <c r="R1180" s="1"/>
      <c r="S1180" s="1">
        <f>R1180</f>
        <v>0</v>
      </c>
      <c r="T1180" s="1"/>
      <c r="U1180" s="1">
        <f>T1180</f>
        <v>0</v>
      </c>
    </row>
    <row r="1181" spans="1:25" hidden="1" x14ac:dyDescent="0.2">
      <c r="A1181" s="28" t="s">
        <v>566</v>
      </c>
      <c r="B1181" s="29">
        <v>11</v>
      </c>
      <c r="C1181" s="50" t="s">
        <v>296</v>
      </c>
      <c r="D1181" s="53">
        <v>4227</v>
      </c>
      <c r="E1181" s="32" t="s">
        <v>77</v>
      </c>
      <c r="G1181" s="1">
        <v>150000</v>
      </c>
      <c r="H1181" s="1">
        <v>150000</v>
      </c>
      <c r="I1181" s="1">
        <v>150000</v>
      </c>
      <c r="J1181" s="1">
        <v>150000</v>
      </c>
      <c r="K1181" s="1">
        <v>0</v>
      </c>
      <c r="L1181" s="33">
        <f t="shared" si="578"/>
        <v>0</v>
      </c>
      <c r="M1181" s="1">
        <v>150000</v>
      </c>
      <c r="N1181" s="1">
        <v>150000</v>
      </c>
      <c r="O1181" s="1"/>
      <c r="P1181" s="1">
        <f>O1181</f>
        <v>0</v>
      </c>
      <c r="Q1181" s="1">
        <v>150000</v>
      </c>
      <c r="R1181" s="1"/>
      <c r="S1181" s="1">
        <f>R1181</f>
        <v>0</v>
      </c>
      <c r="T1181" s="1"/>
      <c r="U1181" s="1">
        <f>T1181</f>
        <v>0</v>
      </c>
    </row>
    <row r="1182" spans="1:25" s="23" customFormat="1" ht="15.75" hidden="1" x14ac:dyDescent="0.2">
      <c r="A1182" s="24" t="s">
        <v>566</v>
      </c>
      <c r="B1182" s="25">
        <v>11</v>
      </c>
      <c r="C1182" s="49" t="s">
        <v>296</v>
      </c>
      <c r="D1182" s="40">
        <v>426</v>
      </c>
      <c r="E1182" s="20"/>
      <c r="F1182" s="20"/>
      <c r="G1182" s="21">
        <f>SUM(G1183)</f>
        <v>100000</v>
      </c>
      <c r="H1182" s="21">
        <f t="shared" ref="H1182:U1182" si="595">SUM(H1183)</f>
        <v>100000</v>
      </c>
      <c r="I1182" s="21">
        <f t="shared" si="595"/>
        <v>100000</v>
      </c>
      <c r="J1182" s="21">
        <f t="shared" si="595"/>
        <v>100000</v>
      </c>
      <c r="K1182" s="21">
        <f t="shared" si="595"/>
        <v>45896.81</v>
      </c>
      <c r="L1182" s="22">
        <f t="shared" si="578"/>
        <v>45.896810000000002</v>
      </c>
      <c r="M1182" s="21">
        <f t="shared" si="595"/>
        <v>100000</v>
      </c>
      <c r="N1182" s="21">
        <f t="shared" si="595"/>
        <v>100000</v>
      </c>
      <c r="O1182" s="21">
        <f t="shared" si="595"/>
        <v>0</v>
      </c>
      <c r="P1182" s="21">
        <f t="shared" si="595"/>
        <v>0</v>
      </c>
      <c r="Q1182" s="21">
        <f t="shared" si="595"/>
        <v>0</v>
      </c>
      <c r="R1182" s="21">
        <f t="shared" si="595"/>
        <v>0</v>
      </c>
      <c r="S1182" s="21">
        <f t="shared" si="595"/>
        <v>0</v>
      </c>
      <c r="T1182" s="21">
        <f t="shared" si="595"/>
        <v>0</v>
      </c>
      <c r="U1182" s="21">
        <f t="shared" si="595"/>
        <v>0</v>
      </c>
      <c r="V1182" s="21"/>
      <c r="W1182" s="21"/>
      <c r="X1182" s="21"/>
      <c r="Y1182" s="12"/>
    </row>
    <row r="1183" spans="1:25" hidden="1" x14ac:dyDescent="0.2">
      <c r="A1183" s="28" t="s">
        <v>566</v>
      </c>
      <c r="B1183" s="29">
        <v>11</v>
      </c>
      <c r="C1183" s="50" t="s">
        <v>296</v>
      </c>
      <c r="D1183" s="53">
        <v>4262</v>
      </c>
      <c r="E1183" s="32" t="s">
        <v>86</v>
      </c>
      <c r="G1183" s="1">
        <v>100000</v>
      </c>
      <c r="H1183" s="1">
        <v>100000</v>
      </c>
      <c r="I1183" s="1">
        <v>100000</v>
      </c>
      <c r="J1183" s="1">
        <v>100000</v>
      </c>
      <c r="K1183" s="1">
        <v>45896.81</v>
      </c>
      <c r="L1183" s="33">
        <f t="shared" si="578"/>
        <v>45.896810000000002</v>
      </c>
      <c r="M1183" s="1">
        <v>100000</v>
      </c>
      <c r="N1183" s="1">
        <v>100000</v>
      </c>
      <c r="O1183" s="1"/>
      <c r="P1183" s="1"/>
      <c r="Q1183" s="1"/>
      <c r="R1183" s="1"/>
      <c r="S1183" s="1"/>
      <c r="T1183" s="1"/>
      <c r="U1183" s="1"/>
    </row>
    <row r="1184" spans="1:25" s="23" customFormat="1" ht="15.75" hidden="1" x14ac:dyDescent="0.2">
      <c r="A1184" s="24" t="s">
        <v>566</v>
      </c>
      <c r="B1184" s="25">
        <v>11</v>
      </c>
      <c r="C1184" s="49" t="s">
        <v>296</v>
      </c>
      <c r="D1184" s="40">
        <v>451</v>
      </c>
      <c r="E1184" s="20"/>
      <c r="F1184" s="20"/>
      <c r="G1184" s="21">
        <f>SUM(G1185)</f>
        <v>740000</v>
      </c>
      <c r="H1184" s="21">
        <f t="shared" ref="H1184:U1184" si="596">SUM(H1185)</f>
        <v>740000</v>
      </c>
      <c r="I1184" s="21">
        <f t="shared" si="596"/>
        <v>740000</v>
      </c>
      <c r="J1184" s="21">
        <f t="shared" si="596"/>
        <v>740000</v>
      </c>
      <c r="K1184" s="21">
        <f t="shared" si="596"/>
        <v>0</v>
      </c>
      <c r="L1184" s="22">
        <f t="shared" si="578"/>
        <v>0</v>
      </c>
      <c r="M1184" s="21">
        <f t="shared" si="596"/>
        <v>800000</v>
      </c>
      <c r="N1184" s="21">
        <f t="shared" si="596"/>
        <v>800000</v>
      </c>
      <c r="O1184" s="21">
        <f t="shared" si="596"/>
        <v>0</v>
      </c>
      <c r="P1184" s="21">
        <f t="shared" si="596"/>
        <v>0</v>
      </c>
      <c r="Q1184" s="21">
        <f t="shared" si="596"/>
        <v>0</v>
      </c>
      <c r="R1184" s="21">
        <f t="shared" si="596"/>
        <v>0</v>
      </c>
      <c r="S1184" s="21">
        <f t="shared" si="596"/>
        <v>0</v>
      </c>
      <c r="T1184" s="21">
        <f t="shared" si="596"/>
        <v>0</v>
      </c>
      <c r="U1184" s="21">
        <f t="shared" si="596"/>
        <v>0</v>
      </c>
      <c r="V1184" s="21"/>
      <c r="W1184" s="21"/>
      <c r="X1184" s="21"/>
      <c r="Y1184" s="12"/>
    </row>
    <row r="1185" spans="1:25" hidden="1" x14ac:dyDescent="0.2">
      <c r="A1185" s="28" t="s">
        <v>566</v>
      </c>
      <c r="B1185" s="29">
        <v>11</v>
      </c>
      <c r="C1185" s="50" t="s">
        <v>296</v>
      </c>
      <c r="D1185" s="53">
        <v>4511</v>
      </c>
      <c r="E1185" s="32" t="s">
        <v>91</v>
      </c>
      <c r="G1185" s="1">
        <v>740000</v>
      </c>
      <c r="H1185" s="1">
        <v>740000</v>
      </c>
      <c r="I1185" s="1">
        <v>740000</v>
      </c>
      <c r="J1185" s="1">
        <v>740000</v>
      </c>
      <c r="K1185" s="1">
        <v>0</v>
      </c>
      <c r="L1185" s="33">
        <f t="shared" si="578"/>
        <v>0</v>
      </c>
      <c r="M1185" s="1">
        <v>800000</v>
      </c>
      <c r="N1185" s="1">
        <v>800000</v>
      </c>
      <c r="O1185" s="1"/>
      <c r="P1185" s="1"/>
      <c r="Q1185" s="1"/>
      <c r="R1185" s="1"/>
      <c r="S1185" s="1"/>
      <c r="T1185" s="1"/>
      <c r="U1185" s="1"/>
    </row>
    <row r="1186" spans="1:25" s="23" customFormat="1" ht="78.75" x14ac:dyDescent="0.2">
      <c r="A1186" s="334" t="s">
        <v>572</v>
      </c>
      <c r="B1186" s="334"/>
      <c r="C1186" s="334"/>
      <c r="D1186" s="334"/>
      <c r="E1186" s="20" t="s">
        <v>79</v>
      </c>
      <c r="F1186" s="20" t="s">
        <v>568</v>
      </c>
      <c r="G1186" s="21">
        <f>G1187+G1191</f>
        <v>200000</v>
      </c>
      <c r="H1186" s="21">
        <f t="shared" ref="H1186:U1186" si="597">H1187+H1191</f>
        <v>200000</v>
      </c>
      <c r="I1186" s="21">
        <f t="shared" si="597"/>
        <v>200000</v>
      </c>
      <c r="J1186" s="21">
        <f t="shared" si="597"/>
        <v>200000</v>
      </c>
      <c r="K1186" s="21">
        <f t="shared" si="597"/>
        <v>22447.809999999998</v>
      </c>
      <c r="L1186" s="22">
        <f t="shared" si="578"/>
        <v>11.223904999999998</v>
      </c>
      <c r="M1186" s="21">
        <f t="shared" si="597"/>
        <v>200000</v>
      </c>
      <c r="N1186" s="21">
        <f t="shared" si="597"/>
        <v>200000</v>
      </c>
      <c r="O1186" s="21">
        <f t="shared" si="597"/>
        <v>0</v>
      </c>
      <c r="P1186" s="21">
        <f t="shared" si="597"/>
        <v>0</v>
      </c>
      <c r="Q1186" s="21">
        <f t="shared" si="597"/>
        <v>200000</v>
      </c>
      <c r="R1186" s="21">
        <f t="shared" si="597"/>
        <v>0</v>
      </c>
      <c r="S1186" s="21">
        <f t="shared" si="597"/>
        <v>0</v>
      </c>
      <c r="T1186" s="21">
        <f t="shared" si="597"/>
        <v>0</v>
      </c>
      <c r="U1186" s="21">
        <f t="shared" si="597"/>
        <v>0</v>
      </c>
      <c r="V1186" s="21"/>
      <c r="W1186" s="21"/>
      <c r="X1186" s="21"/>
      <c r="Y1186" s="12"/>
    </row>
    <row r="1187" spans="1:25" s="23" customFormat="1" ht="15.75" hidden="1" x14ac:dyDescent="0.2">
      <c r="A1187" s="24" t="s">
        <v>572</v>
      </c>
      <c r="B1187" s="25">
        <v>11</v>
      </c>
      <c r="C1187" s="49" t="s">
        <v>296</v>
      </c>
      <c r="D1187" s="40">
        <v>323</v>
      </c>
      <c r="E1187" s="20"/>
      <c r="F1187" s="20"/>
      <c r="G1187" s="21">
        <f>SUM(G1188:G1190)</f>
        <v>160000</v>
      </c>
      <c r="H1187" s="21">
        <f t="shared" ref="H1187:U1187" si="598">SUM(H1188:H1190)</f>
        <v>160000</v>
      </c>
      <c r="I1187" s="21">
        <f t="shared" si="598"/>
        <v>160000</v>
      </c>
      <c r="J1187" s="21">
        <f t="shared" si="598"/>
        <v>160000</v>
      </c>
      <c r="K1187" s="21">
        <f t="shared" si="598"/>
        <v>17668.719999999998</v>
      </c>
      <c r="L1187" s="22">
        <f t="shared" si="578"/>
        <v>11.042949999999999</v>
      </c>
      <c r="M1187" s="21">
        <f t="shared" si="598"/>
        <v>160000</v>
      </c>
      <c r="N1187" s="21">
        <f t="shared" si="598"/>
        <v>160000</v>
      </c>
      <c r="O1187" s="21">
        <f t="shared" si="598"/>
        <v>0</v>
      </c>
      <c r="P1187" s="21">
        <f t="shared" si="598"/>
        <v>0</v>
      </c>
      <c r="Q1187" s="21">
        <f t="shared" si="598"/>
        <v>160000</v>
      </c>
      <c r="R1187" s="21">
        <f t="shared" si="598"/>
        <v>0</v>
      </c>
      <c r="S1187" s="21">
        <f t="shared" si="598"/>
        <v>0</v>
      </c>
      <c r="T1187" s="21">
        <f t="shared" si="598"/>
        <v>0</v>
      </c>
      <c r="U1187" s="21">
        <f t="shared" si="598"/>
        <v>0</v>
      </c>
      <c r="V1187" s="21"/>
      <c r="W1187" s="21"/>
      <c r="X1187" s="21"/>
      <c r="Y1187" s="12"/>
    </row>
    <row r="1188" spans="1:25" hidden="1" x14ac:dyDescent="0.2">
      <c r="A1188" s="28" t="s">
        <v>572</v>
      </c>
      <c r="B1188" s="29">
        <v>11</v>
      </c>
      <c r="C1188" s="50" t="s">
        <v>296</v>
      </c>
      <c r="D1188" s="53">
        <v>3232</v>
      </c>
      <c r="E1188" s="32" t="s">
        <v>53</v>
      </c>
      <c r="G1188" s="1">
        <v>50000</v>
      </c>
      <c r="H1188" s="1">
        <v>50000</v>
      </c>
      <c r="I1188" s="1">
        <v>50000</v>
      </c>
      <c r="J1188" s="1">
        <v>50000</v>
      </c>
      <c r="K1188" s="1">
        <v>6270.91</v>
      </c>
      <c r="L1188" s="33">
        <f t="shared" si="578"/>
        <v>12.541820000000001</v>
      </c>
      <c r="M1188" s="1">
        <v>50000</v>
      </c>
      <c r="N1188" s="1">
        <v>50000</v>
      </c>
      <c r="O1188" s="1"/>
      <c r="P1188" s="1">
        <f>O1188</f>
        <v>0</v>
      </c>
      <c r="Q1188" s="1">
        <v>50000</v>
      </c>
      <c r="R1188" s="1"/>
      <c r="S1188" s="1">
        <f>R1188</f>
        <v>0</v>
      </c>
      <c r="T1188" s="1"/>
      <c r="U1188" s="1">
        <f>T1188</f>
        <v>0</v>
      </c>
    </row>
    <row r="1189" spans="1:25" hidden="1" x14ac:dyDescent="0.2">
      <c r="A1189" s="28" t="s">
        <v>572</v>
      </c>
      <c r="B1189" s="29">
        <v>11</v>
      </c>
      <c r="C1189" s="50" t="s">
        <v>296</v>
      </c>
      <c r="D1189" s="53">
        <v>3235</v>
      </c>
      <c r="E1189" s="32" t="s">
        <v>56</v>
      </c>
      <c r="G1189" s="1">
        <v>70000</v>
      </c>
      <c r="H1189" s="1">
        <v>70000</v>
      </c>
      <c r="I1189" s="1">
        <v>70000</v>
      </c>
      <c r="J1189" s="1">
        <v>70000</v>
      </c>
      <c r="K1189" s="1">
        <v>9473.3799999999992</v>
      </c>
      <c r="L1189" s="33">
        <f t="shared" si="578"/>
        <v>13.533399999999999</v>
      </c>
      <c r="M1189" s="1">
        <v>70000</v>
      </c>
      <c r="N1189" s="1">
        <v>70000</v>
      </c>
      <c r="O1189" s="1"/>
      <c r="P1189" s="1">
        <f>O1189</f>
        <v>0</v>
      </c>
      <c r="Q1189" s="1">
        <v>70000</v>
      </c>
      <c r="R1189" s="1"/>
      <c r="S1189" s="1">
        <f>R1189</f>
        <v>0</v>
      </c>
      <c r="T1189" s="1"/>
      <c r="U1189" s="1">
        <f>T1189</f>
        <v>0</v>
      </c>
    </row>
    <row r="1190" spans="1:25" hidden="1" x14ac:dyDescent="0.2">
      <c r="A1190" s="28" t="s">
        <v>572</v>
      </c>
      <c r="B1190" s="29">
        <v>11</v>
      </c>
      <c r="C1190" s="50" t="s">
        <v>296</v>
      </c>
      <c r="D1190" s="53">
        <v>3239</v>
      </c>
      <c r="E1190" s="32" t="s">
        <v>60</v>
      </c>
      <c r="G1190" s="1">
        <v>40000</v>
      </c>
      <c r="H1190" s="1">
        <v>40000</v>
      </c>
      <c r="I1190" s="1">
        <v>40000</v>
      </c>
      <c r="J1190" s="1">
        <v>40000</v>
      </c>
      <c r="K1190" s="1">
        <v>1924.43</v>
      </c>
      <c r="L1190" s="33">
        <f t="shared" si="578"/>
        <v>4.8110749999999998</v>
      </c>
      <c r="M1190" s="1">
        <v>40000</v>
      </c>
      <c r="N1190" s="1">
        <v>40000</v>
      </c>
      <c r="O1190" s="1"/>
      <c r="P1190" s="1">
        <f>O1190</f>
        <v>0</v>
      </c>
      <c r="Q1190" s="1">
        <v>40000</v>
      </c>
      <c r="R1190" s="1"/>
      <c r="S1190" s="1">
        <f>R1190</f>
        <v>0</v>
      </c>
      <c r="T1190" s="1"/>
      <c r="U1190" s="1">
        <f>T1190</f>
        <v>0</v>
      </c>
    </row>
    <row r="1191" spans="1:25" s="23" customFormat="1" ht="15.75" hidden="1" x14ac:dyDescent="0.2">
      <c r="A1191" s="24" t="s">
        <v>572</v>
      </c>
      <c r="B1191" s="25">
        <v>11</v>
      </c>
      <c r="C1191" s="49" t="s">
        <v>296</v>
      </c>
      <c r="D1191" s="40">
        <v>329</v>
      </c>
      <c r="E1191" s="20"/>
      <c r="F1191" s="20"/>
      <c r="G1191" s="21">
        <f>SUM(G1192)</f>
        <v>40000</v>
      </c>
      <c r="H1191" s="21">
        <f t="shared" ref="H1191:U1191" si="599">SUM(H1192)</f>
        <v>40000</v>
      </c>
      <c r="I1191" s="21">
        <f t="shared" si="599"/>
        <v>40000</v>
      </c>
      <c r="J1191" s="21">
        <f t="shared" si="599"/>
        <v>40000</v>
      </c>
      <c r="K1191" s="21">
        <f t="shared" si="599"/>
        <v>4779.09</v>
      </c>
      <c r="L1191" s="22">
        <f t="shared" si="578"/>
        <v>11.947725</v>
      </c>
      <c r="M1191" s="21">
        <f t="shared" si="599"/>
        <v>40000</v>
      </c>
      <c r="N1191" s="21">
        <f t="shared" si="599"/>
        <v>40000</v>
      </c>
      <c r="O1191" s="21">
        <f t="shared" si="599"/>
        <v>0</v>
      </c>
      <c r="P1191" s="21">
        <f t="shared" si="599"/>
        <v>0</v>
      </c>
      <c r="Q1191" s="21">
        <f t="shared" si="599"/>
        <v>40000</v>
      </c>
      <c r="R1191" s="21">
        <f t="shared" si="599"/>
        <v>0</v>
      </c>
      <c r="S1191" s="21">
        <f t="shared" si="599"/>
        <v>0</v>
      </c>
      <c r="T1191" s="21">
        <f t="shared" si="599"/>
        <v>0</v>
      </c>
      <c r="U1191" s="21">
        <f t="shared" si="599"/>
        <v>0</v>
      </c>
      <c r="V1191" s="21"/>
      <c r="W1191" s="21"/>
      <c r="X1191" s="21"/>
      <c r="Y1191" s="12"/>
    </row>
    <row r="1192" spans="1:25" hidden="1" x14ac:dyDescent="0.2">
      <c r="A1192" s="28" t="s">
        <v>572</v>
      </c>
      <c r="B1192" s="29">
        <v>11</v>
      </c>
      <c r="C1192" s="50" t="s">
        <v>296</v>
      </c>
      <c r="D1192" s="53">
        <v>3292</v>
      </c>
      <c r="E1192" s="32" t="s">
        <v>63</v>
      </c>
      <c r="G1192" s="1">
        <v>40000</v>
      </c>
      <c r="H1192" s="1">
        <v>40000</v>
      </c>
      <c r="I1192" s="1">
        <v>40000</v>
      </c>
      <c r="J1192" s="1">
        <v>40000</v>
      </c>
      <c r="K1192" s="1">
        <v>4779.09</v>
      </c>
      <c r="L1192" s="33">
        <f t="shared" si="578"/>
        <v>11.947725</v>
      </c>
      <c r="M1192" s="1">
        <v>40000</v>
      </c>
      <c r="N1192" s="1">
        <v>40000</v>
      </c>
      <c r="O1192" s="1"/>
      <c r="P1192" s="1">
        <f>O1192</f>
        <v>0</v>
      </c>
      <c r="Q1192" s="1">
        <v>40000</v>
      </c>
      <c r="R1192" s="1"/>
      <c r="S1192" s="1">
        <f>R1192</f>
        <v>0</v>
      </c>
      <c r="T1192" s="1"/>
      <c r="U1192" s="1">
        <f>T1192</f>
        <v>0</v>
      </c>
    </row>
    <row r="1193" spans="1:25" s="23" customFormat="1" ht="78.75" x14ac:dyDescent="0.2">
      <c r="A1193" s="333" t="s">
        <v>573</v>
      </c>
      <c r="B1193" s="333"/>
      <c r="C1193" s="333"/>
      <c r="D1193" s="333"/>
      <c r="E1193" s="20" t="s">
        <v>574</v>
      </c>
      <c r="F1193" s="20" t="s">
        <v>568</v>
      </c>
      <c r="G1193" s="72">
        <f>G1194+G1196+G1198+G1200+G1202</f>
        <v>5185560</v>
      </c>
      <c r="H1193" s="72">
        <f t="shared" ref="H1193:U1193" si="600">H1194+H1196+H1198+H1200+H1202</f>
        <v>100000</v>
      </c>
      <c r="I1193" s="72">
        <f t="shared" si="600"/>
        <v>5185560</v>
      </c>
      <c r="J1193" s="72">
        <f t="shared" si="600"/>
        <v>100000</v>
      </c>
      <c r="K1193" s="72">
        <f t="shared" si="600"/>
        <v>860095.69000000006</v>
      </c>
      <c r="L1193" s="73">
        <f t="shared" si="578"/>
        <v>16.586360778777991</v>
      </c>
      <c r="M1193" s="72">
        <f t="shared" si="600"/>
        <v>0</v>
      </c>
      <c r="N1193" s="72">
        <f t="shared" si="600"/>
        <v>0</v>
      </c>
      <c r="O1193" s="72">
        <f t="shared" si="600"/>
        <v>0</v>
      </c>
      <c r="P1193" s="72">
        <f t="shared" si="600"/>
        <v>0</v>
      </c>
      <c r="Q1193" s="72">
        <f t="shared" si="600"/>
        <v>0</v>
      </c>
      <c r="R1193" s="72">
        <f t="shared" si="600"/>
        <v>0</v>
      </c>
      <c r="S1193" s="72">
        <f t="shared" si="600"/>
        <v>0</v>
      </c>
      <c r="T1193" s="72">
        <f t="shared" si="600"/>
        <v>0</v>
      </c>
      <c r="U1193" s="72">
        <f t="shared" si="600"/>
        <v>0</v>
      </c>
      <c r="V1193" s="21"/>
      <c r="W1193" s="21"/>
      <c r="X1193" s="21"/>
      <c r="Y1193" s="12"/>
    </row>
    <row r="1194" spans="1:25" s="23" customFormat="1" ht="15.75" hidden="1" x14ac:dyDescent="0.2">
      <c r="A1194" s="24" t="s">
        <v>573</v>
      </c>
      <c r="B1194" s="25">
        <v>12</v>
      </c>
      <c r="C1194" s="49" t="s">
        <v>296</v>
      </c>
      <c r="D1194" s="27">
        <v>323</v>
      </c>
      <c r="E1194" s="20"/>
      <c r="F1194" s="20"/>
      <c r="G1194" s="72">
        <f>SUM(G1195)</f>
        <v>40000</v>
      </c>
      <c r="H1194" s="72">
        <f t="shared" ref="H1194:U1194" si="601">SUM(H1195)</f>
        <v>40000</v>
      </c>
      <c r="I1194" s="72">
        <f t="shared" si="601"/>
        <v>40000</v>
      </c>
      <c r="J1194" s="72">
        <f t="shared" si="601"/>
        <v>40000</v>
      </c>
      <c r="K1194" s="72">
        <f t="shared" si="601"/>
        <v>0</v>
      </c>
      <c r="L1194" s="73">
        <f t="shared" si="578"/>
        <v>0</v>
      </c>
      <c r="M1194" s="72">
        <f t="shared" si="601"/>
        <v>0</v>
      </c>
      <c r="N1194" s="72">
        <f t="shared" si="601"/>
        <v>0</v>
      </c>
      <c r="O1194" s="72">
        <f t="shared" si="601"/>
        <v>0</v>
      </c>
      <c r="P1194" s="72">
        <f t="shared" si="601"/>
        <v>0</v>
      </c>
      <c r="Q1194" s="72">
        <f t="shared" si="601"/>
        <v>0</v>
      </c>
      <c r="R1194" s="72">
        <f t="shared" si="601"/>
        <v>0</v>
      </c>
      <c r="S1194" s="72">
        <f t="shared" si="601"/>
        <v>0</v>
      </c>
      <c r="T1194" s="72">
        <f t="shared" si="601"/>
        <v>0</v>
      </c>
      <c r="U1194" s="72">
        <f t="shared" si="601"/>
        <v>0</v>
      </c>
      <c r="V1194" s="21"/>
      <c r="W1194" s="21"/>
      <c r="X1194" s="21"/>
      <c r="Y1194" s="12"/>
    </row>
    <row r="1195" spans="1:25" hidden="1" x14ac:dyDescent="0.2">
      <c r="A1195" s="28" t="s">
        <v>573</v>
      </c>
      <c r="B1195" s="29">
        <v>12</v>
      </c>
      <c r="C1195" s="50" t="s">
        <v>296</v>
      </c>
      <c r="D1195" s="53">
        <v>3237</v>
      </c>
      <c r="E1195" s="32" t="s">
        <v>58</v>
      </c>
      <c r="G1195" s="1">
        <v>40000</v>
      </c>
      <c r="H1195" s="1">
        <v>40000</v>
      </c>
      <c r="I1195" s="1">
        <v>40000</v>
      </c>
      <c r="J1195" s="1">
        <v>40000</v>
      </c>
      <c r="K1195" s="1">
        <v>0</v>
      </c>
      <c r="L1195" s="33">
        <f t="shared" si="578"/>
        <v>0</v>
      </c>
      <c r="M1195" s="1">
        <v>0</v>
      </c>
      <c r="N1195" s="1">
        <v>0</v>
      </c>
      <c r="O1195" s="1"/>
      <c r="P1195" s="1">
        <f>O1195</f>
        <v>0</v>
      </c>
      <c r="Q1195" s="1">
        <v>0</v>
      </c>
      <c r="R1195" s="1"/>
      <c r="S1195" s="1">
        <f>R1195</f>
        <v>0</v>
      </c>
      <c r="T1195" s="1"/>
      <c r="U1195" s="1">
        <f>T1195</f>
        <v>0</v>
      </c>
    </row>
    <row r="1196" spans="1:25" s="23" customFormat="1" ht="15.75" hidden="1" x14ac:dyDescent="0.2">
      <c r="A1196" s="24" t="s">
        <v>573</v>
      </c>
      <c r="B1196" s="25">
        <v>12</v>
      </c>
      <c r="C1196" s="49" t="s">
        <v>296</v>
      </c>
      <c r="D1196" s="40">
        <v>422</v>
      </c>
      <c r="E1196" s="20"/>
      <c r="F1196" s="20"/>
      <c r="G1196" s="21">
        <f>SUM(G1197)</f>
        <v>60000</v>
      </c>
      <c r="H1196" s="21">
        <f t="shared" ref="H1196:U1196" si="602">SUM(H1197)</f>
        <v>60000</v>
      </c>
      <c r="I1196" s="21">
        <f t="shared" si="602"/>
        <v>60000</v>
      </c>
      <c r="J1196" s="21">
        <f t="shared" si="602"/>
        <v>60000</v>
      </c>
      <c r="K1196" s="21">
        <f t="shared" si="602"/>
        <v>9935.15</v>
      </c>
      <c r="L1196" s="22">
        <f t="shared" si="578"/>
        <v>16.558583333333331</v>
      </c>
      <c r="M1196" s="21">
        <f t="shared" si="602"/>
        <v>0</v>
      </c>
      <c r="N1196" s="21">
        <f t="shared" si="602"/>
        <v>0</v>
      </c>
      <c r="O1196" s="21">
        <f t="shared" si="602"/>
        <v>0</v>
      </c>
      <c r="P1196" s="21">
        <f t="shared" si="602"/>
        <v>0</v>
      </c>
      <c r="Q1196" s="21">
        <f t="shared" si="602"/>
        <v>0</v>
      </c>
      <c r="R1196" s="21">
        <f t="shared" si="602"/>
        <v>0</v>
      </c>
      <c r="S1196" s="21">
        <f t="shared" si="602"/>
        <v>0</v>
      </c>
      <c r="T1196" s="21">
        <f t="shared" si="602"/>
        <v>0</v>
      </c>
      <c r="U1196" s="21">
        <f t="shared" si="602"/>
        <v>0</v>
      </c>
      <c r="V1196" s="21"/>
      <c r="W1196" s="21"/>
      <c r="X1196" s="21"/>
      <c r="Y1196" s="12"/>
    </row>
    <row r="1197" spans="1:25" hidden="1" x14ac:dyDescent="0.2">
      <c r="A1197" s="28" t="s">
        <v>573</v>
      </c>
      <c r="B1197" s="29">
        <v>12</v>
      </c>
      <c r="C1197" s="50" t="s">
        <v>296</v>
      </c>
      <c r="D1197" s="53">
        <v>4227</v>
      </c>
      <c r="E1197" s="32" t="s">
        <v>77</v>
      </c>
      <c r="G1197" s="1">
        <v>60000</v>
      </c>
      <c r="H1197" s="1">
        <v>60000</v>
      </c>
      <c r="I1197" s="1">
        <v>60000</v>
      </c>
      <c r="J1197" s="1">
        <v>60000</v>
      </c>
      <c r="K1197" s="1">
        <v>9935.15</v>
      </c>
      <c r="L1197" s="33">
        <f t="shared" si="578"/>
        <v>16.558583333333331</v>
      </c>
      <c r="M1197" s="1">
        <v>0</v>
      </c>
      <c r="N1197" s="1">
        <v>0</v>
      </c>
      <c r="O1197" s="1"/>
      <c r="P1197" s="1">
        <f>O1197</f>
        <v>0</v>
      </c>
      <c r="Q1197" s="1">
        <v>0</v>
      </c>
      <c r="R1197" s="1"/>
      <c r="S1197" s="1">
        <f>R1197</f>
        <v>0</v>
      </c>
      <c r="T1197" s="1"/>
      <c r="U1197" s="1">
        <f>T1197</f>
        <v>0</v>
      </c>
    </row>
    <row r="1198" spans="1:25" s="23" customFormat="1" ht="15.75" hidden="1" x14ac:dyDescent="0.2">
      <c r="A1198" s="24" t="s">
        <v>573</v>
      </c>
      <c r="B1198" s="25">
        <v>51</v>
      </c>
      <c r="C1198" s="49" t="s">
        <v>296</v>
      </c>
      <c r="D1198" s="40">
        <v>323</v>
      </c>
      <c r="E1198" s="20"/>
      <c r="F1198" s="20"/>
      <c r="G1198" s="21">
        <f>SUM(G1199)</f>
        <v>660000</v>
      </c>
      <c r="H1198" s="21">
        <f t="shared" ref="H1198:U1198" si="603">SUM(H1199)</f>
        <v>0</v>
      </c>
      <c r="I1198" s="21">
        <f t="shared" si="603"/>
        <v>660000</v>
      </c>
      <c r="J1198" s="21">
        <f t="shared" si="603"/>
        <v>0</v>
      </c>
      <c r="K1198" s="21">
        <f t="shared" si="603"/>
        <v>0</v>
      </c>
      <c r="L1198" s="22">
        <f t="shared" si="578"/>
        <v>0</v>
      </c>
      <c r="M1198" s="21">
        <f t="shared" si="603"/>
        <v>0</v>
      </c>
      <c r="N1198" s="21">
        <f t="shared" si="603"/>
        <v>0</v>
      </c>
      <c r="O1198" s="21">
        <f t="shared" si="603"/>
        <v>0</v>
      </c>
      <c r="P1198" s="21">
        <f t="shared" si="603"/>
        <v>0</v>
      </c>
      <c r="Q1198" s="21">
        <f t="shared" si="603"/>
        <v>0</v>
      </c>
      <c r="R1198" s="21">
        <f t="shared" si="603"/>
        <v>0</v>
      </c>
      <c r="S1198" s="21">
        <f t="shared" si="603"/>
        <v>0</v>
      </c>
      <c r="T1198" s="21">
        <f t="shared" si="603"/>
        <v>0</v>
      </c>
      <c r="U1198" s="21">
        <f t="shared" si="603"/>
        <v>0</v>
      </c>
      <c r="V1198" s="21"/>
      <c r="W1198" s="21"/>
      <c r="X1198" s="21"/>
      <c r="Y1198" s="12"/>
    </row>
    <row r="1199" spans="1:25" hidden="1" x14ac:dyDescent="0.2">
      <c r="A1199" s="28" t="s">
        <v>573</v>
      </c>
      <c r="B1199" s="29">
        <v>51</v>
      </c>
      <c r="C1199" s="50" t="s">
        <v>296</v>
      </c>
      <c r="D1199" s="53">
        <v>3237</v>
      </c>
      <c r="E1199" s="32" t="s">
        <v>58</v>
      </c>
      <c r="G1199" s="1">
        <v>660000</v>
      </c>
      <c r="H1199" s="55"/>
      <c r="I1199" s="1">
        <v>660000</v>
      </c>
      <c r="J1199" s="55"/>
      <c r="K1199" s="1">
        <v>0</v>
      </c>
      <c r="L1199" s="33">
        <f t="shared" si="578"/>
        <v>0</v>
      </c>
      <c r="M1199" s="1">
        <v>0</v>
      </c>
      <c r="N1199" s="55"/>
      <c r="O1199" s="1"/>
      <c r="P1199" s="55"/>
      <c r="Q1199" s="1">
        <v>0</v>
      </c>
      <c r="R1199" s="1"/>
      <c r="S1199" s="55"/>
      <c r="T1199" s="1"/>
      <c r="U1199" s="55"/>
    </row>
    <row r="1200" spans="1:25" s="23" customFormat="1" ht="15.75" hidden="1" x14ac:dyDescent="0.2">
      <c r="A1200" s="24" t="s">
        <v>573</v>
      </c>
      <c r="B1200" s="25">
        <v>51</v>
      </c>
      <c r="C1200" s="49" t="s">
        <v>296</v>
      </c>
      <c r="D1200" s="40">
        <v>382</v>
      </c>
      <c r="E1200" s="20"/>
      <c r="F1200" s="20"/>
      <c r="G1200" s="21">
        <f>SUM(G1201)</f>
        <v>4250560</v>
      </c>
      <c r="H1200" s="21">
        <f t="shared" ref="H1200:U1200" si="604">SUM(H1201)</f>
        <v>0</v>
      </c>
      <c r="I1200" s="21">
        <f t="shared" si="604"/>
        <v>4250560</v>
      </c>
      <c r="J1200" s="21">
        <f t="shared" si="604"/>
        <v>0</v>
      </c>
      <c r="K1200" s="21">
        <f t="shared" si="604"/>
        <v>820355.18</v>
      </c>
      <c r="L1200" s="22">
        <f t="shared" ref="L1200:L1291" si="605">IF(I1200=0, "-", K1200/I1200*100)</f>
        <v>19.299931773695704</v>
      </c>
      <c r="M1200" s="21">
        <f t="shared" si="604"/>
        <v>0</v>
      </c>
      <c r="N1200" s="21">
        <f t="shared" si="604"/>
        <v>0</v>
      </c>
      <c r="O1200" s="21">
        <f t="shared" si="604"/>
        <v>0</v>
      </c>
      <c r="P1200" s="21">
        <f t="shared" si="604"/>
        <v>0</v>
      </c>
      <c r="Q1200" s="21">
        <f t="shared" si="604"/>
        <v>0</v>
      </c>
      <c r="R1200" s="21">
        <f t="shared" si="604"/>
        <v>0</v>
      </c>
      <c r="S1200" s="21">
        <f t="shared" si="604"/>
        <v>0</v>
      </c>
      <c r="T1200" s="21">
        <f t="shared" si="604"/>
        <v>0</v>
      </c>
      <c r="U1200" s="21">
        <f t="shared" si="604"/>
        <v>0</v>
      </c>
      <c r="V1200" s="21"/>
      <c r="W1200" s="21"/>
      <c r="X1200" s="21"/>
      <c r="Y1200" s="12"/>
    </row>
    <row r="1201" spans="1:25" hidden="1" x14ac:dyDescent="0.2">
      <c r="A1201" s="28" t="s">
        <v>573</v>
      </c>
      <c r="B1201" s="29">
        <v>51</v>
      </c>
      <c r="C1201" s="50" t="s">
        <v>296</v>
      </c>
      <c r="D1201" s="53">
        <v>3821</v>
      </c>
      <c r="E1201" s="32" t="s">
        <v>102</v>
      </c>
      <c r="G1201" s="1">
        <v>4250560</v>
      </c>
      <c r="H1201" s="55"/>
      <c r="I1201" s="1">
        <v>4250560</v>
      </c>
      <c r="J1201" s="55"/>
      <c r="K1201" s="1">
        <v>820355.18</v>
      </c>
      <c r="L1201" s="33">
        <f t="shared" si="605"/>
        <v>19.299931773695704</v>
      </c>
      <c r="M1201" s="1">
        <v>0</v>
      </c>
      <c r="N1201" s="55"/>
      <c r="O1201" s="1"/>
      <c r="P1201" s="55"/>
      <c r="Q1201" s="1">
        <v>0</v>
      </c>
      <c r="R1201" s="1"/>
      <c r="S1201" s="55"/>
      <c r="T1201" s="1"/>
      <c r="U1201" s="55"/>
    </row>
    <row r="1202" spans="1:25" s="23" customFormat="1" ht="15.75" hidden="1" x14ac:dyDescent="0.2">
      <c r="A1202" s="24" t="s">
        <v>573</v>
      </c>
      <c r="B1202" s="25">
        <v>51</v>
      </c>
      <c r="C1202" s="49" t="s">
        <v>296</v>
      </c>
      <c r="D1202" s="40">
        <v>422</v>
      </c>
      <c r="E1202" s="20"/>
      <c r="F1202" s="20"/>
      <c r="G1202" s="21">
        <f>SUM(G1203:G1204)</f>
        <v>175000</v>
      </c>
      <c r="H1202" s="21">
        <f t="shared" ref="H1202:U1202" si="606">SUM(H1203:H1204)</f>
        <v>0</v>
      </c>
      <c r="I1202" s="21">
        <f t="shared" si="606"/>
        <v>175000</v>
      </c>
      <c r="J1202" s="21">
        <f t="shared" si="606"/>
        <v>0</v>
      </c>
      <c r="K1202" s="21">
        <f t="shared" si="606"/>
        <v>29805.360000000001</v>
      </c>
      <c r="L1202" s="22">
        <f t="shared" si="605"/>
        <v>17.031634285714286</v>
      </c>
      <c r="M1202" s="21">
        <f t="shared" si="606"/>
        <v>0</v>
      </c>
      <c r="N1202" s="21">
        <f t="shared" si="606"/>
        <v>0</v>
      </c>
      <c r="O1202" s="21">
        <f t="shared" si="606"/>
        <v>0</v>
      </c>
      <c r="P1202" s="21">
        <f t="shared" si="606"/>
        <v>0</v>
      </c>
      <c r="Q1202" s="21">
        <f t="shared" si="606"/>
        <v>0</v>
      </c>
      <c r="R1202" s="21">
        <f t="shared" si="606"/>
        <v>0</v>
      </c>
      <c r="S1202" s="21">
        <f t="shared" si="606"/>
        <v>0</v>
      </c>
      <c r="T1202" s="21">
        <f t="shared" si="606"/>
        <v>0</v>
      </c>
      <c r="U1202" s="21">
        <f t="shared" si="606"/>
        <v>0</v>
      </c>
      <c r="V1202" s="21"/>
      <c r="W1202" s="21"/>
      <c r="X1202" s="21"/>
      <c r="Y1202" s="12"/>
    </row>
    <row r="1203" spans="1:25" hidden="1" x14ac:dyDescent="0.2">
      <c r="A1203" s="28" t="s">
        <v>573</v>
      </c>
      <c r="B1203" s="29">
        <v>51</v>
      </c>
      <c r="C1203" s="50" t="s">
        <v>296</v>
      </c>
      <c r="D1203" s="53">
        <v>4221</v>
      </c>
      <c r="E1203" s="32" t="s">
        <v>74</v>
      </c>
      <c r="G1203" s="1">
        <v>0</v>
      </c>
      <c r="H1203" s="55"/>
      <c r="I1203" s="1">
        <v>0</v>
      </c>
      <c r="J1203" s="55"/>
      <c r="K1203" s="1">
        <v>29805.360000000001</v>
      </c>
      <c r="L1203" s="33" t="str">
        <f t="shared" si="605"/>
        <v>-</v>
      </c>
      <c r="M1203" s="1">
        <v>0</v>
      </c>
      <c r="N1203" s="55"/>
      <c r="O1203" s="1"/>
      <c r="P1203" s="55"/>
      <c r="Q1203" s="1">
        <v>0</v>
      </c>
      <c r="R1203" s="1"/>
      <c r="S1203" s="55"/>
      <c r="T1203" s="1"/>
      <c r="U1203" s="55"/>
    </row>
    <row r="1204" spans="1:25" hidden="1" x14ac:dyDescent="0.2">
      <c r="A1204" s="28" t="s">
        <v>573</v>
      </c>
      <c r="B1204" s="29">
        <v>51</v>
      </c>
      <c r="C1204" s="50" t="s">
        <v>296</v>
      </c>
      <c r="D1204" s="53">
        <v>4227</v>
      </c>
      <c r="E1204" s="32" t="s">
        <v>77</v>
      </c>
      <c r="G1204" s="1">
        <v>175000</v>
      </c>
      <c r="H1204" s="55"/>
      <c r="I1204" s="1">
        <v>175000</v>
      </c>
      <c r="J1204" s="55"/>
      <c r="K1204" s="1">
        <v>0</v>
      </c>
      <c r="L1204" s="33">
        <f t="shared" si="605"/>
        <v>0</v>
      </c>
      <c r="M1204" s="1">
        <v>0</v>
      </c>
      <c r="N1204" s="55"/>
      <c r="O1204" s="1"/>
      <c r="P1204" s="55"/>
      <c r="Q1204" s="1">
        <v>0</v>
      </c>
      <c r="R1204" s="1"/>
      <c r="S1204" s="55"/>
      <c r="T1204" s="1"/>
      <c r="U1204" s="55"/>
    </row>
    <row r="1205" spans="1:25" s="23" customFormat="1" ht="50.1" customHeight="1" x14ac:dyDescent="0.2">
      <c r="A1205" s="335" t="s">
        <v>575</v>
      </c>
      <c r="B1205" s="335"/>
      <c r="C1205" s="335"/>
      <c r="D1205" s="335"/>
      <c r="E1205" s="336" t="s">
        <v>576</v>
      </c>
      <c r="F1205" s="336"/>
      <c r="G1205" s="18">
        <f>G1206+G1261+G1254</f>
        <v>11630560</v>
      </c>
      <c r="H1205" s="18">
        <f>H1206+H1261+H1254</f>
        <v>6545000</v>
      </c>
      <c r="I1205" s="18">
        <f>I1206+I1261+I1254</f>
        <v>0</v>
      </c>
      <c r="J1205" s="18">
        <f>J1206+J1261+J1254</f>
        <v>0</v>
      </c>
      <c r="K1205" s="18">
        <f>K1206+K1261+K1254</f>
        <v>0</v>
      </c>
      <c r="L1205" s="19" t="str">
        <f t="shared" si="605"/>
        <v>-</v>
      </c>
      <c r="M1205" s="18">
        <f t="shared" ref="M1205:U1205" si="607">M1206+M1261+M1254</f>
        <v>6545000</v>
      </c>
      <c r="N1205" s="18">
        <f t="shared" si="607"/>
        <v>6545000</v>
      </c>
      <c r="O1205" s="18">
        <f t="shared" si="607"/>
        <v>11245000</v>
      </c>
      <c r="P1205" s="18">
        <f t="shared" si="607"/>
        <v>6980000</v>
      </c>
      <c r="Q1205" s="18">
        <f t="shared" si="607"/>
        <v>6545000</v>
      </c>
      <c r="R1205" s="18">
        <f t="shared" si="607"/>
        <v>6980000</v>
      </c>
      <c r="S1205" s="18">
        <f t="shared" si="607"/>
        <v>6980000</v>
      </c>
      <c r="T1205" s="18">
        <f t="shared" si="607"/>
        <v>6980000</v>
      </c>
      <c r="U1205" s="18">
        <f t="shared" si="607"/>
        <v>6980000</v>
      </c>
      <c r="V1205" s="21"/>
      <c r="W1205" s="21"/>
      <c r="X1205" s="21"/>
      <c r="Y1205" s="12"/>
    </row>
    <row r="1206" spans="1:25" s="23" customFormat="1" ht="78.75" x14ac:dyDescent="0.2">
      <c r="A1206" s="331" t="s">
        <v>176</v>
      </c>
      <c r="B1206" s="331"/>
      <c r="C1206" s="331"/>
      <c r="D1206" s="331"/>
      <c r="E1206" s="38" t="s">
        <v>577</v>
      </c>
      <c r="F1206" s="38" t="s">
        <v>578</v>
      </c>
      <c r="G1206" s="21">
        <f>G1207+G1209+G1211+G1214+G1218+G1224+G1233+G1238+G1241+G1243+G1245+G1250+G1252</f>
        <v>6245000</v>
      </c>
      <c r="H1206" s="21">
        <f>H1207+H1209+H1211+H1214+H1218+H1224+H1233+H1238+H1241+H1243+H1245+H1250+H1252</f>
        <v>6245000</v>
      </c>
      <c r="I1206" s="21">
        <f>I1207+I1209+I1211+I1214+I1218+I1224+I1233+I1238+I1241+I1243+I1245+I1250+I1252</f>
        <v>0</v>
      </c>
      <c r="J1206" s="21">
        <f>J1207+J1209+J1211+J1214+J1218+J1224+J1233+J1238+J1241+J1243+J1245+J1250+J1252</f>
        <v>0</v>
      </c>
      <c r="K1206" s="21">
        <f>K1207+K1209+K1211+K1214+K1218+K1224+K1233+K1238+K1241+K1243+K1245+K1250+K1252</f>
        <v>0</v>
      </c>
      <c r="L1206" s="22" t="str">
        <f t="shared" si="605"/>
        <v>-</v>
      </c>
      <c r="M1206" s="21">
        <f t="shared" ref="M1206:U1206" si="608">M1207+M1209+M1211+M1214+M1218+M1224+M1233+M1238+M1241+M1243+M1245+M1250+M1252</f>
        <v>6345000</v>
      </c>
      <c r="N1206" s="21">
        <f t="shared" si="608"/>
        <v>6345000</v>
      </c>
      <c r="O1206" s="21">
        <f t="shared" si="608"/>
        <v>6650000</v>
      </c>
      <c r="P1206" s="21">
        <f t="shared" si="608"/>
        <v>6650000</v>
      </c>
      <c r="Q1206" s="21">
        <f t="shared" si="608"/>
        <v>6345000</v>
      </c>
      <c r="R1206" s="21">
        <f t="shared" si="608"/>
        <v>6740000</v>
      </c>
      <c r="S1206" s="21">
        <f t="shared" si="608"/>
        <v>6740000</v>
      </c>
      <c r="T1206" s="21">
        <f t="shared" si="608"/>
        <v>6740000</v>
      </c>
      <c r="U1206" s="21">
        <f t="shared" si="608"/>
        <v>6740000</v>
      </c>
      <c r="V1206" s="21"/>
      <c r="W1206" s="21"/>
      <c r="X1206" s="21"/>
      <c r="Y1206" s="12"/>
    </row>
    <row r="1207" spans="1:25" s="23" customFormat="1" ht="15.75" hidden="1" x14ac:dyDescent="0.2">
      <c r="A1207" s="24" t="s">
        <v>566</v>
      </c>
      <c r="B1207" s="25">
        <v>11</v>
      </c>
      <c r="C1207" s="49" t="s">
        <v>296</v>
      </c>
      <c r="D1207" s="27">
        <v>311</v>
      </c>
      <c r="E1207" s="20"/>
      <c r="F1207" s="20"/>
      <c r="G1207" s="21">
        <f>SUM(G1208)</f>
        <v>1150000</v>
      </c>
      <c r="H1207" s="21">
        <f t="shared" ref="H1207:U1207" si="609">SUM(H1208)</f>
        <v>1150000</v>
      </c>
      <c r="I1207" s="21">
        <f t="shared" si="609"/>
        <v>0</v>
      </c>
      <c r="J1207" s="21">
        <f t="shared" si="609"/>
        <v>0</v>
      </c>
      <c r="K1207" s="21">
        <f t="shared" si="609"/>
        <v>0</v>
      </c>
      <c r="L1207" s="22" t="str">
        <f t="shared" si="605"/>
        <v>-</v>
      </c>
      <c r="M1207" s="21">
        <f t="shared" si="609"/>
        <v>1150000</v>
      </c>
      <c r="N1207" s="21">
        <f t="shared" si="609"/>
        <v>1150000</v>
      </c>
      <c r="O1207" s="21">
        <f t="shared" si="609"/>
        <v>1410000</v>
      </c>
      <c r="P1207" s="21">
        <f t="shared" si="609"/>
        <v>1410000</v>
      </c>
      <c r="Q1207" s="21">
        <f t="shared" si="609"/>
        <v>1150000</v>
      </c>
      <c r="R1207" s="21">
        <f t="shared" si="609"/>
        <v>1410000</v>
      </c>
      <c r="S1207" s="21">
        <f t="shared" si="609"/>
        <v>1410000</v>
      </c>
      <c r="T1207" s="21">
        <f t="shared" si="609"/>
        <v>1410000</v>
      </c>
      <c r="U1207" s="21">
        <f t="shared" si="609"/>
        <v>1410000</v>
      </c>
      <c r="V1207" s="21">
        <v>1680000</v>
      </c>
      <c r="W1207" s="21"/>
      <c r="X1207" s="21"/>
      <c r="Y1207" s="12" t="s">
        <v>579</v>
      </c>
    </row>
    <row r="1208" spans="1:25" s="23" customFormat="1" ht="15.75" hidden="1" x14ac:dyDescent="0.2">
      <c r="A1208" s="28" t="s">
        <v>566</v>
      </c>
      <c r="B1208" s="29">
        <v>11</v>
      </c>
      <c r="C1208" s="50" t="s">
        <v>296</v>
      </c>
      <c r="D1208" s="53" t="s">
        <v>526</v>
      </c>
      <c r="E1208" s="32" t="s">
        <v>33</v>
      </c>
      <c r="F1208" s="20"/>
      <c r="G1208" s="1">
        <v>1150000</v>
      </c>
      <c r="H1208" s="1">
        <v>1150000</v>
      </c>
      <c r="I1208" s="1"/>
      <c r="J1208" s="1"/>
      <c r="K1208" s="1"/>
      <c r="L1208" s="33" t="str">
        <f t="shared" si="605"/>
        <v>-</v>
      </c>
      <c r="M1208" s="1">
        <v>1150000</v>
      </c>
      <c r="N1208" s="1">
        <v>1150000</v>
      </c>
      <c r="O1208" s="1">
        <v>1410000</v>
      </c>
      <c r="P1208" s="1">
        <f>O1208</f>
        <v>1410000</v>
      </c>
      <c r="Q1208" s="1">
        <v>1150000</v>
      </c>
      <c r="R1208" s="1">
        <v>1410000</v>
      </c>
      <c r="S1208" s="1">
        <f>R1208</f>
        <v>1410000</v>
      </c>
      <c r="T1208" s="1">
        <v>1410000</v>
      </c>
      <c r="U1208" s="1">
        <f>T1208</f>
        <v>1410000</v>
      </c>
      <c r="V1208" s="21">
        <f>O1207+O1209+O1211</f>
        <v>1680000</v>
      </c>
      <c r="W1208" s="21"/>
      <c r="X1208" s="21"/>
      <c r="Y1208" s="12" t="s">
        <v>580</v>
      </c>
    </row>
    <row r="1209" spans="1:25" s="23" customFormat="1" ht="15.75" hidden="1" x14ac:dyDescent="0.2">
      <c r="A1209" s="24" t="s">
        <v>566</v>
      </c>
      <c r="B1209" s="25">
        <v>11</v>
      </c>
      <c r="C1209" s="49" t="s">
        <v>296</v>
      </c>
      <c r="D1209" s="40">
        <v>312</v>
      </c>
      <c r="E1209" s="20"/>
      <c r="F1209" s="20"/>
      <c r="G1209" s="21">
        <f>SUM(G1210)</f>
        <v>20000</v>
      </c>
      <c r="H1209" s="21">
        <f t="shared" ref="H1209:U1209" si="610">SUM(H1210)</f>
        <v>20000</v>
      </c>
      <c r="I1209" s="21">
        <f t="shared" si="610"/>
        <v>0</v>
      </c>
      <c r="J1209" s="21">
        <f t="shared" si="610"/>
        <v>0</v>
      </c>
      <c r="K1209" s="21">
        <f t="shared" si="610"/>
        <v>0</v>
      </c>
      <c r="L1209" s="22" t="str">
        <f t="shared" si="605"/>
        <v>-</v>
      </c>
      <c r="M1209" s="21">
        <f t="shared" si="610"/>
        <v>20000</v>
      </c>
      <c r="N1209" s="21">
        <f t="shared" si="610"/>
        <v>20000</v>
      </c>
      <c r="O1209" s="21">
        <f t="shared" si="610"/>
        <v>30000</v>
      </c>
      <c r="P1209" s="21">
        <f t="shared" si="610"/>
        <v>30000</v>
      </c>
      <c r="Q1209" s="21">
        <f t="shared" si="610"/>
        <v>20000</v>
      </c>
      <c r="R1209" s="21">
        <f t="shared" si="610"/>
        <v>30000</v>
      </c>
      <c r="S1209" s="21">
        <f t="shared" si="610"/>
        <v>30000</v>
      </c>
      <c r="T1209" s="21">
        <f t="shared" si="610"/>
        <v>30000</v>
      </c>
      <c r="U1209" s="21">
        <f t="shared" si="610"/>
        <v>30000</v>
      </c>
      <c r="V1209" s="1">
        <f>V1207-V1208</f>
        <v>0</v>
      </c>
      <c r="W1209" s="1"/>
      <c r="X1209" s="1"/>
      <c r="Y1209" s="65" t="s">
        <v>26</v>
      </c>
    </row>
    <row r="1210" spans="1:25" s="23" customFormat="1" ht="15.75" hidden="1" x14ac:dyDescent="0.2">
      <c r="A1210" s="28" t="s">
        <v>566</v>
      </c>
      <c r="B1210" s="29">
        <v>11</v>
      </c>
      <c r="C1210" s="50" t="s">
        <v>296</v>
      </c>
      <c r="D1210" s="53" t="s">
        <v>529</v>
      </c>
      <c r="E1210" s="32" t="s">
        <v>471</v>
      </c>
      <c r="F1210" s="20"/>
      <c r="G1210" s="1">
        <v>20000</v>
      </c>
      <c r="H1210" s="1">
        <v>20000</v>
      </c>
      <c r="I1210" s="1"/>
      <c r="J1210" s="1"/>
      <c r="K1210" s="1"/>
      <c r="L1210" s="33" t="str">
        <f t="shared" si="605"/>
        <v>-</v>
      </c>
      <c r="M1210" s="1">
        <v>20000</v>
      </c>
      <c r="N1210" s="1">
        <v>20000</v>
      </c>
      <c r="O1210" s="1">
        <v>30000</v>
      </c>
      <c r="P1210" s="1">
        <f>O1210</f>
        <v>30000</v>
      </c>
      <c r="Q1210" s="1">
        <v>20000</v>
      </c>
      <c r="R1210" s="1">
        <v>30000</v>
      </c>
      <c r="S1210" s="1">
        <f>R1210</f>
        <v>30000</v>
      </c>
      <c r="T1210" s="1">
        <v>30000</v>
      </c>
      <c r="U1210" s="1">
        <f>T1210</f>
        <v>30000</v>
      </c>
      <c r="V1210" s="21"/>
      <c r="W1210" s="21"/>
      <c r="X1210" s="21"/>
      <c r="Y1210" s="12"/>
    </row>
    <row r="1211" spans="1:25" s="23" customFormat="1" ht="15.75" hidden="1" x14ac:dyDescent="0.2">
      <c r="A1211" s="24" t="s">
        <v>566</v>
      </c>
      <c r="B1211" s="25">
        <v>11</v>
      </c>
      <c r="C1211" s="49" t="s">
        <v>296</v>
      </c>
      <c r="D1211" s="40">
        <v>313</v>
      </c>
      <c r="E1211" s="20"/>
      <c r="F1211" s="20"/>
      <c r="G1211" s="21">
        <f>SUM(G1212:G1213)</f>
        <v>193000</v>
      </c>
      <c r="H1211" s="21">
        <f>SUM(H1212:H1213)</f>
        <v>193000</v>
      </c>
      <c r="I1211" s="21">
        <f>SUM(I1212:I1213)</f>
        <v>0</v>
      </c>
      <c r="J1211" s="21">
        <f>SUM(J1212:J1213)</f>
        <v>0</v>
      </c>
      <c r="K1211" s="21">
        <f>SUM(K1212:K1213)</f>
        <v>0</v>
      </c>
      <c r="L1211" s="22" t="str">
        <f t="shared" si="605"/>
        <v>-</v>
      </c>
      <c r="M1211" s="21">
        <f t="shared" ref="M1211:U1211" si="611">SUM(M1212:M1213)</f>
        <v>193000</v>
      </c>
      <c r="N1211" s="21">
        <f t="shared" si="611"/>
        <v>193000</v>
      </c>
      <c r="O1211" s="21">
        <f t="shared" si="611"/>
        <v>240000</v>
      </c>
      <c r="P1211" s="21">
        <f t="shared" si="611"/>
        <v>240000</v>
      </c>
      <c r="Q1211" s="21">
        <f t="shared" si="611"/>
        <v>193000</v>
      </c>
      <c r="R1211" s="21">
        <f t="shared" si="611"/>
        <v>240000</v>
      </c>
      <c r="S1211" s="21">
        <f t="shared" si="611"/>
        <v>240000</v>
      </c>
      <c r="T1211" s="21">
        <f t="shared" si="611"/>
        <v>240000</v>
      </c>
      <c r="U1211" s="21">
        <f t="shared" si="611"/>
        <v>240000</v>
      </c>
      <c r="V1211" s="21"/>
      <c r="W1211" s="21"/>
      <c r="X1211" s="21"/>
      <c r="Y1211" s="12"/>
    </row>
    <row r="1212" spans="1:25" s="23" customFormat="1" ht="15.75" hidden="1" x14ac:dyDescent="0.2">
      <c r="A1212" s="28" t="s">
        <v>566</v>
      </c>
      <c r="B1212" s="29">
        <v>11</v>
      </c>
      <c r="C1212" s="50" t="s">
        <v>296</v>
      </c>
      <c r="D1212" s="53" t="s">
        <v>530</v>
      </c>
      <c r="E1212" s="32" t="s">
        <v>40</v>
      </c>
      <c r="F1212" s="20"/>
      <c r="G1212" s="1">
        <v>170000</v>
      </c>
      <c r="H1212" s="1">
        <v>170000</v>
      </c>
      <c r="I1212" s="1"/>
      <c r="J1212" s="1"/>
      <c r="K1212" s="1"/>
      <c r="L1212" s="33" t="str">
        <f t="shared" si="605"/>
        <v>-</v>
      </c>
      <c r="M1212" s="1">
        <v>170000</v>
      </c>
      <c r="N1212" s="1">
        <v>170000</v>
      </c>
      <c r="O1212" s="1">
        <v>200000</v>
      </c>
      <c r="P1212" s="1">
        <f>O1212</f>
        <v>200000</v>
      </c>
      <c r="Q1212" s="1">
        <v>170000</v>
      </c>
      <c r="R1212" s="1">
        <v>200000</v>
      </c>
      <c r="S1212" s="1">
        <f>R1212</f>
        <v>200000</v>
      </c>
      <c r="T1212" s="1">
        <v>200000</v>
      </c>
      <c r="U1212" s="1">
        <f>T1212</f>
        <v>200000</v>
      </c>
      <c r="V1212" s="21"/>
      <c r="W1212" s="21"/>
      <c r="X1212" s="21"/>
      <c r="Y1212" s="12"/>
    </row>
    <row r="1213" spans="1:25" s="23" customFormat="1" ht="30" hidden="1" x14ac:dyDescent="0.2">
      <c r="A1213" s="28" t="s">
        <v>566</v>
      </c>
      <c r="B1213" s="29">
        <v>11</v>
      </c>
      <c r="C1213" s="50" t="s">
        <v>296</v>
      </c>
      <c r="D1213" s="53" t="s">
        <v>569</v>
      </c>
      <c r="E1213" s="32" t="s">
        <v>41</v>
      </c>
      <c r="F1213" s="20"/>
      <c r="G1213" s="1">
        <v>23000</v>
      </c>
      <c r="H1213" s="1">
        <v>23000</v>
      </c>
      <c r="I1213" s="1"/>
      <c r="J1213" s="1"/>
      <c r="K1213" s="1"/>
      <c r="L1213" s="33" t="str">
        <f t="shared" si="605"/>
        <v>-</v>
      </c>
      <c r="M1213" s="1">
        <v>23000</v>
      </c>
      <c r="N1213" s="1">
        <v>23000</v>
      </c>
      <c r="O1213" s="1">
        <v>40000</v>
      </c>
      <c r="P1213" s="1">
        <f>O1213</f>
        <v>40000</v>
      </c>
      <c r="Q1213" s="1">
        <v>23000</v>
      </c>
      <c r="R1213" s="1">
        <v>40000</v>
      </c>
      <c r="S1213" s="1">
        <f>R1213</f>
        <v>40000</v>
      </c>
      <c r="T1213" s="1">
        <v>40000</v>
      </c>
      <c r="U1213" s="1">
        <f>T1213</f>
        <v>40000</v>
      </c>
      <c r="V1213" s="21"/>
      <c r="W1213" s="21"/>
      <c r="X1213" s="21"/>
      <c r="Y1213" s="12"/>
    </row>
    <row r="1214" spans="1:25" s="23" customFormat="1" ht="15.75" hidden="1" x14ac:dyDescent="0.2">
      <c r="A1214" s="24" t="s">
        <v>566</v>
      </c>
      <c r="B1214" s="25">
        <v>11</v>
      </c>
      <c r="C1214" s="49" t="s">
        <v>296</v>
      </c>
      <c r="D1214" s="40">
        <v>321</v>
      </c>
      <c r="E1214" s="20"/>
      <c r="F1214" s="20"/>
      <c r="G1214" s="21">
        <f>SUM(G1215:G1217)</f>
        <v>860000</v>
      </c>
      <c r="H1214" s="21">
        <f>SUM(H1215:H1217)</f>
        <v>860000</v>
      </c>
      <c r="I1214" s="21">
        <f>SUM(I1215:I1217)</f>
        <v>0</v>
      </c>
      <c r="J1214" s="21">
        <f>SUM(J1215:J1217)</f>
        <v>0</v>
      </c>
      <c r="K1214" s="21">
        <f>SUM(K1215:K1217)</f>
        <v>0</v>
      </c>
      <c r="L1214" s="22" t="str">
        <f t="shared" si="605"/>
        <v>-</v>
      </c>
      <c r="M1214" s="21">
        <f t="shared" ref="M1214:U1214" si="612">SUM(M1215:M1217)</f>
        <v>860000</v>
      </c>
      <c r="N1214" s="21">
        <f t="shared" si="612"/>
        <v>860000</v>
      </c>
      <c r="O1214" s="21">
        <f t="shared" si="612"/>
        <v>880000</v>
      </c>
      <c r="P1214" s="21">
        <f t="shared" si="612"/>
        <v>880000</v>
      </c>
      <c r="Q1214" s="21">
        <f t="shared" si="612"/>
        <v>860000</v>
      </c>
      <c r="R1214" s="21">
        <f t="shared" si="612"/>
        <v>970000</v>
      </c>
      <c r="S1214" s="21">
        <f t="shared" si="612"/>
        <v>970000</v>
      </c>
      <c r="T1214" s="21">
        <f t="shared" si="612"/>
        <v>970000</v>
      </c>
      <c r="U1214" s="21">
        <f t="shared" si="612"/>
        <v>970000</v>
      </c>
      <c r="V1214" s="21"/>
      <c r="W1214" s="21"/>
      <c r="X1214" s="21"/>
      <c r="Y1214" s="12"/>
    </row>
    <row r="1215" spans="1:25" s="23" customFormat="1" ht="15.75" hidden="1" x14ac:dyDescent="0.2">
      <c r="A1215" s="28" t="s">
        <v>566</v>
      </c>
      <c r="B1215" s="29">
        <v>11</v>
      </c>
      <c r="C1215" s="50" t="s">
        <v>296</v>
      </c>
      <c r="D1215" s="53" t="s">
        <v>510</v>
      </c>
      <c r="E1215" s="32" t="s">
        <v>42</v>
      </c>
      <c r="F1215" s="20"/>
      <c r="G1215" s="1">
        <v>500000</v>
      </c>
      <c r="H1215" s="1">
        <v>500000</v>
      </c>
      <c r="I1215" s="1"/>
      <c r="J1215" s="1"/>
      <c r="K1215" s="1"/>
      <c r="L1215" s="33" t="str">
        <f t="shared" si="605"/>
        <v>-</v>
      </c>
      <c r="M1215" s="1">
        <v>500000</v>
      </c>
      <c r="N1215" s="1">
        <v>500000</v>
      </c>
      <c r="O1215" s="1">
        <v>600000</v>
      </c>
      <c r="P1215" s="1">
        <f>O1215</f>
        <v>600000</v>
      </c>
      <c r="Q1215" s="1">
        <v>500000</v>
      </c>
      <c r="R1215" s="1">
        <v>650000</v>
      </c>
      <c r="S1215" s="1">
        <f>R1215</f>
        <v>650000</v>
      </c>
      <c r="T1215" s="1">
        <v>650000</v>
      </c>
      <c r="U1215" s="1">
        <f>T1215</f>
        <v>650000</v>
      </c>
      <c r="V1215" s="21"/>
      <c r="W1215" s="21"/>
      <c r="X1215" s="21"/>
      <c r="Y1215" s="12"/>
    </row>
    <row r="1216" spans="1:25" s="23" customFormat="1" ht="30" hidden="1" x14ac:dyDescent="0.2">
      <c r="A1216" s="28" t="s">
        <v>566</v>
      </c>
      <c r="B1216" s="29">
        <v>11</v>
      </c>
      <c r="C1216" s="50" t="s">
        <v>296</v>
      </c>
      <c r="D1216" s="53" t="s">
        <v>531</v>
      </c>
      <c r="E1216" s="32" t="s">
        <v>43</v>
      </c>
      <c r="F1216" s="20"/>
      <c r="G1216" s="1">
        <v>60000</v>
      </c>
      <c r="H1216" s="1">
        <v>60000</v>
      </c>
      <c r="I1216" s="1"/>
      <c r="J1216" s="1"/>
      <c r="K1216" s="1"/>
      <c r="L1216" s="33" t="str">
        <f t="shared" si="605"/>
        <v>-</v>
      </c>
      <c r="M1216" s="1">
        <v>60000</v>
      </c>
      <c r="N1216" s="1">
        <v>60000</v>
      </c>
      <c r="O1216" s="1">
        <v>70000</v>
      </c>
      <c r="P1216" s="1">
        <f>O1216</f>
        <v>70000</v>
      </c>
      <c r="Q1216" s="1">
        <v>60000</v>
      </c>
      <c r="R1216" s="1">
        <v>70000</v>
      </c>
      <c r="S1216" s="1">
        <f>R1216</f>
        <v>70000</v>
      </c>
      <c r="T1216" s="1">
        <v>70000</v>
      </c>
      <c r="U1216" s="1">
        <f>T1216</f>
        <v>70000</v>
      </c>
      <c r="V1216" s="21"/>
      <c r="W1216" s="21"/>
      <c r="X1216" s="21"/>
      <c r="Y1216" s="12"/>
    </row>
    <row r="1217" spans="1:25" s="23" customFormat="1" ht="15.75" hidden="1" x14ac:dyDescent="0.2">
      <c r="A1217" s="28" t="s">
        <v>566</v>
      </c>
      <c r="B1217" s="29">
        <v>11</v>
      </c>
      <c r="C1217" s="50" t="s">
        <v>296</v>
      </c>
      <c r="D1217" s="53" t="s">
        <v>532</v>
      </c>
      <c r="E1217" s="32" t="s">
        <v>44</v>
      </c>
      <c r="F1217" s="20"/>
      <c r="G1217" s="1">
        <v>300000</v>
      </c>
      <c r="H1217" s="1">
        <v>300000</v>
      </c>
      <c r="I1217" s="1"/>
      <c r="J1217" s="1"/>
      <c r="K1217" s="1"/>
      <c r="L1217" s="33" t="str">
        <f t="shared" si="605"/>
        <v>-</v>
      </c>
      <c r="M1217" s="1">
        <v>300000</v>
      </c>
      <c r="N1217" s="1">
        <v>300000</v>
      </c>
      <c r="O1217" s="1">
        <v>210000</v>
      </c>
      <c r="P1217" s="1">
        <f>O1217</f>
        <v>210000</v>
      </c>
      <c r="Q1217" s="1">
        <v>300000</v>
      </c>
      <c r="R1217" s="1">
        <v>250000</v>
      </c>
      <c r="S1217" s="1">
        <f>R1217</f>
        <v>250000</v>
      </c>
      <c r="T1217" s="1">
        <v>250000</v>
      </c>
      <c r="U1217" s="1">
        <f>T1217</f>
        <v>250000</v>
      </c>
      <c r="V1217" s="21"/>
      <c r="W1217" s="21"/>
      <c r="X1217" s="21"/>
      <c r="Y1217" s="12"/>
    </row>
    <row r="1218" spans="1:25" s="23" customFormat="1" ht="15.75" hidden="1" x14ac:dyDescent="0.2">
      <c r="A1218" s="24" t="s">
        <v>566</v>
      </c>
      <c r="B1218" s="25">
        <v>11</v>
      </c>
      <c r="C1218" s="49" t="s">
        <v>296</v>
      </c>
      <c r="D1218" s="40">
        <v>322</v>
      </c>
      <c r="E1218" s="20"/>
      <c r="F1218" s="20"/>
      <c r="G1218" s="21">
        <f>SUM(G1219:G1223)</f>
        <v>370000</v>
      </c>
      <c r="H1218" s="21">
        <f>SUM(H1219:H1223)</f>
        <v>370000</v>
      </c>
      <c r="I1218" s="21">
        <f>SUM(I1219:I1223)</f>
        <v>0</v>
      </c>
      <c r="J1218" s="21">
        <f>SUM(J1219:J1223)</f>
        <v>0</v>
      </c>
      <c r="K1218" s="21">
        <f>SUM(K1219:K1223)</f>
        <v>0</v>
      </c>
      <c r="L1218" s="22" t="str">
        <f t="shared" si="605"/>
        <v>-</v>
      </c>
      <c r="M1218" s="21">
        <f t="shared" ref="M1218:U1218" si="613">SUM(M1219:M1223)</f>
        <v>390000</v>
      </c>
      <c r="N1218" s="21">
        <f t="shared" si="613"/>
        <v>390000</v>
      </c>
      <c r="O1218" s="21">
        <f t="shared" si="613"/>
        <v>440000</v>
      </c>
      <c r="P1218" s="21">
        <f t="shared" si="613"/>
        <v>440000</v>
      </c>
      <c r="Q1218" s="21">
        <f t="shared" si="613"/>
        <v>390000</v>
      </c>
      <c r="R1218" s="21">
        <f t="shared" si="613"/>
        <v>440000</v>
      </c>
      <c r="S1218" s="21">
        <f t="shared" si="613"/>
        <v>440000</v>
      </c>
      <c r="T1218" s="21">
        <f t="shared" si="613"/>
        <v>440000</v>
      </c>
      <c r="U1218" s="21">
        <f t="shared" si="613"/>
        <v>440000</v>
      </c>
      <c r="V1218" s="21"/>
      <c r="W1218" s="21"/>
      <c r="X1218" s="21"/>
      <c r="Y1218" s="12"/>
    </row>
    <row r="1219" spans="1:25" s="23" customFormat="1" ht="15.75" hidden="1" x14ac:dyDescent="0.2">
      <c r="A1219" s="28" t="s">
        <v>566</v>
      </c>
      <c r="B1219" s="29">
        <v>11</v>
      </c>
      <c r="C1219" s="50" t="s">
        <v>296</v>
      </c>
      <c r="D1219" s="53" t="s">
        <v>534</v>
      </c>
      <c r="E1219" s="32" t="s">
        <v>297</v>
      </c>
      <c r="F1219" s="20"/>
      <c r="G1219" s="1">
        <v>50000</v>
      </c>
      <c r="H1219" s="1">
        <v>50000</v>
      </c>
      <c r="I1219" s="1"/>
      <c r="J1219" s="1"/>
      <c r="K1219" s="1"/>
      <c r="L1219" s="33" t="str">
        <f t="shared" si="605"/>
        <v>-</v>
      </c>
      <c r="M1219" s="1">
        <v>50000</v>
      </c>
      <c r="N1219" s="1">
        <v>50000</v>
      </c>
      <c r="O1219" s="1">
        <v>70000</v>
      </c>
      <c r="P1219" s="1">
        <f>O1219</f>
        <v>70000</v>
      </c>
      <c r="Q1219" s="1">
        <v>50000</v>
      </c>
      <c r="R1219" s="1">
        <v>70000</v>
      </c>
      <c r="S1219" s="1">
        <f>R1219</f>
        <v>70000</v>
      </c>
      <c r="T1219" s="1">
        <v>70000</v>
      </c>
      <c r="U1219" s="1">
        <f>T1219</f>
        <v>70000</v>
      </c>
      <c r="V1219" s="21"/>
      <c r="W1219" s="21"/>
      <c r="X1219" s="21"/>
      <c r="Y1219" s="12"/>
    </row>
    <row r="1220" spans="1:25" s="23" customFormat="1" ht="15.75" hidden="1" x14ac:dyDescent="0.2">
      <c r="A1220" s="28" t="s">
        <v>566</v>
      </c>
      <c r="B1220" s="29">
        <v>11</v>
      </c>
      <c r="C1220" s="50" t="s">
        <v>296</v>
      </c>
      <c r="D1220" s="53" t="s">
        <v>535</v>
      </c>
      <c r="E1220" s="32" t="s">
        <v>48</v>
      </c>
      <c r="F1220" s="20"/>
      <c r="G1220" s="1">
        <v>170000</v>
      </c>
      <c r="H1220" s="1">
        <v>170000</v>
      </c>
      <c r="I1220" s="1"/>
      <c r="J1220" s="1"/>
      <c r="K1220" s="1"/>
      <c r="L1220" s="33" t="str">
        <f t="shared" si="605"/>
        <v>-</v>
      </c>
      <c r="M1220" s="1">
        <v>190000</v>
      </c>
      <c r="N1220" s="1">
        <v>190000</v>
      </c>
      <c r="O1220" s="1">
        <v>150000</v>
      </c>
      <c r="P1220" s="1">
        <f>O1220</f>
        <v>150000</v>
      </c>
      <c r="Q1220" s="1">
        <v>190000</v>
      </c>
      <c r="R1220" s="1">
        <v>150000</v>
      </c>
      <c r="S1220" s="1">
        <f>R1220</f>
        <v>150000</v>
      </c>
      <c r="T1220" s="1">
        <v>150000</v>
      </c>
      <c r="U1220" s="1">
        <f>T1220</f>
        <v>150000</v>
      </c>
      <c r="V1220" s="21"/>
      <c r="W1220" s="21"/>
      <c r="X1220" s="21"/>
      <c r="Y1220" s="12"/>
    </row>
    <row r="1221" spans="1:25" s="23" customFormat="1" ht="30" hidden="1" x14ac:dyDescent="0.2">
      <c r="A1221" s="28" t="s">
        <v>566</v>
      </c>
      <c r="B1221" s="29">
        <v>11</v>
      </c>
      <c r="C1221" s="50" t="s">
        <v>296</v>
      </c>
      <c r="D1221" s="53" t="s">
        <v>570</v>
      </c>
      <c r="E1221" s="32" t="s">
        <v>155</v>
      </c>
      <c r="F1221" s="20"/>
      <c r="G1221" s="1">
        <v>60000</v>
      </c>
      <c r="H1221" s="1">
        <v>60000</v>
      </c>
      <c r="I1221" s="1"/>
      <c r="J1221" s="1"/>
      <c r="K1221" s="1"/>
      <c r="L1221" s="33" t="str">
        <f t="shared" si="605"/>
        <v>-</v>
      </c>
      <c r="M1221" s="1">
        <v>60000</v>
      </c>
      <c r="N1221" s="1">
        <v>60000</v>
      </c>
      <c r="O1221" s="1">
        <v>100000</v>
      </c>
      <c r="P1221" s="1">
        <f>O1221</f>
        <v>100000</v>
      </c>
      <c r="Q1221" s="1">
        <v>60000</v>
      </c>
      <c r="R1221" s="1">
        <v>100000</v>
      </c>
      <c r="S1221" s="1">
        <f>R1221</f>
        <v>100000</v>
      </c>
      <c r="T1221" s="1">
        <v>100000</v>
      </c>
      <c r="U1221" s="1">
        <f>T1221</f>
        <v>100000</v>
      </c>
      <c r="V1221" s="21"/>
      <c r="W1221" s="21"/>
      <c r="X1221" s="21"/>
      <c r="Y1221" s="12"/>
    </row>
    <row r="1222" spans="1:25" s="23" customFormat="1" ht="15.75" hidden="1" x14ac:dyDescent="0.2">
      <c r="A1222" s="28" t="s">
        <v>566</v>
      </c>
      <c r="B1222" s="29">
        <v>11</v>
      </c>
      <c r="C1222" s="50" t="s">
        <v>296</v>
      </c>
      <c r="D1222" s="53" t="s">
        <v>536</v>
      </c>
      <c r="E1222" s="32" t="s">
        <v>473</v>
      </c>
      <c r="F1222" s="20"/>
      <c r="G1222" s="1">
        <v>50000</v>
      </c>
      <c r="H1222" s="1">
        <v>50000</v>
      </c>
      <c r="I1222" s="1"/>
      <c r="J1222" s="1"/>
      <c r="K1222" s="1"/>
      <c r="L1222" s="33" t="str">
        <f t="shared" si="605"/>
        <v>-</v>
      </c>
      <c r="M1222" s="1">
        <v>50000</v>
      </c>
      <c r="N1222" s="1">
        <v>50000</v>
      </c>
      <c r="O1222" s="1">
        <v>50000</v>
      </c>
      <c r="P1222" s="1">
        <f>O1222</f>
        <v>50000</v>
      </c>
      <c r="Q1222" s="1">
        <v>50000</v>
      </c>
      <c r="R1222" s="1">
        <v>50000</v>
      </c>
      <c r="S1222" s="1">
        <f>R1222</f>
        <v>50000</v>
      </c>
      <c r="T1222" s="1">
        <v>50000</v>
      </c>
      <c r="U1222" s="1">
        <f>T1222</f>
        <v>50000</v>
      </c>
      <c r="V1222" s="21"/>
      <c r="W1222" s="21"/>
      <c r="X1222" s="21"/>
      <c r="Y1222" s="12"/>
    </row>
    <row r="1223" spans="1:25" s="23" customFormat="1" ht="15.75" hidden="1" x14ac:dyDescent="0.2">
      <c r="A1223" s="28" t="s">
        <v>566</v>
      </c>
      <c r="B1223" s="29">
        <v>11</v>
      </c>
      <c r="C1223" s="50" t="s">
        <v>296</v>
      </c>
      <c r="D1223" s="53" t="s">
        <v>571</v>
      </c>
      <c r="E1223" s="32" t="s">
        <v>51</v>
      </c>
      <c r="F1223" s="20"/>
      <c r="G1223" s="1">
        <v>40000</v>
      </c>
      <c r="H1223" s="1">
        <v>40000</v>
      </c>
      <c r="I1223" s="1"/>
      <c r="J1223" s="1"/>
      <c r="K1223" s="1"/>
      <c r="L1223" s="33" t="str">
        <f t="shared" si="605"/>
        <v>-</v>
      </c>
      <c r="M1223" s="1">
        <v>40000</v>
      </c>
      <c r="N1223" s="1">
        <v>40000</v>
      </c>
      <c r="O1223" s="1">
        <v>70000</v>
      </c>
      <c r="P1223" s="1">
        <f>O1223</f>
        <v>70000</v>
      </c>
      <c r="Q1223" s="1">
        <v>40000</v>
      </c>
      <c r="R1223" s="1">
        <v>70000</v>
      </c>
      <c r="S1223" s="1">
        <f>R1223</f>
        <v>70000</v>
      </c>
      <c r="T1223" s="1">
        <v>70000</v>
      </c>
      <c r="U1223" s="1">
        <f>T1223</f>
        <v>70000</v>
      </c>
      <c r="V1223" s="21"/>
      <c r="W1223" s="21"/>
      <c r="X1223" s="21"/>
      <c r="Y1223" s="12"/>
    </row>
    <row r="1224" spans="1:25" s="23" customFormat="1" ht="15.75" hidden="1" x14ac:dyDescent="0.2">
      <c r="A1224" s="24" t="s">
        <v>566</v>
      </c>
      <c r="B1224" s="25">
        <v>11</v>
      </c>
      <c r="C1224" s="49" t="s">
        <v>296</v>
      </c>
      <c r="D1224" s="40">
        <v>323</v>
      </c>
      <c r="E1224" s="20"/>
      <c r="F1224" s="20"/>
      <c r="G1224" s="21">
        <f>SUM(G1225:G1232)</f>
        <v>2200000</v>
      </c>
      <c r="H1224" s="21">
        <f>SUM(H1225:H1232)</f>
        <v>2200000</v>
      </c>
      <c r="I1224" s="21">
        <f>SUM(I1225:I1232)</f>
        <v>0</v>
      </c>
      <c r="J1224" s="21">
        <f>SUM(J1225:J1232)</f>
        <v>0</v>
      </c>
      <c r="K1224" s="21">
        <f>SUM(K1225:K1232)</f>
        <v>0</v>
      </c>
      <c r="L1224" s="22" t="str">
        <f t="shared" si="605"/>
        <v>-</v>
      </c>
      <c r="M1224" s="21">
        <f t="shared" ref="M1224:U1224" si="614">SUM(M1225:M1232)</f>
        <v>2220000</v>
      </c>
      <c r="N1224" s="21">
        <f t="shared" si="614"/>
        <v>2220000</v>
      </c>
      <c r="O1224" s="21">
        <f t="shared" si="614"/>
        <v>2400000</v>
      </c>
      <c r="P1224" s="21">
        <f t="shared" si="614"/>
        <v>2400000</v>
      </c>
      <c r="Q1224" s="21">
        <f t="shared" si="614"/>
        <v>2220000</v>
      </c>
      <c r="R1224" s="21">
        <f t="shared" si="614"/>
        <v>2400000</v>
      </c>
      <c r="S1224" s="21">
        <f t="shared" si="614"/>
        <v>2400000</v>
      </c>
      <c r="T1224" s="21">
        <f t="shared" si="614"/>
        <v>2400000</v>
      </c>
      <c r="U1224" s="21">
        <f t="shared" si="614"/>
        <v>2400000</v>
      </c>
      <c r="V1224" s="21"/>
      <c r="W1224" s="21"/>
      <c r="X1224" s="21"/>
      <c r="Y1224" s="12"/>
    </row>
    <row r="1225" spans="1:25" s="23" customFormat="1" ht="15.75" hidden="1" x14ac:dyDescent="0.2">
      <c r="A1225" s="28" t="s">
        <v>566</v>
      </c>
      <c r="B1225" s="29">
        <v>11</v>
      </c>
      <c r="C1225" s="50" t="s">
        <v>296</v>
      </c>
      <c r="D1225" s="53" t="s">
        <v>537</v>
      </c>
      <c r="E1225" s="32" t="s">
        <v>52</v>
      </c>
      <c r="F1225" s="20"/>
      <c r="G1225" s="1">
        <v>160000</v>
      </c>
      <c r="H1225" s="1">
        <v>160000</v>
      </c>
      <c r="I1225" s="1"/>
      <c r="J1225" s="1"/>
      <c r="K1225" s="1"/>
      <c r="L1225" s="33" t="str">
        <f t="shared" si="605"/>
        <v>-</v>
      </c>
      <c r="M1225" s="1">
        <v>160000</v>
      </c>
      <c r="N1225" s="1">
        <v>160000</v>
      </c>
      <c r="O1225" s="1">
        <v>120000</v>
      </c>
      <c r="P1225" s="1">
        <f t="shared" ref="P1225:P1232" si="615">O1225</f>
        <v>120000</v>
      </c>
      <c r="Q1225" s="1">
        <v>160000</v>
      </c>
      <c r="R1225" s="1">
        <v>120000</v>
      </c>
      <c r="S1225" s="1">
        <f t="shared" ref="S1225:S1232" si="616">R1225</f>
        <v>120000</v>
      </c>
      <c r="T1225" s="76">
        <v>120000</v>
      </c>
      <c r="U1225" s="1">
        <f t="shared" ref="U1225:U1232" si="617">T1225</f>
        <v>120000</v>
      </c>
      <c r="V1225" s="21"/>
      <c r="W1225" s="21"/>
      <c r="X1225" s="21"/>
      <c r="Y1225" s="12"/>
    </row>
    <row r="1226" spans="1:25" s="23" customFormat="1" ht="15.75" hidden="1" x14ac:dyDescent="0.2">
      <c r="A1226" s="28" t="s">
        <v>566</v>
      </c>
      <c r="B1226" s="29">
        <v>11</v>
      </c>
      <c r="C1226" s="50" t="s">
        <v>296</v>
      </c>
      <c r="D1226" s="53" t="s">
        <v>538</v>
      </c>
      <c r="E1226" s="32" t="s">
        <v>53</v>
      </c>
      <c r="F1226" s="20"/>
      <c r="G1226" s="1">
        <v>70000</v>
      </c>
      <c r="H1226" s="1">
        <v>70000</v>
      </c>
      <c r="I1226" s="1"/>
      <c r="J1226" s="1"/>
      <c r="K1226" s="1"/>
      <c r="L1226" s="33" t="str">
        <f t="shared" si="605"/>
        <v>-</v>
      </c>
      <c r="M1226" s="1">
        <v>70000</v>
      </c>
      <c r="N1226" s="1">
        <v>70000</v>
      </c>
      <c r="O1226" s="1">
        <v>150000</v>
      </c>
      <c r="P1226" s="1">
        <f t="shared" si="615"/>
        <v>150000</v>
      </c>
      <c r="Q1226" s="1">
        <v>70000</v>
      </c>
      <c r="R1226" s="1">
        <v>150000</v>
      </c>
      <c r="S1226" s="1">
        <f t="shared" si="616"/>
        <v>150000</v>
      </c>
      <c r="T1226" s="1">
        <v>150000</v>
      </c>
      <c r="U1226" s="1">
        <f t="shared" si="617"/>
        <v>150000</v>
      </c>
      <c r="V1226" s="21"/>
      <c r="W1226" s="21"/>
      <c r="X1226" s="21"/>
      <c r="Y1226" s="12"/>
    </row>
    <row r="1227" spans="1:25" s="23" customFormat="1" ht="15.75" hidden="1" x14ac:dyDescent="0.2">
      <c r="A1227" s="28" t="s">
        <v>566</v>
      </c>
      <c r="B1227" s="29">
        <v>11</v>
      </c>
      <c r="C1227" s="50" t="s">
        <v>296</v>
      </c>
      <c r="D1227" s="53" t="s">
        <v>539</v>
      </c>
      <c r="E1227" s="32" t="s">
        <v>54</v>
      </c>
      <c r="F1227" s="20"/>
      <c r="G1227" s="1">
        <v>30000</v>
      </c>
      <c r="H1227" s="1">
        <v>30000</v>
      </c>
      <c r="I1227" s="1"/>
      <c r="J1227" s="1"/>
      <c r="K1227" s="1"/>
      <c r="L1227" s="33" t="str">
        <f t="shared" si="605"/>
        <v>-</v>
      </c>
      <c r="M1227" s="1">
        <v>30000</v>
      </c>
      <c r="N1227" s="1">
        <v>30000</v>
      </c>
      <c r="O1227" s="1">
        <v>20000</v>
      </c>
      <c r="P1227" s="1">
        <f t="shared" si="615"/>
        <v>20000</v>
      </c>
      <c r="Q1227" s="1">
        <v>30000</v>
      </c>
      <c r="R1227" s="1">
        <v>20000</v>
      </c>
      <c r="S1227" s="1">
        <f t="shared" si="616"/>
        <v>20000</v>
      </c>
      <c r="T1227" s="1">
        <v>20000</v>
      </c>
      <c r="U1227" s="1">
        <f t="shared" si="617"/>
        <v>20000</v>
      </c>
      <c r="V1227" s="21"/>
      <c r="W1227" s="21"/>
      <c r="X1227" s="21"/>
      <c r="Y1227" s="12"/>
    </row>
    <row r="1228" spans="1:25" s="23" customFormat="1" ht="15.75" hidden="1" x14ac:dyDescent="0.2">
      <c r="A1228" s="28" t="s">
        <v>566</v>
      </c>
      <c r="B1228" s="29">
        <v>11</v>
      </c>
      <c r="C1228" s="50" t="s">
        <v>296</v>
      </c>
      <c r="D1228" s="53" t="s">
        <v>540</v>
      </c>
      <c r="E1228" s="32" t="s">
        <v>55</v>
      </c>
      <c r="F1228" s="20"/>
      <c r="G1228" s="1">
        <v>70000</v>
      </c>
      <c r="H1228" s="1">
        <v>70000</v>
      </c>
      <c r="I1228" s="1"/>
      <c r="J1228" s="1"/>
      <c r="K1228" s="1"/>
      <c r="L1228" s="33" t="str">
        <f t="shared" si="605"/>
        <v>-</v>
      </c>
      <c r="M1228" s="1">
        <v>70000</v>
      </c>
      <c r="N1228" s="1">
        <v>70000</v>
      </c>
      <c r="O1228" s="1">
        <v>90000</v>
      </c>
      <c r="P1228" s="1">
        <f t="shared" si="615"/>
        <v>90000</v>
      </c>
      <c r="Q1228" s="1">
        <v>70000</v>
      </c>
      <c r="R1228" s="1">
        <v>90000</v>
      </c>
      <c r="S1228" s="1">
        <f t="shared" si="616"/>
        <v>90000</v>
      </c>
      <c r="T1228" s="1">
        <v>90000</v>
      </c>
      <c r="U1228" s="1">
        <f t="shared" si="617"/>
        <v>90000</v>
      </c>
      <c r="V1228" s="21"/>
      <c r="W1228" s="21"/>
      <c r="X1228" s="21"/>
      <c r="Y1228" s="12"/>
    </row>
    <row r="1229" spans="1:25" s="23" customFormat="1" ht="15.75" hidden="1" x14ac:dyDescent="0.2">
      <c r="A1229" s="28" t="s">
        <v>566</v>
      </c>
      <c r="B1229" s="29">
        <v>11</v>
      </c>
      <c r="C1229" s="50" t="s">
        <v>296</v>
      </c>
      <c r="D1229" s="53" t="s">
        <v>541</v>
      </c>
      <c r="E1229" s="32" t="s">
        <v>56</v>
      </c>
      <c r="F1229" s="20"/>
      <c r="G1229" s="1">
        <v>100000</v>
      </c>
      <c r="H1229" s="1">
        <v>100000</v>
      </c>
      <c r="I1229" s="1"/>
      <c r="J1229" s="1"/>
      <c r="K1229" s="1"/>
      <c r="L1229" s="33" t="str">
        <f t="shared" si="605"/>
        <v>-</v>
      </c>
      <c r="M1229" s="1">
        <v>100000</v>
      </c>
      <c r="N1229" s="1">
        <v>100000</v>
      </c>
      <c r="O1229" s="1">
        <v>270000</v>
      </c>
      <c r="P1229" s="1">
        <f t="shared" si="615"/>
        <v>270000</v>
      </c>
      <c r="Q1229" s="1">
        <v>100000</v>
      </c>
      <c r="R1229" s="1">
        <v>270000</v>
      </c>
      <c r="S1229" s="1">
        <f t="shared" si="616"/>
        <v>270000</v>
      </c>
      <c r="T1229" s="1">
        <v>270000</v>
      </c>
      <c r="U1229" s="1">
        <f t="shared" si="617"/>
        <v>270000</v>
      </c>
      <c r="V1229" s="21"/>
      <c r="W1229" s="21"/>
      <c r="X1229" s="21"/>
      <c r="Y1229" s="12"/>
    </row>
    <row r="1230" spans="1:25" s="23" customFormat="1" ht="15.75" hidden="1" x14ac:dyDescent="0.2">
      <c r="A1230" s="28" t="s">
        <v>566</v>
      </c>
      <c r="B1230" s="29">
        <v>11</v>
      </c>
      <c r="C1230" s="50" t="s">
        <v>296</v>
      </c>
      <c r="D1230" s="53" t="s">
        <v>511</v>
      </c>
      <c r="E1230" s="32" t="s">
        <v>58</v>
      </c>
      <c r="F1230" s="20"/>
      <c r="G1230" s="1">
        <v>150000</v>
      </c>
      <c r="H1230" s="1">
        <v>150000</v>
      </c>
      <c r="I1230" s="1"/>
      <c r="J1230" s="1"/>
      <c r="K1230" s="1"/>
      <c r="L1230" s="33" t="str">
        <f t="shared" si="605"/>
        <v>-</v>
      </c>
      <c r="M1230" s="1">
        <v>150000</v>
      </c>
      <c r="N1230" s="1">
        <v>150000</v>
      </c>
      <c r="O1230" s="1">
        <v>150000</v>
      </c>
      <c r="P1230" s="1">
        <f t="shared" si="615"/>
        <v>150000</v>
      </c>
      <c r="Q1230" s="1">
        <v>150000</v>
      </c>
      <c r="R1230" s="1">
        <v>150000</v>
      </c>
      <c r="S1230" s="1">
        <f t="shared" si="616"/>
        <v>150000</v>
      </c>
      <c r="T1230" s="1">
        <v>150000</v>
      </c>
      <c r="U1230" s="1">
        <f t="shared" si="617"/>
        <v>150000</v>
      </c>
      <c r="V1230" s="21"/>
      <c r="W1230" s="21"/>
      <c r="X1230" s="21"/>
      <c r="Y1230" s="12"/>
    </row>
    <row r="1231" spans="1:25" s="23" customFormat="1" ht="15.75" hidden="1" x14ac:dyDescent="0.2">
      <c r="A1231" s="28" t="s">
        <v>566</v>
      </c>
      <c r="B1231" s="29">
        <v>11</v>
      </c>
      <c r="C1231" s="50" t="s">
        <v>296</v>
      </c>
      <c r="D1231" s="53" t="s">
        <v>543</v>
      </c>
      <c r="E1231" s="32" t="s">
        <v>59</v>
      </c>
      <c r="F1231" s="20"/>
      <c r="G1231" s="1">
        <v>120000</v>
      </c>
      <c r="H1231" s="1">
        <v>120000</v>
      </c>
      <c r="I1231" s="1"/>
      <c r="J1231" s="1"/>
      <c r="K1231" s="1"/>
      <c r="L1231" s="33" t="str">
        <f t="shared" si="605"/>
        <v>-</v>
      </c>
      <c r="M1231" s="1">
        <v>140000</v>
      </c>
      <c r="N1231" s="1">
        <v>140000</v>
      </c>
      <c r="O1231" s="1">
        <v>100000</v>
      </c>
      <c r="P1231" s="1">
        <f t="shared" si="615"/>
        <v>100000</v>
      </c>
      <c r="Q1231" s="1">
        <v>140000</v>
      </c>
      <c r="R1231" s="1">
        <v>100000</v>
      </c>
      <c r="S1231" s="1">
        <f t="shared" si="616"/>
        <v>100000</v>
      </c>
      <c r="T1231" s="1">
        <v>100000</v>
      </c>
      <c r="U1231" s="1">
        <f t="shared" si="617"/>
        <v>100000</v>
      </c>
      <c r="V1231" s="21"/>
      <c r="W1231" s="21"/>
      <c r="X1231" s="21"/>
      <c r="Y1231" s="12"/>
    </row>
    <row r="1232" spans="1:25" s="23" customFormat="1" ht="15.75" hidden="1" x14ac:dyDescent="0.2">
      <c r="A1232" s="28" t="s">
        <v>566</v>
      </c>
      <c r="B1232" s="29">
        <v>11</v>
      </c>
      <c r="C1232" s="50" t="s">
        <v>296</v>
      </c>
      <c r="D1232" s="53" t="s">
        <v>544</v>
      </c>
      <c r="E1232" s="32" t="s">
        <v>60</v>
      </c>
      <c r="F1232" s="20"/>
      <c r="G1232" s="1">
        <v>1500000</v>
      </c>
      <c r="H1232" s="1">
        <v>1500000</v>
      </c>
      <c r="I1232" s="1"/>
      <c r="J1232" s="1"/>
      <c r="K1232" s="1"/>
      <c r="L1232" s="33" t="str">
        <f t="shared" si="605"/>
        <v>-</v>
      </c>
      <c r="M1232" s="1">
        <v>1500000</v>
      </c>
      <c r="N1232" s="1">
        <v>1500000</v>
      </c>
      <c r="O1232" s="1">
        <v>1500000</v>
      </c>
      <c r="P1232" s="1">
        <f t="shared" si="615"/>
        <v>1500000</v>
      </c>
      <c r="Q1232" s="1">
        <v>1500000</v>
      </c>
      <c r="R1232" s="1">
        <v>1500000</v>
      </c>
      <c r="S1232" s="1">
        <f t="shared" si="616"/>
        <v>1500000</v>
      </c>
      <c r="T1232" s="1">
        <v>1500000</v>
      </c>
      <c r="U1232" s="1">
        <f t="shared" si="617"/>
        <v>1500000</v>
      </c>
      <c r="V1232" s="21"/>
      <c r="W1232" s="21"/>
      <c r="X1232" s="21"/>
      <c r="Y1232" s="12"/>
    </row>
    <row r="1233" spans="1:25" s="23" customFormat="1" ht="15.75" hidden="1" x14ac:dyDescent="0.2">
      <c r="A1233" s="24" t="s">
        <v>566</v>
      </c>
      <c r="B1233" s="25">
        <v>11</v>
      </c>
      <c r="C1233" s="49" t="s">
        <v>296</v>
      </c>
      <c r="D1233" s="40">
        <v>329</v>
      </c>
      <c r="E1233" s="20"/>
      <c r="F1233" s="20"/>
      <c r="G1233" s="21">
        <f t="shared" ref="G1233:N1233" si="618">SUM(G1234:G1237)</f>
        <v>90000</v>
      </c>
      <c r="H1233" s="21">
        <f t="shared" si="618"/>
        <v>90000</v>
      </c>
      <c r="I1233" s="21">
        <f t="shared" si="618"/>
        <v>0</v>
      </c>
      <c r="J1233" s="21">
        <f t="shared" si="618"/>
        <v>0</v>
      </c>
      <c r="K1233" s="21">
        <f t="shared" si="618"/>
        <v>0</v>
      </c>
      <c r="L1233" s="22" t="str">
        <f t="shared" si="605"/>
        <v>-</v>
      </c>
      <c r="M1233" s="21">
        <f t="shared" si="618"/>
        <v>90000</v>
      </c>
      <c r="N1233" s="21">
        <f t="shared" si="618"/>
        <v>90000</v>
      </c>
      <c r="O1233" s="21">
        <f>SUM(O1234:O1237)</f>
        <v>290000</v>
      </c>
      <c r="P1233" s="21">
        <f t="shared" ref="P1233:U1233" si="619">SUM(P1234:P1237)</f>
        <v>290000</v>
      </c>
      <c r="Q1233" s="21">
        <f t="shared" si="619"/>
        <v>90000</v>
      </c>
      <c r="R1233" s="21">
        <f t="shared" si="619"/>
        <v>290000</v>
      </c>
      <c r="S1233" s="21">
        <f t="shared" si="619"/>
        <v>290000</v>
      </c>
      <c r="T1233" s="21">
        <f t="shared" si="619"/>
        <v>290000</v>
      </c>
      <c r="U1233" s="21">
        <f t="shared" si="619"/>
        <v>290000</v>
      </c>
      <c r="V1233" s="21"/>
      <c r="W1233" s="21"/>
      <c r="X1233" s="21"/>
      <c r="Y1233" s="12"/>
    </row>
    <row r="1234" spans="1:25" ht="30" hidden="1" x14ac:dyDescent="0.2">
      <c r="A1234" s="28" t="s">
        <v>566</v>
      </c>
      <c r="B1234" s="29">
        <v>11</v>
      </c>
      <c r="C1234" s="50" t="s">
        <v>296</v>
      </c>
      <c r="D1234" s="53">
        <v>3291</v>
      </c>
      <c r="E1234" s="32" t="s">
        <v>62</v>
      </c>
      <c r="L1234" s="33" t="str">
        <f t="shared" si="605"/>
        <v>-</v>
      </c>
      <c r="M1234" s="1"/>
      <c r="N1234" s="1"/>
      <c r="O1234" s="1">
        <v>200000</v>
      </c>
      <c r="P1234" s="1">
        <f>O1234</f>
        <v>200000</v>
      </c>
      <c r="Q1234" s="1"/>
      <c r="R1234" s="2">
        <v>200000</v>
      </c>
      <c r="S1234" s="1">
        <f>R1234</f>
        <v>200000</v>
      </c>
      <c r="T1234" s="2">
        <v>200000</v>
      </c>
      <c r="U1234" s="1">
        <f>T1234</f>
        <v>200000</v>
      </c>
    </row>
    <row r="1235" spans="1:25" s="23" customFormat="1" ht="15.75" hidden="1" x14ac:dyDescent="0.2">
      <c r="A1235" s="28" t="s">
        <v>566</v>
      </c>
      <c r="B1235" s="29">
        <v>11</v>
      </c>
      <c r="C1235" s="50" t="s">
        <v>296</v>
      </c>
      <c r="D1235" s="53" t="s">
        <v>547</v>
      </c>
      <c r="E1235" s="32" t="s">
        <v>63</v>
      </c>
      <c r="F1235" s="20"/>
      <c r="G1235" s="1">
        <v>20000</v>
      </c>
      <c r="H1235" s="1">
        <v>20000</v>
      </c>
      <c r="I1235" s="1"/>
      <c r="J1235" s="1"/>
      <c r="K1235" s="1"/>
      <c r="L1235" s="33" t="str">
        <f t="shared" si="605"/>
        <v>-</v>
      </c>
      <c r="M1235" s="1">
        <v>20000</v>
      </c>
      <c r="N1235" s="1">
        <v>20000</v>
      </c>
      <c r="O1235" s="1">
        <v>20000</v>
      </c>
      <c r="P1235" s="1">
        <f>O1235</f>
        <v>20000</v>
      </c>
      <c r="Q1235" s="1">
        <v>20000</v>
      </c>
      <c r="R1235" s="1">
        <v>20000</v>
      </c>
      <c r="S1235" s="1">
        <f>R1235</f>
        <v>20000</v>
      </c>
      <c r="T1235" s="1">
        <v>20000</v>
      </c>
      <c r="U1235" s="1">
        <f>T1235</f>
        <v>20000</v>
      </c>
      <c r="V1235" s="21"/>
      <c r="W1235" s="21"/>
      <c r="X1235" s="21"/>
      <c r="Y1235" s="12"/>
    </row>
    <row r="1236" spans="1:25" s="23" customFormat="1" ht="15.75" hidden="1" x14ac:dyDescent="0.2">
      <c r="A1236" s="28" t="s">
        <v>566</v>
      </c>
      <c r="B1236" s="29">
        <v>11</v>
      </c>
      <c r="C1236" s="50" t="s">
        <v>296</v>
      </c>
      <c r="D1236" s="53" t="s">
        <v>548</v>
      </c>
      <c r="E1236" s="32" t="s">
        <v>64</v>
      </c>
      <c r="F1236" s="20"/>
      <c r="G1236" s="1">
        <v>50000</v>
      </c>
      <c r="H1236" s="1">
        <v>50000</v>
      </c>
      <c r="I1236" s="1"/>
      <c r="J1236" s="1"/>
      <c r="K1236" s="1"/>
      <c r="L1236" s="33" t="str">
        <f t="shared" si="605"/>
        <v>-</v>
      </c>
      <c r="M1236" s="1">
        <v>50000</v>
      </c>
      <c r="N1236" s="1">
        <v>50000</v>
      </c>
      <c r="O1236" s="1">
        <v>50000</v>
      </c>
      <c r="P1236" s="1">
        <f>O1236</f>
        <v>50000</v>
      </c>
      <c r="Q1236" s="1">
        <v>50000</v>
      </c>
      <c r="R1236" s="1">
        <v>50000</v>
      </c>
      <c r="S1236" s="1">
        <f>R1236</f>
        <v>50000</v>
      </c>
      <c r="T1236" s="1">
        <v>50000</v>
      </c>
      <c r="U1236" s="1">
        <f>T1236</f>
        <v>50000</v>
      </c>
      <c r="V1236" s="21"/>
      <c r="W1236" s="21"/>
      <c r="X1236" s="21"/>
      <c r="Y1236" s="12"/>
    </row>
    <row r="1237" spans="1:25" s="23" customFormat="1" ht="15.75" hidden="1" x14ac:dyDescent="0.2">
      <c r="A1237" s="28" t="s">
        <v>566</v>
      </c>
      <c r="B1237" s="29">
        <v>11</v>
      </c>
      <c r="C1237" s="50" t="s">
        <v>296</v>
      </c>
      <c r="D1237" s="53" t="s">
        <v>549</v>
      </c>
      <c r="E1237" s="32" t="s">
        <v>66</v>
      </c>
      <c r="F1237" s="20"/>
      <c r="G1237" s="1">
        <v>20000</v>
      </c>
      <c r="H1237" s="1">
        <v>20000</v>
      </c>
      <c r="I1237" s="1"/>
      <c r="J1237" s="1"/>
      <c r="K1237" s="1"/>
      <c r="L1237" s="33" t="str">
        <f t="shared" si="605"/>
        <v>-</v>
      </c>
      <c r="M1237" s="1">
        <v>20000</v>
      </c>
      <c r="N1237" s="1">
        <v>20000</v>
      </c>
      <c r="O1237" s="1">
        <v>20000</v>
      </c>
      <c r="P1237" s="1">
        <f>O1237</f>
        <v>20000</v>
      </c>
      <c r="Q1237" s="1">
        <v>20000</v>
      </c>
      <c r="R1237" s="1">
        <v>20000</v>
      </c>
      <c r="S1237" s="1">
        <f>R1237</f>
        <v>20000</v>
      </c>
      <c r="T1237" s="1">
        <v>20000</v>
      </c>
      <c r="U1237" s="1">
        <f>T1237</f>
        <v>20000</v>
      </c>
      <c r="V1237" s="21"/>
      <c r="W1237" s="21"/>
      <c r="X1237" s="21"/>
      <c r="Y1237" s="12"/>
    </row>
    <row r="1238" spans="1:25" s="23" customFormat="1" ht="15.75" hidden="1" x14ac:dyDescent="0.2">
      <c r="A1238" s="24" t="s">
        <v>566</v>
      </c>
      <c r="B1238" s="25">
        <v>11</v>
      </c>
      <c r="C1238" s="49" t="s">
        <v>296</v>
      </c>
      <c r="D1238" s="40">
        <v>343</v>
      </c>
      <c r="E1238" s="20"/>
      <c r="F1238" s="20"/>
      <c r="G1238" s="21">
        <f>SUM(G1239:G1240)</f>
        <v>40000</v>
      </c>
      <c r="H1238" s="21">
        <f>SUM(H1239:H1240)</f>
        <v>40000</v>
      </c>
      <c r="I1238" s="21">
        <f>SUM(I1239:I1240)</f>
        <v>0</v>
      </c>
      <c r="J1238" s="21">
        <f>SUM(J1239:J1240)</f>
        <v>0</v>
      </c>
      <c r="K1238" s="21">
        <f>SUM(K1239:K1240)</f>
        <v>0</v>
      </c>
      <c r="L1238" s="22" t="str">
        <f t="shared" si="605"/>
        <v>-</v>
      </c>
      <c r="M1238" s="21">
        <f t="shared" ref="M1238:U1238" si="620">SUM(M1239:M1240)</f>
        <v>40000</v>
      </c>
      <c r="N1238" s="21">
        <f t="shared" si="620"/>
        <v>40000</v>
      </c>
      <c r="O1238" s="21">
        <f t="shared" si="620"/>
        <v>50000</v>
      </c>
      <c r="P1238" s="21">
        <f t="shared" si="620"/>
        <v>50000</v>
      </c>
      <c r="Q1238" s="21">
        <f t="shared" si="620"/>
        <v>40000</v>
      </c>
      <c r="R1238" s="21">
        <f t="shared" si="620"/>
        <v>50000</v>
      </c>
      <c r="S1238" s="21">
        <f t="shared" si="620"/>
        <v>50000</v>
      </c>
      <c r="T1238" s="21">
        <f t="shared" si="620"/>
        <v>50000</v>
      </c>
      <c r="U1238" s="21">
        <f t="shared" si="620"/>
        <v>50000</v>
      </c>
      <c r="V1238" s="21"/>
      <c r="W1238" s="21"/>
      <c r="X1238" s="21"/>
      <c r="Y1238" s="12"/>
    </row>
    <row r="1239" spans="1:25" s="23" customFormat="1" ht="15.75" hidden="1" x14ac:dyDescent="0.2">
      <c r="A1239" s="28" t="s">
        <v>566</v>
      </c>
      <c r="B1239" s="29">
        <v>11</v>
      </c>
      <c r="C1239" s="50" t="s">
        <v>296</v>
      </c>
      <c r="D1239" s="53" t="s">
        <v>551</v>
      </c>
      <c r="E1239" s="32" t="s">
        <v>68</v>
      </c>
      <c r="F1239" s="20"/>
      <c r="G1239" s="1">
        <v>30000</v>
      </c>
      <c r="H1239" s="1">
        <v>30000</v>
      </c>
      <c r="I1239" s="1"/>
      <c r="J1239" s="1"/>
      <c r="K1239" s="1"/>
      <c r="L1239" s="33" t="str">
        <f t="shared" si="605"/>
        <v>-</v>
      </c>
      <c r="M1239" s="1">
        <v>30000</v>
      </c>
      <c r="N1239" s="1">
        <v>30000</v>
      </c>
      <c r="O1239" s="1">
        <v>30000</v>
      </c>
      <c r="P1239" s="1">
        <f>O1239</f>
        <v>30000</v>
      </c>
      <c r="Q1239" s="1">
        <v>30000</v>
      </c>
      <c r="R1239" s="1">
        <v>30000</v>
      </c>
      <c r="S1239" s="1">
        <f>R1239</f>
        <v>30000</v>
      </c>
      <c r="T1239" s="1">
        <v>30000</v>
      </c>
      <c r="U1239" s="1">
        <f>T1239</f>
        <v>30000</v>
      </c>
      <c r="V1239" s="21"/>
      <c r="W1239" s="21"/>
      <c r="X1239" s="21"/>
      <c r="Y1239" s="12"/>
    </row>
    <row r="1240" spans="1:25" hidden="1" x14ac:dyDescent="0.2">
      <c r="A1240" s="28" t="s">
        <v>566</v>
      </c>
      <c r="B1240" s="29">
        <v>11</v>
      </c>
      <c r="C1240" s="50" t="s">
        <v>296</v>
      </c>
      <c r="D1240" s="53">
        <v>3433</v>
      </c>
      <c r="E1240" s="32" t="s">
        <v>69</v>
      </c>
      <c r="G1240" s="1">
        <v>10000</v>
      </c>
      <c r="H1240" s="1">
        <v>10000</v>
      </c>
      <c r="L1240" s="33" t="str">
        <f t="shared" si="605"/>
        <v>-</v>
      </c>
      <c r="M1240" s="1">
        <v>10000</v>
      </c>
      <c r="N1240" s="1">
        <v>10000</v>
      </c>
      <c r="O1240" s="1">
        <v>20000</v>
      </c>
      <c r="P1240" s="1">
        <f>O1240</f>
        <v>20000</v>
      </c>
      <c r="Q1240" s="1">
        <v>10000</v>
      </c>
      <c r="R1240" s="1">
        <v>20000</v>
      </c>
      <c r="S1240" s="1">
        <f>R1240</f>
        <v>20000</v>
      </c>
      <c r="T1240" s="1">
        <v>20000</v>
      </c>
      <c r="U1240" s="1">
        <f>T1240</f>
        <v>20000</v>
      </c>
    </row>
    <row r="1241" spans="1:25" s="23" customFormat="1" ht="15.75" hidden="1" x14ac:dyDescent="0.2">
      <c r="A1241" s="24" t="s">
        <v>566</v>
      </c>
      <c r="B1241" s="25">
        <v>11</v>
      </c>
      <c r="C1241" s="49" t="s">
        <v>296</v>
      </c>
      <c r="D1241" s="40">
        <v>372</v>
      </c>
      <c r="E1241" s="20"/>
      <c r="F1241" s="20"/>
      <c r="G1241" s="21">
        <f>SUM(G1242)</f>
        <v>20000</v>
      </c>
      <c r="H1241" s="21">
        <f t="shared" ref="H1241:U1241" si="621">SUM(H1242)</f>
        <v>20000</v>
      </c>
      <c r="I1241" s="21">
        <f t="shared" si="621"/>
        <v>0</v>
      </c>
      <c r="J1241" s="21">
        <f t="shared" si="621"/>
        <v>0</v>
      </c>
      <c r="K1241" s="21">
        <f t="shared" si="621"/>
        <v>0</v>
      </c>
      <c r="L1241" s="22" t="str">
        <f t="shared" si="605"/>
        <v>-</v>
      </c>
      <c r="M1241" s="21">
        <f t="shared" si="621"/>
        <v>20000</v>
      </c>
      <c r="N1241" s="21">
        <f t="shared" si="621"/>
        <v>20000</v>
      </c>
      <c r="O1241" s="21">
        <f t="shared" si="621"/>
        <v>20000</v>
      </c>
      <c r="P1241" s="21">
        <f t="shared" si="621"/>
        <v>20000</v>
      </c>
      <c r="Q1241" s="21">
        <f t="shared" si="621"/>
        <v>20000</v>
      </c>
      <c r="R1241" s="21">
        <f t="shared" si="621"/>
        <v>20000</v>
      </c>
      <c r="S1241" s="21">
        <f t="shared" si="621"/>
        <v>20000</v>
      </c>
      <c r="T1241" s="21">
        <f t="shared" si="621"/>
        <v>20000</v>
      </c>
      <c r="U1241" s="21">
        <f t="shared" si="621"/>
        <v>20000</v>
      </c>
      <c r="V1241" s="21"/>
      <c r="W1241" s="21"/>
      <c r="X1241" s="21"/>
      <c r="Y1241" s="12"/>
    </row>
    <row r="1242" spans="1:25" hidden="1" x14ac:dyDescent="0.2">
      <c r="A1242" s="28" t="s">
        <v>566</v>
      </c>
      <c r="B1242" s="29">
        <v>11</v>
      </c>
      <c r="C1242" s="50" t="s">
        <v>296</v>
      </c>
      <c r="D1242" s="53">
        <v>3721</v>
      </c>
      <c r="E1242" s="32" t="s">
        <v>138</v>
      </c>
      <c r="G1242" s="1">
        <v>20000</v>
      </c>
      <c r="H1242" s="1">
        <v>20000</v>
      </c>
      <c r="L1242" s="33" t="str">
        <f t="shared" si="605"/>
        <v>-</v>
      </c>
      <c r="M1242" s="1">
        <v>20000</v>
      </c>
      <c r="N1242" s="1">
        <v>20000</v>
      </c>
      <c r="O1242" s="1">
        <v>20000</v>
      </c>
      <c r="P1242" s="1">
        <f>O1242</f>
        <v>20000</v>
      </c>
      <c r="Q1242" s="1">
        <v>20000</v>
      </c>
      <c r="R1242" s="1">
        <v>20000</v>
      </c>
      <c r="S1242" s="1">
        <f>R1242</f>
        <v>20000</v>
      </c>
      <c r="T1242" s="1">
        <v>20000</v>
      </c>
      <c r="U1242" s="1">
        <f>T1242</f>
        <v>20000</v>
      </c>
    </row>
    <row r="1243" spans="1:25" s="23" customFormat="1" ht="15.75" hidden="1" x14ac:dyDescent="0.2">
      <c r="A1243" s="24" t="s">
        <v>566</v>
      </c>
      <c r="B1243" s="25">
        <v>11</v>
      </c>
      <c r="C1243" s="49" t="s">
        <v>296</v>
      </c>
      <c r="D1243" s="40">
        <v>412</v>
      </c>
      <c r="E1243" s="20"/>
      <c r="F1243" s="20"/>
      <c r="G1243" s="21">
        <f>SUM(G1244)</f>
        <v>45000</v>
      </c>
      <c r="H1243" s="21">
        <f t="shared" ref="H1243:U1243" si="622">SUM(H1244)</f>
        <v>45000</v>
      </c>
      <c r="I1243" s="21">
        <f t="shared" si="622"/>
        <v>0</v>
      </c>
      <c r="J1243" s="21">
        <f t="shared" si="622"/>
        <v>0</v>
      </c>
      <c r="K1243" s="21">
        <f t="shared" si="622"/>
        <v>0</v>
      </c>
      <c r="L1243" s="22" t="str">
        <f t="shared" si="605"/>
        <v>-</v>
      </c>
      <c r="M1243" s="21">
        <f t="shared" si="622"/>
        <v>45000</v>
      </c>
      <c r="N1243" s="21">
        <f t="shared" si="622"/>
        <v>45000</v>
      </c>
      <c r="O1243" s="21">
        <f t="shared" si="622"/>
        <v>50000</v>
      </c>
      <c r="P1243" s="21">
        <f t="shared" si="622"/>
        <v>50000</v>
      </c>
      <c r="Q1243" s="21">
        <f t="shared" si="622"/>
        <v>45000</v>
      </c>
      <c r="R1243" s="21">
        <f t="shared" si="622"/>
        <v>50000</v>
      </c>
      <c r="S1243" s="21">
        <f t="shared" si="622"/>
        <v>50000</v>
      </c>
      <c r="T1243" s="21">
        <f t="shared" si="622"/>
        <v>50000</v>
      </c>
      <c r="U1243" s="21">
        <f t="shared" si="622"/>
        <v>50000</v>
      </c>
      <c r="V1243" s="21"/>
      <c r="W1243" s="21"/>
      <c r="X1243" s="21"/>
      <c r="Y1243" s="12"/>
    </row>
    <row r="1244" spans="1:25" hidden="1" x14ac:dyDescent="0.2">
      <c r="A1244" s="28" t="s">
        <v>566</v>
      </c>
      <c r="B1244" s="29">
        <v>11</v>
      </c>
      <c r="C1244" s="50" t="s">
        <v>296</v>
      </c>
      <c r="D1244" s="53">
        <v>4123</v>
      </c>
      <c r="E1244" s="32" t="s">
        <v>558</v>
      </c>
      <c r="G1244" s="1">
        <v>45000</v>
      </c>
      <c r="H1244" s="1">
        <v>45000</v>
      </c>
      <c r="L1244" s="33" t="str">
        <f t="shared" si="605"/>
        <v>-</v>
      </c>
      <c r="M1244" s="1">
        <v>45000</v>
      </c>
      <c r="N1244" s="1">
        <v>45000</v>
      </c>
      <c r="O1244" s="1">
        <v>50000</v>
      </c>
      <c r="P1244" s="1">
        <f>O1244</f>
        <v>50000</v>
      </c>
      <c r="Q1244" s="1">
        <v>45000</v>
      </c>
      <c r="R1244" s="1">
        <v>50000</v>
      </c>
      <c r="S1244" s="1">
        <f>R1244</f>
        <v>50000</v>
      </c>
      <c r="T1244" s="1">
        <v>50000</v>
      </c>
      <c r="U1244" s="1">
        <f>T1244</f>
        <v>50000</v>
      </c>
    </row>
    <row r="1245" spans="1:25" s="23" customFormat="1" ht="15.75" hidden="1" x14ac:dyDescent="0.2">
      <c r="A1245" s="24" t="s">
        <v>566</v>
      </c>
      <c r="B1245" s="25">
        <v>11</v>
      </c>
      <c r="C1245" s="49" t="s">
        <v>296</v>
      </c>
      <c r="D1245" s="40">
        <v>422</v>
      </c>
      <c r="E1245" s="20"/>
      <c r="F1245" s="20"/>
      <c r="G1245" s="21">
        <f>SUM(G1246:G1249)</f>
        <v>417000</v>
      </c>
      <c r="H1245" s="21">
        <f>SUM(H1246:H1249)</f>
        <v>417000</v>
      </c>
      <c r="I1245" s="21">
        <f>SUM(I1246:I1249)</f>
        <v>0</v>
      </c>
      <c r="J1245" s="21">
        <f>SUM(J1246:J1249)</f>
        <v>0</v>
      </c>
      <c r="K1245" s="21">
        <f>SUM(K1246:K1249)</f>
        <v>0</v>
      </c>
      <c r="L1245" s="22" t="str">
        <f t="shared" si="605"/>
        <v>-</v>
      </c>
      <c r="M1245" s="21">
        <f t="shared" ref="M1245:U1245" si="623">SUM(M1246:M1249)</f>
        <v>417000</v>
      </c>
      <c r="N1245" s="21">
        <f t="shared" si="623"/>
        <v>417000</v>
      </c>
      <c r="O1245" s="21">
        <f t="shared" si="623"/>
        <v>340000</v>
      </c>
      <c r="P1245" s="21">
        <f t="shared" si="623"/>
        <v>340000</v>
      </c>
      <c r="Q1245" s="21">
        <f t="shared" si="623"/>
        <v>417000</v>
      </c>
      <c r="R1245" s="21">
        <f t="shared" si="623"/>
        <v>340000</v>
      </c>
      <c r="S1245" s="21">
        <f t="shared" si="623"/>
        <v>340000</v>
      </c>
      <c r="T1245" s="21">
        <f t="shared" si="623"/>
        <v>340000</v>
      </c>
      <c r="U1245" s="21">
        <f t="shared" si="623"/>
        <v>340000</v>
      </c>
      <c r="V1245" s="21"/>
      <c r="W1245" s="21"/>
      <c r="X1245" s="21"/>
      <c r="Y1245" s="12"/>
    </row>
    <row r="1246" spans="1:25" hidden="1" x14ac:dyDescent="0.2">
      <c r="A1246" s="28" t="s">
        <v>566</v>
      </c>
      <c r="B1246" s="29">
        <v>11</v>
      </c>
      <c r="C1246" s="50" t="s">
        <v>296</v>
      </c>
      <c r="D1246" s="53">
        <v>4221</v>
      </c>
      <c r="E1246" s="32" t="s">
        <v>74</v>
      </c>
      <c r="G1246" s="1">
        <v>150000</v>
      </c>
      <c r="H1246" s="1">
        <v>150000</v>
      </c>
      <c r="L1246" s="33" t="str">
        <f t="shared" si="605"/>
        <v>-</v>
      </c>
      <c r="M1246" s="1">
        <v>150000</v>
      </c>
      <c r="N1246" s="1">
        <v>150000</v>
      </c>
      <c r="O1246" s="1">
        <v>140000</v>
      </c>
      <c r="P1246" s="1">
        <f>O1246</f>
        <v>140000</v>
      </c>
      <c r="Q1246" s="1">
        <v>150000</v>
      </c>
      <c r="R1246" s="1">
        <v>140000</v>
      </c>
      <c r="S1246" s="1">
        <f>R1246</f>
        <v>140000</v>
      </c>
      <c r="T1246" s="1">
        <v>140000</v>
      </c>
      <c r="U1246" s="1">
        <f>T1246</f>
        <v>140000</v>
      </c>
    </row>
    <row r="1247" spans="1:25" hidden="1" x14ac:dyDescent="0.2">
      <c r="A1247" s="28" t="s">
        <v>566</v>
      </c>
      <c r="B1247" s="29">
        <v>11</v>
      </c>
      <c r="C1247" s="50" t="s">
        <v>296</v>
      </c>
      <c r="D1247" s="53">
        <v>4222</v>
      </c>
      <c r="E1247" s="32" t="s">
        <v>75</v>
      </c>
      <c r="G1247" s="1">
        <v>80000</v>
      </c>
      <c r="H1247" s="1">
        <v>80000</v>
      </c>
      <c r="L1247" s="33" t="str">
        <f t="shared" si="605"/>
        <v>-</v>
      </c>
      <c r="M1247" s="1">
        <v>80000</v>
      </c>
      <c r="N1247" s="1">
        <v>80000</v>
      </c>
      <c r="O1247" s="1">
        <v>50000</v>
      </c>
      <c r="P1247" s="1">
        <f>O1247</f>
        <v>50000</v>
      </c>
      <c r="Q1247" s="1">
        <v>80000</v>
      </c>
      <c r="R1247" s="1">
        <v>50000</v>
      </c>
      <c r="S1247" s="1">
        <f>R1247</f>
        <v>50000</v>
      </c>
      <c r="T1247" s="1">
        <v>50000</v>
      </c>
      <c r="U1247" s="1">
        <f>T1247</f>
        <v>50000</v>
      </c>
    </row>
    <row r="1248" spans="1:25" hidden="1" x14ac:dyDescent="0.2">
      <c r="A1248" s="28" t="s">
        <v>566</v>
      </c>
      <c r="B1248" s="29">
        <v>11</v>
      </c>
      <c r="C1248" s="50" t="s">
        <v>296</v>
      </c>
      <c r="D1248" s="53">
        <v>4223</v>
      </c>
      <c r="E1248" s="32" t="s">
        <v>76</v>
      </c>
      <c r="G1248" s="1">
        <v>37000</v>
      </c>
      <c r="H1248" s="1">
        <v>37000</v>
      </c>
      <c r="L1248" s="33" t="str">
        <f t="shared" si="605"/>
        <v>-</v>
      </c>
      <c r="M1248" s="1">
        <v>37000</v>
      </c>
      <c r="N1248" s="1">
        <v>37000</v>
      </c>
      <c r="O1248" s="1">
        <v>50000</v>
      </c>
      <c r="P1248" s="1">
        <f>O1248</f>
        <v>50000</v>
      </c>
      <c r="Q1248" s="1">
        <v>37000</v>
      </c>
      <c r="R1248" s="1">
        <v>50000</v>
      </c>
      <c r="S1248" s="1">
        <f>R1248</f>
        <v>50000</v>
      </c>
      <c r="T1248" s="1">
        <v>50000</v>
      </c>
      <c r="U1248" s="1">
        <f>T1248</f>
        <v>50000</v>
      </c>
    </row>
    <row r="1249" spans="1:25" hidden="1" x14ac:dyDescent="0.2">
      <c r="A1249" s="28" t="s">
        <v>566</v>
      </c>
      <c r="B1249" s="29">
        <v>11</v>
      </c>
      <c r="C1249" s="50" t="s">
        <v>296</v>
      </c>
      <c r="D1249" s="53">
        <v>4227</v>
      </c>
      <c r="E1249" s="32" t="s">
        <v>77</v>
      </c>
      <c r="G1249" s="1">
        <v>150000</v>
      </c>
      <c r="H1249" s="1">
        <v>150000</v>
      </c>
      <c r="L1249" s="33" t="str">
        <f t="shared" si="605"/>
        <v>-</v>
      </c>
      <c r="M1249" s="1">
        <v>150000</v>
      </c>
      <c r="N1249" s="1">
        <v>150000</v>
      </c>
      <c r="O1249" s="1">
        <v>100000</v>
      </c>
      <c r="P1249" s="1">
        <f>O1249</f>
        <v>100000</v>
      </c>
      <c r="Q1249" s="1">
        <v>150000</v>
      </c>
      <c r="R1249" s="1">
        <v>100000</v>
      </c>
      <c r="S1249" s="1">
        <f>R1249</f>
        <v>100000</v>
      </c>
      <c r="T1249" s="1">
        <v>100000</v>
      </c>
      <c r="U1249" s="1">
        <f>T1249</f>
        <v>100000</v>
      </c>
    </row>
    <row r="1250" spans="1:25" s="23" customFormat="1" ht="15.75" hidden="1" x14ac:dyDescent="0.2">
      <c r="A1250" s="24" t="s">
        <v>566</v>
      </c>
      <c r="B1250" s="25">
        <v>11</v>
      </c>
      <c r="C1250" s="49" t="s">
        <v>296</v>
      </c>
      <c r="D1250" s="40">
        <v>426</v>
      </c>
      <c r="E1250" s="20"/>
      <c r="F1250" s="20"/>
      <c r="G1250" s="21">
        <f>SUM(G1251)</f>
        <v>100000</v>
      </c>
      <c r="H1250" s="21">
        <f t="shared" ref="H1250:U1250" si="624">SUM(H1251)</f>
        <v>100000</v>
      </c>
      <c r="I1250" s="21">
        <f t="shared" si="624"/>
        <v>0</v>
      </c>
      <c r="J1250" s="21">
        <f t="shared" si="624"/>
        <v>0</v>
      </c>
      <c r="K1250" s="21">
        <f t="shared" si="624"/>
        <v>0</v>
      </c>
      <c r="L1250" s="22" t="str">
        <f t="shared" si="605"/>
        <v>-</v>
      </c>
      <c r="M1250" s="21">
        <f t="shared" si="624"/>
        <v>100000</v>
      </c>
      <c r="N1250" s="21">
        <f t="shared" si="624"/>
        <v>100000</v>
      </c>
      <c r="O1250" s="21">
        <f t="shared" si="624"/>
        <v>100000</v>
      </c>
      <c r="P1250" s="21">
        <f t="shared" si="624"/>
        <v>100000</v>
      </c>
      <c r="Q1250" s="21">
        <f t="shared" si="624"/>
        <v>100000</v>
      </c>
      <c r="R1250" s="21">
        <f t="shared" si="624"/>
        <v>100000</v>
      </c>
      <c r="S1250" s="21">
        <f t="shared" si="624"/>
        <v>100000</v>
      </c>
      <c r="T1250" s="21">
        <f t="shared" si="624"/>
        <v>100000</v>
      </c>
      <c r="U1250" s="21">
        <f t="shared" si="624"/>
        <v>100000</v>
      </c>
      <c r="V1250" s="21"/>
      <c r="W1250" s="21"/>
      <c r="X1250" s="21"/>
      <c r="Y1250" s="12"/>
    </row>
    <row r="1251" spans="1:25" hidden="1" x14ac:dyDescent="0.2">
      <c r="A1251" s="28" t="s">
        <v>566</v>
      </c>
      <c r="B1251" s="29">
        <v>11</v>
      </c>
      <c r="C1251" s="50" t="s">
        <v>296</v>
      </c>
      <c r="D1251" s="53">
        <v>4262</v>
      </c>
      <c r="E1251" s="32" t="s">
        <v>86</v>
      </c>
      <c r="G1251" s="1">
        <v>100000</v>
      </c>
      <c r="H1251" s="1">
        <v>100000</v>
      </c>
      <c r="L1251" s="33" t="str">
        <f t="shared" si="605"/>
        <v>-</v>
      </c>
      <c r="M1251" s="1">
        <v>100000</v>
      </c>
      <c r="N1251" s="1">
        <v>100000</v>
      </c>
      <c r="O1251" s="1">
        <v>100000</v>
      </c>
      <c r="P1251" s="1">
        <f>O1251</f>
        <v>100000</v>
      </c>
      <c r="Q1251" s="1">
        <v>100000</v>
      </c>
      <c r="R1251" s="1">
        <v>100000</v>
      </c>
      <c r="S1251" s="1">
        <f>R1251</f>
        <v>100000</v>
      </c>
      <c r="T1251" s="1">
        <v>100000</v>
      </c>
      <c r="U1251" s="1">
        <f>T1251</f>
        <v>100000</v>
      </c>
    </row>
    <row r="1252" spans="1:25" s="23" customFormat="1" ht="15.75" hidden="1" x14ac:dyDescent="0.2">
      <c r="A1252" s="24" t="s">
        <v>566</v>
      </c>
      <c r="B1252" s="25">
        <v>11</v>
      </c>
      <c r="C1252" s="49" t="s">
        <v>296</v>
      </c>
      <c r="D1252" s="40">
        <v>451</v>
      </c>
      <c r="E1252" s="20"/>
      <c r="F1252" s="20"/>
      <c r="G1252" s="21">
        <f>SUM(G1253)</f>
        <v>740000</v>
      </c>
      <c r="H1252" s="21">
        <f t="shared" ref="H1252:U1252" si="625">SUM(H1253)</f>
        <v>740000</v>
      </c>
      <c r="I1252" s="21">
        <f t="shared" si="625"/>
        <v>0</v>
      </c>
      <c r="J1252" s="21">
        <f t="shared" si="625"/>
        <v>0</v>
      </c>
      <c r="K1252" s="21">
        <f t="shared" si="625"/>
        <v>0</v>
      </c>
      <c r="L1252" s="22" t="str">
        <f t="shared" si="605"/>
        <v>-</v>
      </c>
      <c r="M1252" s="21">
        <f t="shared" si="625"/>
        <v>800000</v>
      </c>
      <c r="N1252" s="21">
        <f t="shared" si="625"/>
        <v>800000</v>
      </c>
      <c r="O1252" s="21">
        <f t="shared" si="625"/>
        <v>400000</v>
      </c>
      <c r="P1252" s="21">
        <f t="shared" si="625"/>
        <v>400000</v>
      </c>
      <c r="Q1252" s="21">
        <f t="shared" si="625"/>
        <v>800000</v>
      </c>
      <c r="R1252" s="21">
        <f t="shared" si="625"/>
        <v>400000</v>
      </c>
      <c r="S1252" s="21">
        <f t="shared" si="625"/>
        <v>400000</v>
      </c>
      <c r="T1252" s="21">
        <f t="shared" si="625"/>
        <v>400000</v>
      </c>
      <c r="U1252" s="21">
        <f t="shared" si="625"/>
        <v>400000</v>
      </c>
      <c r="V1252" s="21"/>
      <c r="W1252" s="21"/>
      <c r="X1252" s="21"/>
      <c r="Y1252" s="12"/>
    </row>
    <row r="1253" spans="1:25" hidden="1" x14ac:dyDescent="0.2">
      <c r="A1253" s="28" t="s">
        <v>566</v>
      </c>
      <c r="B1253" s="29">
        <v>11</v>
      </c>
      <c r="C1253" s="50" t="s">
        <v>296</v>
      </c>
      <c r="D1253" s="53">
        <v>4511</v>
      </c>
      <c r="E1253" s="32" t="s">
        <v>91</v>
      </c>
      <c r="G1253" s="1">
        <v>740000</v>
      </c>
      <c r="H1253" s="1">
        <v>740000</v>
      </c>
      <c r="L1253" s="33" t="str">
        <f t="shared" si="605"/>
        <v>-</v>
      </c>
      <c r="M1253" s="1">
        <v>800000</v>
      </c>
      <c r="N1253" s="1">
        <v>800000</v>
      </c>
      <c r="O1253" s="1">
        <v>400000</v>
      </c>
      <c r="P1253" s="1">
        <f>O1253</f>
        <v>400000</v>
      </c>
      <c r="Q1253" s="1">
        <v>800000</v>
      </c>
      <c r="R1253" s="1">
        <v>400000</v>
      </c>
      <c r="S1253" s="1">
        <f>R1253</f>
        <v>400000</v>
      </c>
      <c r="T1253" s="1">
        <v>400000</v>
      </c>
      <c r="U1253" s="1">
        <f>T1253</f>
        <v>400000</v>
      </c>
    </row>
    <row r="1254" spans="1:25" s="23" customFormat="1" ht="78.75" x14ac:dyDescent="0.2">
      <c r="A1254" s="337" t="s">
        <v>581</v>
      </c>
      <c r="B1254" s="337"/>
      <c r="C1254" s="337"/>
      <c r="D1254" s="337"/>
      <c r="E1254" s="38" t="s">
        <v>79</v>
      </c>
      <c r="F1254" s="38" t="s">
        <v>578</v>
      </c>
      <c r="G1254" s="21">
        <f>G1255+G1259</f>
        <v>200000</v>
      </c>
      <c r="H1254" s="21">
        <f>H1255+H1259</f>
        <v>200000</v>
      </c>
      <c r="I1254" s="21">
        <f>I1255+I1259</f>
        <v>0</v>
      </c>
      <c r="J1254" s="21">
        <f>J1255+J1259</f>
        <v>0</v>
      </c>
      <c r="K1254" s="21">
        <f>K1255+K1259</f>
        <v>0</v>
      </c>
      <c r="L1254" s="22" t="str">
        <f t="shared" si="605"/>
        <v>-</v>
      </c>
      <c r="M1254" s="21">
        <f t="shared" ref="M1254:U1254" si="626">M1255+M1259</f>
        <v>200000</v>
      </c>
      <c r="N1254" s="21">
        <f t="shared" si="626"/>
        <v>200000</v>
      </c>
      <c r="O1254" s="21">
        <f t="shared" si="626"/>
        <v>240000</v>
      </c>
      <c r="P1254" s="21">
        <f t="shared" si="626"/>
        <v>240000</v>
      </c>
      <c r="Q1254" s="21">
        <f t="shared" si="626"/>
        <v>200000</v>
      </c>
      <c r="R1254" s="21">
        <f t="shared" si="626"/>
        <v>240000</v>
      </c>
      <c r="S1254" s="21">
        <f t="shared" si="626"/>
        <v>240000</v>
      </c>
      <c r="T1254" s="21">
        <f t="shared" si="626"/>
        <v>240000</v>
      </c>
      <c r="U1254" s="21">
        <f t="shared" si="626"/>
        <v>240000</v>
      </c>
      <c r="V1254" s="21"/>
      <c r="W1254" s="21"/>
      <c r="X1254" s="21"/>
      <c r="Y1254" s="12"/>
    </row>
    <row r="1255" spans="1:25" s="23" customFormat="1" ht="15.75" hidden="1" x14ac:dyDescent="0.2">
      <c r="A1255" s="24" t="s">
        <v>572</v>
      </c>
      <c r="B1255" s="25">
        <v>11</v>
      </c>
      <c r="C1255" s="49" t="s">
        <v>296</v>
      </c>
      <c r="D1255" s="40">
        <v>323</v>
      </c>
      <c r="E1255" s="20"/>
      <c r="F1255" s="20"/>
      <c r="G1255" s="21">
        <f>SUM(G1256:G1258)</f>
        <v>160000</v>
      </c>
      <c r="H1255" s="21">
        <f>SUM(H1256:H1258)</f>
        <v>160000</v>
      </c>
      <c r="I1255" s="21">
        <f>SUM(I1256:I1258)</f>
        <v>0</v>
      </c>
      <c r="J1255" s="21">
        <f>SUM(J1256:J1258)</f>
        <v>0</v>
      </c>
      <c r="K1255" s="21">
        <f>SUM(K1256:K1258)</f>
        <v>0</v>
      </c>
      <c r="L1255" s="22" t="str">
        <f t="shared" si="605"/>
        <v>-</v>
      </c>
      <c r="M1255" s="21">
        <f t="shared" ref="M1255:U1255" si="627">SUM(M1256:M1258)</f>
        <v>160000</v>
      </c>
      <c r="N1255" s="21">
        <f t="shared" si="627"/>
        <v>160000</v>
      </c>
      <c r="O1255" s="21">
        <f t="shared" si="627"/>
        <v>200000</v>
      </c>
      <c r="P1255" s="21">
        <f t="shared" si="627"/>
        <v>200000</v>
      </c>
      <c r="Q1255" s="21">
        <f t="shared" si="627"/>
        <v>160000</v>
      </c>
      <c r="R1255" s="21">
        <f t="shared" si="627"/>
        <v>200000</v>
      </c>
      <c r="S1255" s="21">
        <f t="shared" si="627"/>
        <v>200000</v>
      </c>
      <c r="T1255" s="21">
        <f t="shared" si="627"/>
        <v>200000</v>
      </c>
      <c r="U1255" s="21">
        <f t="shared" si="627"/>
        <v>200000</v>
      </c>
      <c r="V1255" s="21"/>
      <c r="W1255" s="21"/>
      <c r="X1255" s="21"/>
      <c r="Y1255" s="12"/>
    </row>
    <row r="1256" spans="1:25" hidden="1" x14ac:dyDescent="0.2">
      <c r="A1256" s="28" t="s">
        <v>572</v>
      </c>
      <c r="B1256" s="29">
        <v>11</v>
      </c>
      <c r="C1256" s="50" t="s">
        <v>296</v>
      </c>
      <c r="D1256" s="53">
        <v>3232</v>
      </c>
      <c r="E1256" s="32" t="s">
        <v>53</v>
      </c>
      <c r="G1256" s="1">
        <v>50000</v>
      </c>
      <c r="H1256" s="1">
        <v>50000</v>
      </c>
      <c r="L1256" s="33" t="str">
        <f t="shared" si="605"/>
        <v>-</v>
      </c>
      <c r="M1256" s="1">
        <v>50000</v>
      </c>
      <c r="N1256" s="1">
        <v>50000</v>
      </c>
      <c r="O1256" s="1">
        <v>50000</v>
      </c>
      <c r="P1256" s="1">
        <f>O1256</f>
        <v>50000</v>
      </c>
      <c r="Q1256" s="1">
        <v>50000</v>
      </c>
      <c r="R1256" s="1">
        <v>50000</v>
      </c>
      <c r="S1256" s="1">
        <f>R1256</f>
        <v>50000</v>
      </c>
      <c r="T1256" s="1">
        <v>50000</v>
      </c>
      <c r="U1256" s="1">
        <f>T1256</f>
        <v>50000</v>
      </c>
    </row>
    <row r="1257" spans="1:25" hidden="1" x14ac:dyDescent="0.2">
      <c r="A1257" s="28" t="s">
        <v>572</v>
      </c>
      <c r="B1257" s="29">
        <v>11</v>
      </c>
      <c r="C1257" s="50" t="s">
        <v>296</v>
      </c>
      <c r="D1257" s="53">
        <v>3235</v>
      </c>
      <c r="E1257" s="32" t="s">
        <v>56</v>
      </c>
      <c r="G1257" s="1">
        <v>70000</v>
      </c>
      <c r="H1257" s="1">
        <v>70000</v>
      </c>
      <c r="L1257" s="33" t="str">
        <f t="shared" si="605"/>
        <v>-</v>
      </c>
      <c r="M1257" s="1">
        <v>70000</v>
      </c>
      <c r="N1257" s="1">
        <v>70000</v>
      </c>
      <c r="O1257" s="1">
        <v>100000</v>
      </c>
      <c r="P1257" s="1">
        <f>O1257</f>
        <v>100000</v>
      </c>
      <c r="Q1257" s="1">
        <v>70000</v>
      </c>
      <c r="R1257" s="1">
        <v>100000</v>
      </c>
      <c r="S1257" s="1">
        <f>R1257</f>
        <v>100000</v>
      </c>
      <c r="T1257" s="1">
        <v>100000</v>
      </c>
      <c r="U1257" s="1">
        <f>T1257</f>
        <v>100000</v>
      </c>
    </row>
    <row r="1258" spans="1:25" hidden="1" x14ac:dyDescent="0.2">
      <c r="A1258" s="28" t="s">
        <v>572</v>
      </c>
      <c r="B1258" s="29">
        <v>11</v>
      </c>
      <c r="C1258" s="50" t="s">
        <v>296</v>
      </c>
      <c r="D1258" s="53">
        <v>3239</v>
      </c>
      <c r="E1258" s="32" t="s">
        <v>60</v>
      </c>
      <c r="G1258" s="1">
        <v>40000</v>
      </c>
      <c r="H1258" s="1">
        <v>40000</v>
      </c>
      <c r="L1258" s="33" t="str">
        <f t="shared" si="605"/>
        <v>-</v>
      </c>
      <c r="M1258" s="1">
        <v>40000</v>
      </c>
      <c r="N1258" s="1">
        <v>40000</v>
      </c>
      <c r="O1258" s="1">
        <v>50000</v>
      </c>
      <c r="P1258" s="1">
        <f>O1258</f>
        <v>50000</v>
      </c>
      <c r="Q1258" s="1">
        <v>40000</v>
      </c>
      <c r="R1258" s="1">
        <v>50000</v>
      </c>
      <c r="S1258" s="1">
        <f>R1258</f>
        <v>50000</v>
      </c>
      <c r="T1258" s="1">
        <v>50000</v>
      </c>
      <c r="U1258" s="1">
        <f>T1258</f>
        <v>50000</v>
      </c>
    </row>
    <row r="1259" spans="1:25" s="23" customFormat="1" ht="15.75" hidden="1" x14ac:dyDescent="0.2">
      <c r="A1259" s="24" t="s">
        <v>572</v>
      </c>
      <c r="B1259" s="25">
        <v>11</v>
      </c>
      <c r="C1259" s="49" t="s">
        <v>296</v>
      </c>
      <c r="D1259" s="40">
        <v>329</v>
      </c>
      <c r="E1259" s="20"/>
      <c r="F1259" s="20"/>
      <c r="G1259" s="21">
        <f>SUM(G1260)</f>
        <v>40000</v>
      </c>
      <c r="H1259" s="21">
        <f t="shared" ref="H1259:U1259" si="628">SUM(H1260)</f>
        <v>40000</v>
      </c>
      <c r="I1259" s="21">
        <f t="shared" si="628"/>
        <v>0</v>
      </c>
      <c r="J1259" s="21">
        <f t="shared" si="628"/>
        <v>0</v>
      </c>
      <c r="K1259" s="21">
        <f t="shared" si="628"/>
        <v>0</v>
      </c>
      <c r="L1259" s="22" t="str">
        <f t="shared" si="605"/>
        <v>-</v>
      </c>
      <c r="M1259" s="21">
        <f t="shared" si="628"/>
        <v>40000</v>
      </c>
      <c r="N1259" s="21">
        <f t="shared" si="628"/>
        <v>40000</v>
      </c>
      <c r="O1259" s="21">
        <f t="shared" si="628"/>
        <v>40000</v>
      </c>
      <c r="P1259" s="21">
        <f t="shared" si="628"/>
        <v>40000</v>
      </c>
      <c r="Q1259" s="21">
        <f t="shared" si="628"/>
        <v>40000</v>
      </c>
      <c r="R1259" s="21">
        <f t="shared" si="628"/>
        <v>40000</v>
      </c>
      <c r="S1259" s="21">
        <f t="shared" si="628"/>
        <v>40000</v>
      </c>
      <c r="T1259" s="21">
        <f t="shared" si="628"/>
        <v>40000</v>
      </c>
      <c r="U1259" s="21">
        <f t="shared" si="628"/>
        <v>40000</v>
      </c>
      <c r="V1259" s="21"/>
      <c r="W1259" s="21"/>
      <c r="X1259" s="21"/>
      <c r="Y1259" s="12"/>
    </row>
    <row r="1260" spans="1:25" hidden="1" x14ac:dyDescent="0.2">
      <c r="A1260" s="28" t="s">
        <v>572</v>
      </c>
      <c r="B1260" s="29">
        <v>11</v>
      </c>
      <c r="C1260" s="50" t="s">
        <v>296</v>
      </c>
      <c r="D1260" s="53">
        <v>3292</v>
      </c>
      <c r="E1260" s="32" t="s">
        <v>63</v>
      </c>
      <c r="G1260" s="1">
        <v>40000</v>
      </c>
      <c r="H1260" s="1">
        <v>40000</v>
      </c>
      <c r="L1260" s="33" t="str">
        <f t="shared" si="605"/>
        <v>-</v>
      </c>
      <c r="M1260" s="1">
        <v>40000</v>
      </c>
      <c r="N1260" s="1">
        <v>40000</v>
      </c>
      <c r="O1260" s="1">
        <v>40000</v>
      </c>
      <c r="P1260" s="1">
        <f>O1260</f>
        <v>40000</v>
      </c>
      <c r="Q1260" s="1">
        <v>40000</v>
      </c>
      <c r="R1260" s="1">
        <v>40000</v>
      </c>
      <c r="S1260" s="1">
        <f>R1260</f>
        <v>40000</v>
      </c>
      <c r="T1260" s="1">
        <v>40000</v>
      </c>
      <c r="U1260" s="1">
        <f>T1260</f>
        <v>40000</v>
      </c>
    </row>
    <row r="1261" spans="1:25" s="23" customFormat="1" ht="78.75" x14ac:dyDescent="0.2">
      <c r="A1261" s="331" t="s">
        <v>581</v>
      </c>
      <c r="B1261" s="331"/>
      <c r="C1261" s="331"/>
      <c r="D1261" s="331"/>
      <c r="E1261" s="38" t="s">
        <v>582</v>
      </c>
      <c r="F1261" s="38" t="s">
        <v>578</v>
      </c>
      <c r="G1261" s="72">
        <f>G1262+G1264+G1266+G1268+G1270</f>
        <v>5185560</v>
      </c>
      <c r="H1261" s="72">
        <f>H1262+H1264+H1266+H1268+H1270</f>
        <v>100000</v>
      </c>
      <c r="I1261" s="72">
        <f>I1262+I1264+I1266+I1268+I1270</f>
        <v>0</v>
      </c>
      <c r="J1261" s="72">
        <f>J1262+J1264+J1266+J1268+J1270</f>
        <v>0</v>
      </c>
      <c r="K1261" s="72">
        <f>K1262+K1264+K1266+K1268+K1270</f>
        <v>0</v>
      </c>
      <c r="L1261" s="73" t="str">
        <f t="shared" si="605"/>
        <v>-</v>
      </c>
      <c r="M1261" s="72">
        <f t="shared" ref="M1261:U1261" si="629">M1262+M1264+M1266+M1268+M1270</f>
        <v>0</v>
      </c>
      <c r="N1261" s="72">
        <f t="shared" si="629"/>
        <v>0</v>
      </c>
      <c r="O1261" s="72">
        <f t="shared" si="629"/>
        <v>4355000</v>
      </c>
      <c r="P1261" s="72">
        <f t="shared" si="629"/>
        <v>90000</v>
      </c>
      <c r="Q1261" s="72">
        <f t="shared" si="629"/>
        <v>0</v>
      </c>
      <c r="R1261" s="72">
        <f t="shared" si="629"/>
        <v>0</v>
      </c>
      <c r="S1261" s="72">
        <f t="shared" si="629"/>
        <v>0</v>
      </c>
      <c r="T1261" s="72">
        <f t="shared" si="629"/>
        <v>0</v>
      </c>
      <c r="U1261" s="72">
        <f t="shared" si="629"/>
        <v>0</v>
      </c>
      <c r="V1261" s="21"/>
      <c r="W1261" s="21"/>
      <c r="X1261" s="21"/>
      <c r="Y1261" s="12"/>
    </row>
    <row r="1262" spans="1:25" s="23" customFormat="1" ht="15.75" hidden="1" x14ac:dyDescent="0.2">
      <c r="A1262" s="24" t="s">
        <v>573</v>
      </c>
      <c r="B1262" s="25">
        <v>12</v>
      </c>
      <c r="C1262" s="49" t="s">
        <v>296</v>
      </c>
      <c r="D1262" s="27">
        <v>323</v>
      </c>
      <c r="E1262" s="20"/>
      <c r="F1262" s="20"/>
      <c r="G1262" s="72">
        <f>SUM(G1263)</f>
        <v>40000</v>
      </c>
      <c r="H1262" s="72">
        <f t="shared" ref="H1262:U1262" si="630">SUM(H1263)</f>
        <v>40000</v>
      </c>
      <c r="I1262" s="72">
        <f t="shared" si="630"/>
        <v>0</v>
      </c>
      <c r="J1262" s="72">
        <f t="shared" si="630"/>
        <v>0</v>
      </c>
      <c r="K1262" s="72">
        <f t="shared" si="630"/>
        <v>0</v>
      </c>
      <c r="L1262" s="73" t="str">
        <f t="shared" si="605"/>
        <v>-</v>
      </c>
      <c r="M1262" s="72">
        <f t="shared" si="630"/>
        <v>0</v>
      </c>
      <c r="N1262" s="72">
        <f t="shared" si="630"/>
        <v>0</v>
      </c>
      <c r="O1262" s="72">
        <f t="shared" si="630"/>
        <v>40000</v>
      </c>
      <c r="P1262" s="72">
        <f t="shared" si="630"/>
        <v>40000</v>
      </c>
      <c r="Q1262" s="72">
        <f t="shared" si="630"/>
        <v>0</v>
      </c>
      <c r="R1262" s="72">
        <f t="shared" si="630"/>
        <v>0</v>
      </c>
      <c r="S1262" s="72">
        <f t="shared" si="630"/>
        <v>0</v>
      </c>
      <c r="T1262" s="72">
        <f t="shared" si="630"/>
        <v>0</v>
      </c>
      <c r="U1262" s="72">
        <f t="shared" si="630"/>
        <v>0</v>
      </c>
      <c r="V1262" s="21"/>
      <c r="W1262" s="21"/>
      <c r="X1262" s="21"/>
      <c r="Y1262" s="12"/>
    </row>
    <row r="1263" spans="1:25" hidden="1" x14ac:dyDescent="0.2">
      <c r="A1263" s="28" t="s">
        <v>573</v>
      </c>
      <c r="B1263" s="29">
        <v>12</v>
      </c>
      <c r="C1263" s="50" t="s">
        <v>296</v>
      </c>
      <c r="D1263" s="53">
        <v>3237</v>
      </c>
      <c r="E1263" s="32" t="s">
        <v>58</v>
      </c>
      <c r="G1263" s="1">
        <v>40000</v>
      </c>
      <c r="H1263" s="1">
        <v>40000</v>
      </c>
      <c r="L1263" s="33" t="str">
        <f t="shared" si="605"/>
        <v>-</v>
      </c>
      <c r="M1263" s="1">
        <v>0</v>
      </c>
      <c r="N1263" s="1">
        <v>0</v>
      </c>
      <c r="O1263" s="1">
        <v>40000</v>
      </c>
      <c r="P1263" s="1">
        <f>O1263</f>
        <v>40000</v>
      </c>
      <c r="Q1263" s="1">
        <v>0</v>
      </c>
      <c r="R1263" s="1"/>
      <c r="S1263" s="1">
        <f>R1263</f>
        <v>0</v>
      </c>
      <c r="T1263" s="1"/>
      <c r="U1263" s="1">
        <f>T1263</f>
        <v>0</v>
      </c>
    </row>
    <row r="1264" spans="1:25" s="23" customFormat="1" ht="15.75" hidden="1" x14ac:dyDescent="0.2">
      <c r="A1264" s="24" t="s">
        <v>573</v>
      </c>
      <c r="B1264" s="25">
        <v>12</v>
      </c>
      <c r="C1264" s="49" t="s">
        <v>296</v>
      </c>
      <c r="D1264" s="40">
        <v>422</v>
      </c>
      <c r="E1264" s="20"/>
      <c r="F1264" s="20"/>
      <c r="G1264" s="21">
        <f>SUM(G1265)</f>
        <v>60000</v>
      </c>
      <c r="H1264" s="21">
        <f t="shared" ref="H1264:U1264" si="631">SUM(H1265)</f>
        <v>60000</v>
      </c>
      <c r="I1264" s="21">
        <f t="shared" si="631"/>
        <v>0</v>
      </c>
      <c r="J1264" s="21">
        <f t="shared" si="631"/>
        <v>0</v>
      </c>
      <c r="K1264" s="21">
        <f t="shared" si="631"/>
        <v>0</v>
      </c>
      <c r="L1264" s="22" t="str">
        <f t="shared" si="605"/>
        <v>-</v>
      </c>
      <c r="M1264" s="21">
        <f t="shared" si="631"/>
        <v>0</v>
      </c>
      <c r="N1264" s="21">
        <f t="shared" si="631"/>
        <v>0</v>
      </c>
      <c r="O1264" s="21">
        <f t="shared" si="631"/>
        <v>50000</v>
      </c>
      <c r="P1264" s="21">
        <f t="shared" si="631"/>
        <v>50000</v>
      </c>
      <c r="Q1264" s="21">
        <f t="shared" si="631"/>
        <v>0</v>
      </c>
      <c r="R1264" s="21">
        <f t="shared" si="631"/>
        <v>0</v>
      </c>
      <c r="S1264" s="21">
        <f t="shared" si="631"/>
        <v>0</v>
      </c>
      <c r="T1264" s="21">
        <f t="shared" si="631"/>
        <v>0</v>
      </c>
      <c r="U1264" s="21">
        <f t="shared" si="631"/>
        <v>0</v>
      </c>
      <c r="V1264" s="21"/>
      <c r="W1264" s="21"/>
      <c r="X1264" s="21"/>
      <c r="Y1264" s="12"/>
    </row>
    <row r="1265" spans="1:25" hidden="1" x14ac:dyDescent="0.2">
      <c r="A1265" s="28" t="s">
        <v>573</v>
      </c>
      <c r="B1265" s="29">
        <v>12</v>
      </c>
      <c r="C1265" s="50" t="s">
        <v>296</v>
      </c>
      <c r="D1265" s="53">
        <v>4227</v>
      </c>
      <c r="E1265" s="32" t="s">
        <v>77</v>
      </c>
      <c r="G1265" s="1">
        <v>60000</v>
      </c>
      <c r="H1265" s="1">
        <v>60000</v>
      </c>
      <c r="L1265" s="33" t="str">
        <f t="shared" si="605"/>
        <v>-</v>
      </c>
      <c r="M1265" s="1">
        <v>0</v>
      </c>
      <c r="N1265" s="1">
        <v>0</v>
      </c>
      <c r="O1265" s="1">
        <v>50000</v>
      </c>
      <c r="P1265" s="1">
        <f>O1265</f>
        <v>50000</v>
      </c>
      <c r="Q1265" s="1">
        <v>0</v>
      </c>
      <c r="R1265" s="1"/>
      <c r="S1265" s="1">
        <f>R1265</f>
        <v>0</v>
      </c>
      <c r="T1265" s="1"/>
      <c r="U1265" s="1">
        <f>T1265</f>
        <v>0</v>
      </c>
    </row>
    <row r="1266" spans="1:25" s="23" customFormat="1" ht="15.75" hidden="1" x14ac:dyDescent="0.2">
      <c r="A1266" s="24" t="s">
        <v>573</v>
      </c>
      <c r="B1266" s="25">
        <v>51</v>
      </c>
      <c r="C1266" s="49" t="s">
        <v>296</v>
      </c>
      <c r="D1266" s="40">
        <v>323</v>
      </c>
      <c r="E1266" s="20"/>
      <c r="F1266" s="20"/>
      <c r="G1266" s="21">
        <f>SUM(G1267)</f>
        <v>660000</v>
      </c>
      <c r="H1266" s="21">
        <f t="shared" ref="H1266:U1266" si="632">SUM(H1267)</f>
        <v>0</v>
      </c>
      <c r="I1266" s="21">
        <f t="shared" si="632"/>
        <v>0</v>
      </c>
      <c r="J1266" s="21">
        <f t="shared" si="632"/>
        <v>0</v>
      </c>
      <c r="K1266" s="21">
        <f t="shared" si="632"/>
        <v>0</v>
      </c>
      <c r="L1266" s="22" t="str">
        <f t="shared" si="605"/>
        <v>-</v>
      </c>
      <c r="M1266" s="21">
        <f t="shared" si="632"/>
        <v>0</v>
      </c>
      <c r="N1266" s="21">
        <f t="shared" si="632"/>
        <v>0</v>
      </c>
      <c r="O1266" s="21">
        <f t="shared" si="632"/>
        <v>660000</v>
      </c>
      <c r="P1266" s="21">
        <f t="shared" si="632"/>
        <v>0</v>
      </c>
      <c r="Q1266" s="21">
        <f t="shared" si="632"/>
        <v>0</v>
      </c>
      <c r="R1266" s="21">
        <f t="shared" si="632"/>
        <v>0</v>
      </c>
      <c r="S1266" s="21">
        <f t="shared" si="632"/>
        <v>0</v>
      </c>
      <c r="T1266" s="21">
        <f t="shared" si="632"/>
        <v>0</v>
      </c>
      <c r="U1266" s="21">
        <f t="shared" si="632"/>
        <v>0</v>
      </c>
      <c r="V1266" s="21"/>
      <c r="W1266" s="21"/>
      <c r="X1266" s="21"/>
      <c r="Y1266" s="12"/>
    </row>
    <row r="1267" spans="1:25" hidden="1" x14ac:dyDescent="0.2">
      <c r="A1267" s="28" t="s">
        <v>573</v>
      </c>
      <c r="B1267" s="29">
        <v>51</v>
      </c>
      <c r="C1267" s="50" t="s">
        <v>296</v>
      </c>
      <c r="D1267" s="53">
        <v>3237</v>
      </c>
      <c r="E1267" s="32" t="s">
        <v>58</v>
      </c>
      <c r="G1267" s="1">
        <v>660000</v>
      </c>
      <c r="H1267" s="55"/>
      <c r="J1267" s="55"/>
      <c r="L1267" s="33" t="str">
        <f t="shared" si="605"/>
        <v>-</v>
      </c>
      <c r="M1267" s="1">
        <v>0</v>
      </c>
      <c r="N1267" s="55"/>
      <c r="O1267" s="1">
        <v>660000</v>
      </c>
      <c r="P1267" s="55"/>
      <c r="Q1267" s="1">
        <v>0</v>
      </c>
      <c r="R1267" s="1"/>
      <c r="S1267" s="55"/>
      <c r="T1267" s="1"/>
      <c r="U1267" s="55"/>
    </row>
    <row r="1268" spans="1:25" s="23" customFormat="1" ht="15.75" hidden="1" x14ac:dyDescent="0.2">
      <c r="A1268" s="24" t="s">
        <v>573</v>
      </c>
      <c r="B1268" s="25">
        <v>51</v>
      </c>
      <c r="C1268" s="49" t="s">
        <v>296</v>
      </c>
      <c r="D1268" s="40">
        <v>382</v>
      </c>
      <c r="E1268" s="20"/>
      <c r="F1268" s="20"/>
      <c r="G1268" s="21">
        <f>SUM(G1269)</f>
        <v>4250560</v>
      </c>
      <c r="H1268" s="21">
        <f t="shared" ref="H1268:U1268" si="633">SUM(H1269)</f>
        <v>0</v>
      </c>
      <c r="I1268" s="21">
        <f t="shared" si="633"/>
        <v>0</v>
      </c>
      <c r="J1268" s="21">
        <f t="shared" si="633"/>
        <v>0</v>
      </c>
      <c r="K1268" s="21">
        <f t="shared" si="633"/>
        <v>0</v>
      </c>
      <c r="L1268" s="22" t="str">
        <f>IF(I1268=0, "-", K1268/I1268*100)</f>
        <v>-</v>
      </c>
      <c r="M1268" s="21">
        <f t="shared" si="633"/>
        <v>0</v>
      </c>
      <c r="N1268" s="21">
        <f t="shared" si="633"/>
        <v>0</v>
      </c>
      <c r="O1268" s="21">
        <f t="shared" si="633"/>
        <v>3430000</v>
      </c>
      <c r="P1268" s="21">
        <f t="shared" si="633"/>
        <v>0</v>
      </c>
      <c r="Q1268" s="21">
        <f t="shared" si="633"/>
        <v>0</v>
      </c>
      <c r="R1268" s="21">
        <f t="shared" si="633"/>
        <v>0</v>
      </c>
      <c r="S1268" s="21">
        <f t="shared" si="633"/>
        <v>0</v>
      </c>
      <c r="T1268" s="21">
        <f t="shared" si="633"/>
        <v>0</v>
      </c>
      <c r="U1268" s="21">
        <f t="shared" si="633"/>
        <v>0</v>
      </c>
      <c r="V1268" s="21"/>
      <c r="W1268" s="21"/>
      <c r="X1268" s="21"/>
      <c r="Y1268" s="12"/>
    </row>
    <row r="1269" spans="1:25" hidden="1" x14ac:dyDescent="0.2">
      <c r="A1269" s="28" t="s">
        <v>573</v>
      </c>
      <c r="B1269" s="29">
        <v>51</v>
      </c>
      <c r="C1269" s="50" t="s">
        <v>296</v>
      </c>
      <c r="D1269" s="53">
        <v>3821</v>
      </c>
      <c r="E1269" s="32" t="s">
        <v>102</v>
      </c>
      <c r="G1269" s="1">
        <v>4250560</v>
      </c>
      <c r="H1269" s="55"/>
      <c r="J1269" s="55"/>
      <c r="L1269" s="33" t="str">
        <f>IF(I1269=0, "-", K1269/I1269*100)</f>
        <v>-</v>
      </c>
      <c r="M1269" s="1">
        <v>0</v>
      </c>
      <c r="N1269" s="55"/>
      <c r="O1269" s="1">
        <v>3430000</v>
      </c>
      <c r="P1269" s="55"/>
      <c r="Q1269" s="1">
        <v>0</v>
      </c>
      <c r="R1269" s="1"/>
      <c r="S1269" s="55"/>
      <c r="T1269" s="1"/>
      <c r="U1269" s="55"/>
    </row>
    <row r="1270" spans="1:25" s="23" customFormat="1" ht="15.75" hidden="1" x14ac:dyDescent="0.2">
      <c r="A1270" s="24" t="s">
        <v>573</v>
      </c>
      <c r="B1270" s="25">
        <v>51</v>
      </c>
      <c r="C1270" s="49" t="s">
        <v>296</v>
      </c>
      <c r="D1270" s="40">
        <v>422</v>
      </c>
      <c r="E1270" s="20"/>
      <c r="F1270" s="20"/>
      <c r="G1270" s="21">
        <f>SUM(G1271:G1272)</f>
        <v>175000</v>
      </c>
      <c r="H1270" s="21">
        <f>SUM(H1271:H1272)</f>
        <v>0</v>
      </c>
      <c r="I1270" s="21">
        <f>SUM(I1271:I1272)</f>
        <v>0</v>
      </c>
      <c r="J1270" s="21">
        <f>SUM(J1271:J1272)</f>
        <v>0</v>
      </c>
      <c r="K1270" s="21">
        <f>SUM(K1271:K1272)</f>
        <v>0</v>
      </c>
      <c r="L1270" s="22" t="str">
        <f>IF(I1270=0, "-", K1270/I1270*100)</f>
        <v>-</v>
      </c>
      <c r="M1270" s="21">
        <f t="shared" ref="M1270:U1270" si="634">SUM(M1271:M1272)</f>
        <v>0</v>
      </c>
      <c r="N1270" s="21">
        <f t="shared" si="634"/>
        <v>0</v>
      </c>
      <c r="O1270" s="21">
        <f t="shared" si="634"/>
        <v>175000</v>
      </c>
      <c r="P1270" s="21">
        <f t="shared" si="634"/>
        <v>0</v>
      </c>
      <c r="Q1270" s="21">
        <f t="shared" si="634"/>
        <v>0</v>
      </c>
      <c r="R1270" s="21">
        <f t="shared" si="634"/>
        <v>0</v>
      </c>
      <c r="S1270" s="21">
        <f t="shared" si="634"/>
        <v>0</v>
      </c>
      <c r="T1270" s="21">
        <f t="shared" si="634"/>
        <v>0</v>
      </c>
      <c r="U1270" s="21">
        <f t="shared" si="634"/>
        <v>0</v>
      </c>
      <c r="V1270" s="21"/>
      <c r="W1270" s="21"/>
      <c r="X1270" s="21"/>
      <c r="Y1270" s="12"/>
    </row>
    <row r="1271" spans="1:25" hidden="1" x14ac:dyDescent="0.2">
      <c r="A1271" s="28" t="s">
        <v>573</v>
      </c>
      <c r="B1271" s="29">
        <v>51</v>
      </c>
      <c r="C1271" s="50" t="s">
        <v>296</v>
      </c>
      <c r="D1271" s="53">
        <v>4221</v>
      </c>
      <c r="E1271" s="32" t="s">
        <v>74</v>
      </c>
      <c r="G1271" s="1">
        <v>0</v>
      </c>
      <c r="H1271" s="55"/>
      <c r="J1271" s="55"/>
      <c r="L1271" s="33" t="str">
        <f>IF(I1271=0, "-", K1271/I1271*100)</f>
        <v>-</v>
      </c>
      <c r="M1271" s="1">
        <v>0</v>
      </c>
      <c r="N1271" s="55"/>
      <c r="O1271" s="1"/>
      <c r="P1271" s="55"/>
      <c r="Q1271" s="1">
        <v>0</v>
      </c>
      <c r="R1271" s="1"/>
      <c r="S1271" s="55"/>
      <c r="T1271" s="1"/>
      <c r="U1271" s="55"/>
    </row>
    <row r="1272" spans="1:25" hidden="1" x14ac:dyDescent="0.2">
      <c r="A1272" s="28" t="s">
        <v>573</v>
      </c>
      <c r="B1272" s="29">
        <v>51</v>
      </c>
      <c r="C1272" s="50" t="s">
        <v>296</v>
      </c>
      <c r="D1272" s="53">
        <v>4227</v>
      </c>
      <c r="E1272" s="32" t="s">
        <v>77</v>
      </c>
      <c r="G1272" s="1">
        <v>175000</v>
      </c>
      <c r="H1272" s="55"/>
      <c r="J1272" s="55"/>
      <c r="L1272" s="33" t="str">
        <f>IF(I1272=0, "-", K1272/I1272*100)</f>
        <v>-</v>
      </c>
      <c r="M1272" s="1">
        <v>0</v>
      </c>
      <c r="N1272" s="55"/>
      <c r="O1272" s="1">
        <v>175000</v>
      </c>
      <c r="P1272" s="55"/>
      <c r="Q1272" s="1">
        <v>0</v>
      </c>
      <c r="R1272" s="1"/>
      <c r="S1272" s="55"/>
      <c r="T1272" s="1"/>
      <c r="U1272" s="55"/>
    </row>
    <row r="1273" spans="1:25" ht="15.75" x14ac:dyDescent="0.2">
      <c r="A1273" s="332" t="s">
        <v>583</v>
      </c>
      <c r="B1273" s="332"/>
      <c r="C1273" s="332"/>
      <c r="D1273" s="332"/>
      <c r="E1273" s="332"/>
      <c r="F1273" s="332"/>
      <c r="G1273" s="16">
        <f>SUM(G1274+G1289)</f>
        <v>11185541</v>
      </c>
      <c r="H1273" s="16">
        <f t="shared" ref="H1273:U1273" si="635">SUM(H1274+H1289)</f>
        <v>11185541</v>
      </c>
      <c r="I1273" s="16">
        <f t="shared" si="635"/>
        <v>11185541</v>
      </c>
      <c r="J1273" s="16">
        <f t="shared" si="635"/>
        <v>11185541</v>
      </c>
      <c r="K1273" s="16">
        <f t="shared" si="635"/>
        <v>7724518.4499999993</v>
      </c>
      <c r="L1273" s="17">
        <f t="shared" si="605"/>
        <v>69.058067464059164</v>
      </c>
      <c r="M1273" s="16">
        <f t="shared" si="635"/>
        <v>11185541</v>
      </c>
      <c r="N1273" s="16">
        <f t="shared" si="635"/>
        <v>11185541</v>
      </c>
      <c r="O1273" s="16">
        <f t="shared" si="635"/>
        <v>11190000</v>
      </c>
      <c r="P1273" s="16">
        <f t="shared" si="635"/>
        <v>11190000</v>
      </c>
      <c r="Q1273" s="16">
        <f t="shared" si="635"/>
        <v>11185541</v>
      </c>
      <c r="R1273" s="16">
        <f t="shared" si="635"/>
        <v>11190000</v>
      </c>
      <c r="S1273" s="16">
        <f t="shared" si="635"/>
        <v>11190000</v>
      </c>
      <c r="T1273" s="16">
        <f t="shared" si="635"/>
        <v>11190000</v>
      </c>
      <c r="U1273" s="16">
        <f t="shared" si="635"/>
        <v>11190000</v>
      </c>
    </row>
    <row r="1274" spans="1:25" s="23" customFormat="1" ht="63" x14ac:dyDescent="0.2">
      <c r="A1274" s="333" t="s">
        <v>584</v>
      </c>
      <c r="B1274" s="333"/>
      <c r="C1274" s="333"/>
      <c r="D1274" s="333"/>
      <c r="E1274" s="20" t="s">
        <v>585</v>
      </c>
      <c r="F1274" s="20" t="s">
        <v>237</v>
      </c>
      <c r="G1274" s="21">
        <f>G1275+G1277+G1279+G1282+G1284+G1287</f>
        <v>10998755</v>
      </c>
      <c r="H1274" s="21">
        <f t="shared" ref="H1274:U1274" si="636">H1275+H1277+H1279+H1282+H1284+H1287</f>
        <v>10998755</v>
      </c>
      <c r="I1274" s="21">
        <f t="shared" si="636"/>
        <v>10998755</v>
      </c>
      <c r="J1274" s="21">
        <f t="shared" si="636"/>
        <v>10998755</v>
      </c>
      <c r="K1274" s="21">
        <f t="shared" si="636"/>
        <v>7537732.4499999993</v>
      </c>
      <c r="L1274" s="22">
        <f t="shared" si="605"/>
        <v>68.532597098489774</v>
      </c>
      <c r="M1274" s="21">
        <f t="shared" si="636"/>
        <v>10998755</v>
      </c>
      <c r="N1274" s="21">
        <f t="shared" si="636"/>
        <v>10998755</v>
      </c>
      <c r="O1274" s="21">
        <f t="shared" si="636"/>
        <v>11003214</v>
      </c>
      <c r="P1274" s="21">
        <f t="shared" si="636"/>
        <v>11003214</v>
      </c>
      <c r="Q1274" s="21">
        <f t="shared" si="636"/>
        <v>10998755</v>
      </c>
      <c r="R1274" s="21">
        <f t="shared" si="636"/>
        <v>11003214</v>
      </c>
      <c r="S1274" s="21">
        <f t="shared" si="636"/>
        <v>11003214</v>
      </c>
      <c r="T1274" s="21">
        <f t="shared" si="636"/>
        <v>11003214</v>
      </c>
      <c r="U1274" s="21">
        <f t="shared" si="636"/>
        <v>11003214</v>
      </c>
      <c r="V1274" s="21"/>
      <c r="W1274" s="21"/>
      <c r="X1274" s="21"/>
      <c r="Y1274" s="12"/>
    </row>
    <row r="1275" spans="1:25" s="23" customFormat="1" ht="15.75" hidden="1" x14ac:dyDescent="0.2">
      <c r="A1275" s="24" t="s">
        <v>584</v>
      </c>
      <c r="B1275" s="25">
        <v>11</v>
      </c>
      <c r="C1275" s="49" t="s">
        <v>101</v>
      </c>
      <c r="D1275" s="27">
        <v>311</v>
      </c>
      <c r="E1275" s="20"/>
      <c r="F1275" s="20"/>
      <c r="G1275" s="21">
        <f>SUM(G1276)</f>
        <v>7642758</v>
      </c>
      <c r="H1275" s="21">
        <f t="shared" ref="H1275:U1275" si="637">SUM(H1276)</f>
        <v>7642758</v>
      </c>
      <c r="I1275" s="21">
        <f t="shared" si="637"/>
        <v>7642758</v>
      </c>
      <c r="J1275" s="21">
        <f t="shared" si="637"/>
        <v>7642758</v>
      </c>
      <c r="K1275" s="21">
        <f t="shared" si="637"/>
        <v>5554294.75</v>
      </c>
      <c r="L1275" s="22">
        <f t="shared" si="605"/>
        <v>72.673958144429022</v>
      </c>
      <c r="M1275" s="21">
        <f t="shared" si="637"/>
        <v>7642758</v>
      </c>
      <c r="N1275" s="21">
        <f t="shared" si="637"/>
        <v>7642758</v>
      </c>
      <c r="O1275" s="21">
        <f t="shared" si="637"/>
        <v>7677450</v>
      </c>
      <c r="P1275" s="21">
        <f t="shared" si="637"/>
        <v>7677450</v>
      </c>
      <c r="Q1275" s="21">
        <f t="shared" si="637"/>
        <v>7642758</v>
      </c>
      <c r="R1275" s="21">
        <f t="shared" si="637"/>
        <v>7677450</v>
      </c>
      <c r="S1275" s="21">
        <f t="shared" si="637"/>
        <v>7677450</v>
      </c>
      <c r="T1275" s="21">
        <f t="shared" si="637"/>
        <v>7677450</v>
      </c>
      <c r="U1275" s="21">
        <f t="shared" si="637"/>
        <v>7677450</v>
      </c>
      <c r="V1275" s="21">
        <v>8940000</v>
      </c>
      <c r="W1275" s="21"/>
      <c r="X1275" s="21"/>
      <c r="Y1275" s="12" t="s">
        <v>586</v>
      </c>
    </row>
    <row r="1276" spans="1:25" ht="15.75" hidden="1" x14ac:dyDescent="0.2">
      <c r="A1276" s="28" t="s">
        <v>584</v>
      </c>
      <c r="B1276" s="29">
        <v>11</v>
      </c>
      <c r="C1276" s="50" t="s">
        <v>101</v>
      </c>
      <c r="D1276" s="53" t="s">
        <v>526</v>
      </c>
      <c r="E1276" s="32" t="s">
        <v>33</v>
      </c>
      <c r="G1276" s="1">
        <v>7642758</v>
      </c>
      <c r="H1276" s="1">
        <v>7642758</v>
      </c>
      <c r="I1276" s="1">
        <v>7642758</v>
      </c>
      <c r="J1276" s="1">
        <v>7642758</v>
      </c>
      <c r="K1276" s="1">
        <v>5554294.75</v>
      </c>
      <c r="L1276" s="33">
        <f t="shared" si="605"/>
        <v>72.673958144429022</v>
      </c>
      <c r="M1276" s="1">
        <v>7642758</v>
      </c>
      <c r="N1276" s="1">
        <v>7642758</v>
      </c>
      <c r="O1276" s="1">
        <v>7677450</v>
      </c>
      <c r="P1276" s="1">
        <f>O1276</f>
        <v>7677450</v>
      </c>
      <c r="Q1276" s="1">
        <v>7642758</v>
      </c>
      <c r="R1276" s="1">
        <v>7677450</v>
      </c>
      <c r="S1276" s="1">
        <f>R1276</f>
        <v>7677450</v>
      </c>
      <c r="T1276" s="1">
        <v>7677450</v>
      </c>
      <c r="U1276" s="1">
        <f>T1276</f>
        <v>7677450</v>
      </c>
      <c r="V1276" s="21">
        <f>O1275+O1277+O1279</f>
        <v>8940000</v>
      </c>
      <c r="Y1276" s="12" t="s">
        <v>587</v>
      </c>
    </row>
    <row r="1277" spans="1:25" s="23" customFormat="1" ht="15.75" hidden="1" x14ac:dyDescent="0.2">
      <c r="A1277" s="24" t="s">
        <v>584</v>
      </c>
      <c r="B1277" s="25">
        <v>11</v>
      </c>
      <c r="C1277" s="49" t="s">
        <v>101</v>
      </c>
      <c r="D1277" s="40">
        <v>312</v>
      </c>
      <c r="E1277" s="20"/>
      <c r="F1277" s="20"/>
      <c r="G1277" s="21">
        <f>SUM(G1278)</f>
        <v>87900</v>
      </c>
      <c r="H1277" s="21">
        <f t="shared" ref="H1277:U1277" si="638">SUM(H1278)</f>
        <v>87900</v>
      </c>
      <c r="I1277" s="21">
        <f t="shared" si="638"/>
        <v>87900</v>
      </c>
      <c r="J1277" s="21">
        <f t="shared" si="638"/>
        <v>87900</v>
      </c>
      <c r="K1277" s="21">
        <f t="shared" si="638"/>
        <v>37012.019999999997</v>
      </c>
      <c r="L1277" s="22">
        <f t="shared" si="605"/>
        <v>42.106962457337879</v>
      </c>
      <c r="M1277" s="21">
        <f t="shared" si="638"/>
        <v>87900</v>
      </c>
      <c r="N1277" s="21">
        <f t="shared" si="638"/>
        <v>87900</v>
      </c>
      <c r="O1277" s="21">
        <f t="shared" si="638"/>
        <v>87900</v>
      </c>
      <c r="P1277" s="21">
        <f t="shared" si="638"/>
        <v>87900</v>
      </c>
      <c r="Q1277" s="21">
        <f t="shared" si="638"/>
        <v>87900</v>
      </c>
      <c r="R1277" s="21">
        <f t="shared" si="638"/>
        <v>87900</v>
      </c>
      <c r="S1277" s="21">
        <f t="shared" si="638"/>
        <v>87900</v>
      </c>
      <c r="T1277" s="21">
        <f t="shared" si="638"/>
        <v>87900</v>
      </c>
      <c r="U1277" s="21">
        <f t="shared" si="638"/>
        <v>87900</v>
      </c>
      <c r="V1277" s="1">
        <f>V1275-V1276</f>
        <v>0</v>
      </c>
      <c r="W1277" s="1"/>
      <c r="X1277" s="1"/>
      <c r="Y1277" s="65" t="s">
        <v>26</v>
      </c>
    </row>
    <row r="1278" spans="1:25" hidden="1" x14ac:dyDescent="0.2">
      <c r="A1278" s="28" t="s">
        <v>584</v>
      </c>
      <c r="B1278" s="29">
        <v>11</v>
      </c>
      <c r="C1278" s="50" t="s">
        <v>101</v>
      </c>
      <c r="D1278" s="53" t="s">
        <v>529</v>
      </c>
      <c r="E1278" s="32" t="s">
        <v>471</v>
      </c>
      <c r="G1278" s="1">
        <v>87900</v>
      </c>
      <c r="H1278" s="1">
        <v>87900</v>
      </c>
      <c r="I1278" s="1">
        <v>87900</v>
      </c>
      <c r="J1278" s="1">
        <v>87900</v>
      </c>
      <c r="K1278" s="1">
        <v>37012.019999999997</v>
      </c>
      <c r="L1278" s="33">
        <f t="shared" si="605"/>
        <v>42.106962457337879</v>
      </c>
      <c r="M1278" s="1">
        <v>87900</v>
      </c>
      <c r="N1278" s="1">
        <v>87900</v>
      </c>
      <c r="O1278" s="1">
        <v>87900</v>
      </c>
      <c r="P1278" s="1">
        <f t="shared" ref="P1278:P1288" si="639">O1278</f>
        <v>87900</v>
      </c>
      <c r="Q1278" s="1">
        <v>87900</v>
      </c>
      <c r="R1278" s="1">
        <v>87900</v>
      </c>
      <c r="S1278" s="1">
        <f t="shared" ref="S1278:S1288" si="640">R1278</f>
        <v>87900</v>
      </c>
      <c r="T1278" s="1">
        <v>87900</v>
      </c>
      <c r="U1278" s="1">
        <f t="shared" ref="U1278:U1288" si="641">T1278</f>
        <v>87900</v>
      </c>
    </row>
    <row r="1279" spans="1:25" s="23" customFormat="1" ht="15.75" hidden="1" x14ac:dyDescent="0.2">
      <c r="A1279" s="24" t="s">
        <v>584</v>
      </c>
      <c r="B1279" s="25">
        <v>11</v>
      </c>
      <c r="C1279" s="49" t="s">
        <v>101</v>
      </c>
      <c r="D1279" s="40">
        <v>313</v>
      </c>
      <c r="E1279" s="20"/>
      <c r="F1279" s="20"/>
      <c r="G1279" s="21">
        <f>SUM(G1280:G1281)</f>
        <v>1169342</v>
      </c>
      <c r="H1279" s="21">
        <f t="shared" ref="H1279:U1279" si="642">SUM(H1280:H1281)</f>
        <v>1169342</v>
      </c>
      <c r="I1279" s="21">
        <f t="shared" si="642"/>
        <v>1169342</v>
      </c>
      <c r="J1279" s="21">
        <f t="shared" si="642"/>
        <v>1169342</v>
      </c>
      <c r="K1279" s="21">
        <f t="shared" si="642"/>
        <v>847743.52</v>
      </c>
      <c r="L1279" s="22">
        <f t="shared" si="605"/>
        <v>72.497483199953479</v>
      </c>
      <c r="M1279" s="21">
        <f t="shared" si="642"/>
        <v>1169342</v>
      </c>
      <c r="N1279" s="21">
        <f t="shared" si="642"/>
        <v>1169342</v>
      </c>
      <c r="O1279" s="21">
        <f t="shared" si="642"/>
        <v>1174650</v>
      </c>
      <c r="P1279" s="21">
        <f t="shared" si="642"/>
        <v>1174650</v>
      </c>
      <c r="Q1279" s="21">
        <f t="shared" si="642"/>
        <v>1169342</v>
      </c>
      <c r="R1279" s="21">
        <f t="shared" si="642"/>
        <v>1174650</v>
      </c>
      <c r="S1279" s="21">
        <f t="shared" si="642"/>
        <v>1174650</v>
      </c>
      <c r="T1279" s="21">
        <f t="shared" si="642"/>
        <v>1174650</v>
      </c>
      <c r="U1279" s="21">
        <f t="shared" si="642"/>
        <v>1174650</v>
      </c>
      <c r="V1279" s="21"/>
      <c r="W1279" s="21"/>
      <c r="X1279" s="21"/>
      <c r="Y1279" s="12"/>
    </row>
    <row r="1280" spans="1:25" hidden="1" x14ac:dyDescent="0.2">
      <c r="A1280" s="28" t="s">
        <v>584</v>
      </c>
      <c r="B1280" s="29">
        <v>11</v>
      </c>
      <c r="C1280" s="50" t="s">
        <v>101</v>
      </c>
      <c r="D1280" s="53" t="s">
        <v>530</v>
      </c>
      <c r="E1280" s="32" t="s">
        <v>40</v>
      </c>
      <c r="G1280" s="1">
        <v>1031772</v>
      </c>
      <c r="H1280" s="1">
        <v>1031772</v>
      </c>
      <c r="I1280" s="1">
        <v>1031772</v>
      </c>
      <c r="J1280" s="1">
        <v>1031772</v>
      </c>
      <c r="K1280" s="1">
        <v>748008.99</v>
      </c>
      <c r="L1280" s="33">
        <f t="shared" si="605"/>
        <v>72.497508170409745</v>
      </c>
      <c r="M1280" s="1">
        <v>1031772</v>
      </c>
      <c r="N1280" s="1">
        <v>1031772</v>
      </c>
      <c r="O1280" s="1">
        <v>1036456</v>
      </c>
      <c r="P1280" s="1">
        <f t="shared" si="639"/>
        <v>1036456</v>
      </c>
      <c r="Q1280" s="1">
        <v>1031772</v>
      </c>
      <c r="R1280" s="1">
        <v>1036456</v>
      </c>
      <c r="S1280" s="1">
        <f t="shared" si="640"/>
        <v>1036456</v>
      </c>
      <c r="T1280" s="1">
        <v>1036456</v>
      </c>
      <c r="U1280" s="1">
        <f t="shared" si="641"/>
        <v>1036456</v>
      </c>
    </row>
    <row r="1281" spans="1:25" ht="30" hidden="1" x14ac:dyDescent="0.2">
      <c r="A1281" s="28" t="s">
        <v>584</v>
      </c>
      <c r="B1281" s="29">
        <v>11</v>
      </c>
      <c r="C1281" s="50" t="s">
        <v>101</v>
      </c>
      <c r="D1281" s="53" t="s">
        <v>569</v>
      </c>
      <c r="E1281" s="32" t="s">
        <v>41</v>
      </c>
      <c r="G1281" s="1">
        <v>137570</v>
      </c>
      <c r="H1281" s="1">
        <v>137570</v>
      </c>
      <c r="I1281" s="1">
        <v>137570</v>
      </c>
      <c r="J1281" s="1">
        <v>137570</v>
      </c>
      <c r="K1281" s="1">
        <v>99734.53</v>
      </c>
      <c r="L1281" s="33">
        <f t="shared" si="605"/>
        <v>72.497295922076034</v>
      </c>
      <c r="M1281" s="1">
        <v>137570</v>
      </c>
      <c r="N1281" s="1">
        <v>137570</v>
      </c>
      <c r="O1281" s="1">
        <v>138194</v>
      </c>
      <c r="P1281" s="1">
        <f t="shared" si="639"/>
        <v>138194</v>
      </c>
      <c r="Q1281" s="1">
        <v>137570</v>
      </c>
      <c r="R1281" s="1">
        <v>138194</v>
      </c>
      <c r="S1281" s="1">
        <f t="shared" si="640"/>
        <v>138194</v>
      </c>
      <c r="T1281" s="1">
        <v>138194</v>
      </c>
      <c r="U1281" s="1">
        <f t="shared" si="641"/>
        <v>138194</v>
      </c>
    </row>
    <row r="1282" spans="1:25" s="23" customFormat="1" ht="15.75" hidden="1" x14ac:dyDescent="0.2">
      <c r="A1282" s="24" t="s">
        <v>584</v>
      </c>
      <c r="B1282" s="25">
        <v>11</v>
      </c>
      <c r="C1282" s="49" t="s">
        <v>101</v>
      </c>
      <c r="D1282" s="40">
        <v>322</v>
      </c>
      <c r="E1282" s="20"/>
      <c r="F1282" s="20"/>
      <c r="G1282" s="21">
        <f>SUM(G1283)</f>
        <v>893755</v>
      </c>
      <c r="H1282" s="21">
        <f t="shared" ref="H1282:U1282" si="643">SUM(H1283)</f>
        <v>893755</v>
      </c>
      <c r="I1282" s="21">
        <f t="shared" si="643"/>
        <v>893755</v>
      </c>
      <c r="J1282" s="21">
        <f t="shared" si="643"/>
        <v>893755</v>
      </c>
      <c r="K1282" s="21">
        <f t="shared" si="643"/>
        <v>492978.16</v>
      </c>
      <c r="L1282" s="22">
        <f t="shared" si="605"/>
        <v>55.158086947765327</v>
      </c>
      <c r="M1282" s="21">
        <f t="shared" si="643"/>
        <v>893755</v>
      </c>
      <c r="N1282" s="21">
        <f t="shared" si="643"/>
        <v>893755</v>
      </c>
      <c r="O1282" s="21">
        <f t="shared" si="643"/>
        <v>873454</v>
      </c>
      <c r="P1282" s="21">
        <f t="shared" si="643"/>
        <v>873454</v>
      </c>
      <c r="Q1282" s="21">
        <f t="shared" si="643"/>
        <v>893755</v>
      </c>
      <c r="R1282" s="21">
        <f t="shared" si="643"/>
        <v>873454</v>
      </c>
      <c r="S1282" s="21">
        <f t="shared" si="643"/>
        <v>873454</v>
      </c>
      <c r="T1282" s="21">
        <f t="shared" si="643"/>
        <v>873454</v>
      </c>
      <c r="U1282" s="21">
        <f t="shared" si="643"/>
        <v>873454</v>
      </c>
      <c r="V1282" s="21"/>
      <c r="W1282" s="21"/>
      <c r="X1282" s="21"/>
      <c r="Y1282" s="12"/>
    </row>
    <row r="1283" spans="1:25" hidden="1" x14ac:dyDescent="0.2">
      <c r="A1283" s="28" t="s">
        <v>584</v>
      </c>
      <c r="B1283" s="29">
        <v>11</v>
      </c>
      <c r="C1283" s="50" t="s">
        <v>101</v>
      </c>
      <c r="D1283" s="53" t="s">
        <v>535</v>
      </c>
      <c r="E1283" s="32" t="s">
        <v>48</v>
      </c>
      <c r="G1283" s="1">
        <v>893755</v>
      </c>
      <c r="H1283" s="1">
        <v>893755</v>
      </c>
      <c r="I1283" s="1">
        <v>893755</v>
      </c>
      <c r="J1283" s="1">
        <v>893755</v>
      </c>
      <c r="K1283" s="1">
        <v>492978.16</v>
      </c>
      <c r="L1283" s="33">
        <f t="shared" si="605"/>
        <v>55.158086947765327</v>
      </c>
      <c r="M1283" s="1">
        <v>893755</v>
      </c>
      <c r="N1283" s="1">
        <v>893755</v>
      </c>
      <c r="O1283" s="1">
        <v>873454</v>
      </c>
      <c r="P1283" s="1">
        <f t="shared" si="639"/>
        <v>873454</v>
      </c>
      <c r="Q1283" s="1">
        <v>893755</v>
      </c>
      <c r="R1283" s="1">
        <v>873454</v>
      </c>
      <c r="S1283" s="1">
        <f t="shared" si="640"/>
        <v>873454</v>
      </c>
      <c r="T1283" s="1">
        <v>873454</v>
      </c>
      <c r="U1283" s="1">
        <f t="shared" si="641"/>
        <v>873454</v>
      </c>
    </row>
    <row r="1284" spans="1:25" s="23" customFormat="1" ht="15.75" hidden="1" x14ac:dyDescent="0.2">
      <c r="A1284" s="24" t="s">
        <v>584</v>
      </c>
      <c r="B1284" s="25">
        <v>11</v>
      </c>
      <c r="C1284" s="49" t="s">
        <v>101</v>
      </c>
      <c r="D1284" s="40">
        <v>323</v>
      </c>
      <c r="E1284" s="20"/>
      <c r="F1284" s="20"/>
      <c r="G1284" s="21">
        <f>SUM(G1285:G1286)</f>
        <v>1015000</v>
      </c>
      <c r="H1284" s="21">
        <f t="shared" ref="H1284:U1284" si="644">SUM(H1285:H1286)</f>
        <v>1015000</v>
      </c>
      <c r="I1284" s="21">
        <f t="shared" si="644"/>
        <v>1015000</v>
      </c>
      <c r="J1284" s="21">
        <f t="shared" si="644"/>
        <v>1015000</v>
      </c>
      <c r="K1284" s="21">
        <f t="shared" si="644"/>
        <v>605704</v>
      </c>
      <c r="L1284" s="22">
        <f t="shared" si="605"/>
        <v>59.67527093596059</v>
      </c>
      <c r="M1284" s="21">
        <f t="shared" si="644"/>
        <v>1015000</v>
      </c>
      <c r="N1284" s="21">
        <f t="shared" si="644"/>
        <v>1015000</v>
      </c>
      <c r="O1284" s="21">
        <f t="shared" si="644"/>
        <v>939760</v>
      </c>
      <c r="P1284" s="21">
        <f t="shared" si="644"/>
        <v>939760</v>
      </c>
      <c r="Q1284" s="21">
        <f t="shared" si="644"/>
        <v>1015000</v>
      </c>
      <c r="R1284" s="21">
        <f t="shared" si="644"/>
        <v>939760</v>
      </c>
      <c r="S1284" s="21">
        <f t="shared" si="644"/>
        <v>939760</v>
      </c>
      <c r="T1284" s="21">
        <f t="shared" si="644"/>
        <v>939760</v>
      </c>
      <c r="U1284" s="21">
        <f t="shared" si="644"/>
        <v>939760</v>
      </c>
      <c r="V1284" s="21"/>
      <c r="W1284" s="21"/>
      <c r="X1284" s="21"/>
      <c r="Y1284" s="12"/>
    </row>
    <row r="1285" spans="1:25" hidden="1" x14ac:dyDescent="0.2">
      <c r="A1285" s="28" t="s">
        <v>584</v>
      </c>
      <c r="B1285" s="29">
        <v>11</v>
      </c>
      <c r="C1285" s="50" t="s">
        <v>101</v>
      </c>
      <c r="D1285" s="53" t="s">
        <v>538</v>
      </c>
      <c r="E1285" s="32" t="s">
        <v>53</v>
      </c>
      <c r="G1285" s="1">
        <v>765000</v>
      </c>
      <c r="H1285" s="1">
        <v>765000</v>
      </c>
      <c r="I1285" s="1">
        <v>765000</v>
      </c>
      <c r="J1285" s="1">
        <v>765000</v>
      </c>
      <c r="K1285" s="1">
        <v>605704</v>
      </c>
      <c r="L1285" s="33">
        <f t="shared" si="605"/>
        <v>79.176993464052288</v>
      </c>
      <c r="M1285" s="1">
        <v>765000</v>
      </c>
      <c r="N1285" s="1">
        <v>765000</v>
      </c>
      <c r="O1285" s="1">
        <v>786760</v>
      </c>
      <c r="P1285" s="1">
        <f t="shared" si="639"/>
        <v>786760</v>
      </c>
      <c r="Q1285" s="1">
        <v>765000</v>
      </c>
      <c r="R1285" s="1">
        <v>786760</v>
      </c>
      <c r="S1285" s="1">
        <f t="shared" si="640"/>
        <v>786760</v>
      </c>
      <c r="T1285" s="1">
        <v>786760</v>
      </c>
      <c r="U1285" s="1">
        <f t="shared" si="641"/>
        <v>786760</v>
      </c>
    </row>
    <row r="1286" spans="1:25" hidden="1" x14ac:dyDescent="0.2">
      <c r="A1286" s="28" t="s">
        <v>584</v>
      </c>
      <c r="B1286" s="29">
        <v>11</v>
      </c>
      <c r="C1286" s="50" t="s">
        <v>101</v>
      </c>
      <c r="D1286" s="53">
        <v>3235</v>
      </c>
      <c r="E1286" s="32" t="s">
        <v>56</v>
      </c>
      <c r="G1286" s="1">
        <v>250000</v>
      </c>
      <c r="H1286" s="1">
        <v>250000</v>
      </c>
      <c r="I1286" s="1">
        <v>250000</v>
      </c>
      <c r="J1286" s="1">
        <v>250000</v>
      </c>
      <c r="K1286" s="1">
        <v>0</v>
      </c>
      <c r="L1286" s="33">
        <f t="shared" si="605"/>
        <v>0</v>
      </c>
      <c r="M1286" s="1">
        <v>250000</v>
      </c>
      <c r="N1286" s="1">
        <v>250000</v>
      </c>
      <c r="O1286" s="1">
        <v>153000</v>
      </c>
      <c r="P1286" s="1">
        <f t="shared" si="639"/>
        <v>153000</v>
      </c>
      <c r="Q1286" s="1">
        <v>250000</v>
      </c>
      <c r="R1286" s="1">
        <v>153000</v>
      </c>
      <c r="S1286" s="1">
        <f t="shared" si="640"/>
        <v>153000</v>
      </c>
      <c r="T1286" s="1">
        <v>153000</v>
      </c>
      <c r="U1286" s="1">
        <f t="shared" si="641"/>
        <v>153000</v>
      </c>
    </row>
    <row r="1287" spans="1:25" s="23" customFormat="1" ht="15.75" hidden="1" x14ac:dyDescent="0.2">
      <c r="A1287" s="24" t="s">
        <v>584</v>
      </c>
      <c r="B1287" s="25">
        <v>11</v>
      </c>
      <c r="C1287" s="49" t="s">
        <v>101</v>
      </c>
      <c r="D1287" s="40">
        <v>329</v>
      </c>
      <c r="E1287" s="20"/>
      <c r="F1287" s="20"/>
      <c r="G1287" s="21">
        <f>SUM(G1288)</f>
        <v>190000</v>
      </c>
      <c r="H1287" s="21">
        <f t="shared" ref="H1287:U1287" si="645">SUM(H1288)</f>
        <v>190000</v>
      </c>
      <c r="I1287" s="21">
        <f t="shared" si="645"/>
        <v>190000</v>
      </c>
      <c r="J1287" s="21">
        <f t="shared" si="645"/>
        <v>190000</v>
      </c>
      <c r="K1287" s="21">
        <f t="shared" si="645"/>
        <v>0</v>
      </c>
      <c r="L1287" s="22">
        <f t="shared" si="605"/>
        <v>0</v>
      </c>
      <c r="M1287" s="21">
        <f t="shared" si="645"/>
        <v>190000</v>
      </c>
      <c r="N1287" s="21">
        <f t="shared" si="645"/>
        <v>190000</v>
      </c>
      <c r="O1287" s="21">
        <f t="shared" si="645"/>
        <v>250000</v>
      </c>
      <c r="P1287" s="21">
        <f t="shared" si="645"/>
        <v>250000</v>
      </c>
      <c r="Q1287" s="21">
        <f t="shared" si="645"/>
        <v>190000</v>
      </c>
      <c r="R1287" s="21">
        <f t="shared" si="645"/>
        <v>250000</v>
      </c>
      <c r="S1287" s="21">
        <f t="shared" si="645"/>
        <v>250000</v>
      </c>
      <c r="T1287" s="21">
        <f t="shared" si="645"/>
        <v>250000</v>
      </c>
      <c r="U1287" s="21">
        <f t="shared" si="645"/>
        <v>250000</v>
      </c>
      <c r="V1287" s="21"/>
      <c r="W1287" s="21"/>
      <c r="X1287" s="21"/>
      <c r="Y1287" s="12"/>
    </row>
    <row r="1288" spans="1:25" hidden="1" x14ac:dyDescent="0.2">
      <c r="A1288" s="28" t="s">
        <v>584</v>
      </c>
      <c r="B1288" s="29">
        <v>11</v>
      </c>
      <c r="C1288" s="50" t="s">
        <v>101</v>
      </c>
      <c r="D1288" s="53">
        <v>3294</v>
      </c>
      <c r="E1288" s="32" t="s">
        <v>65</v>
      </c>
      <c r="G1288" s="1">
        <v>190000</v>
      </c>
      <c r="H1288" s="1">
        <v>190000</v>
      </c>
      <c r="I1288" s="1">
        <v>190000</v>
      </c>
      <c r="J1288" s="1">
        <v>190000</v>
      </c>
      <c r="K1288" s="1">
        <v>0</v>
      </c>
      <c r="L1288" s="33">
        <f t="shared" si="605"/>
        <v>0</v>
      </c>
      <c r="M1288" s="1">
        <v>190000</v>
      </c>
      <c r="N1288" s="1">
        <v>190000</v>
      </c>
      <c r="O1288" s="1">
        <v>250000</v>
      </c>
      <c r="P1288" s="1">
        <f t="shared" si="639"/>
        <v>250000</v>
      </c>
      <c r="Q1288" s="1">
        <v>190000</v>
      </c>
      <c r="R1288" s="1">
        <v>250000</v>
      </c>
      <c r="S1288" s="1">
        <f t="shared" si="640"/>
        <v>250000</v>
      </c>
      <c r="T1288" s="1">
        <v>250000</v>
      </c>
      <c r="U1288" s="1">
        <f t="shared" si="641"/>
        <v>250000</v>
      </c>
    </row>
    <row r="1289" spans="1:25" s="23" customFormat="1" ht="63" x14ac:dyDescent="0.2">
      <c r="A1289" s="333" t="s">
        <v>588</v>
      </c>
      <c r="B1289" s="334"/>
      <c r="C1289" s="334"/>
      <c r="D1289" s="334"/>
      <c r="E1289" s="20" t="s">
        <v>81</v>
      </c>
      <c r="F1289" s="20" t="s">
        <v>237</v>
      </c>
      <c r="G1289" s="21">
        <f>G1290</f>
        <v>186786</v>
      </c>
      <c r="H1289" s="21">
        <f t="shared" ref="H1289:U1289" si="646">H1290</f>
        <v>186786</v>
      </c>
      <c r="I1289" s="21">
        <f t="shared" si="646"/>
        <v>186786</v>
      </c>
      <c r="J1289" s="21">
        <f t="shared" si="646"/>
        <v>186786</v>
      </c>
      <c r="K1289" s="21">
        <f t="shared" si="646"/>
        <v>186786</v>
      </c>
      <c r="L1289" s="22">
        <f t="shared" si="605"/>
        <v>100</v>
      </c>
      <c r="M1289" s="21">
        <f t="shared" si="646"/>
        <v>186786</v>
      </c>
      <c r="N1289" s="21">
        <f t="shared" si="646"/>
        <v>186786</v>
      </c>
      <c r="O1289" s="21">
        <f t="shared" si="646"/>
        <v>186786</v>
      </c>
      <c r="P1289" s="21">
        <f t="shared" si="646"/>
        <v>186786</v>
      </c>
      <c r="Q1289" s="21">
        <f t="shared" si="646"/>
        <v>186786</v>
      </c>
      <c r="R1289" s="21">
        <f t="shared" si="646"/>
        <v>186786</v>
      </c>
      <c r="S1289" s="21">
        <f t="shared" si="646"/>
        <v>186786</v>
      </c>
      <c r="T1289" s="21">
        <f t="shared" si="646"/>
        <v>186786</v>
      </c>
      <c r="U1289" s="21">
        <f t="shared" si="646"/>
        <v>186786</v>
      </c>
      <c r="V1289" s="21"/>
      <c r="W1289" s="21"/>
      <c r="X1289" s="21"/>
      <c r="Y1289" s="12"/>
    </row>
    <row r="1290" spans="1:25" s="23" customFormat="1" ht="15.75" hidden="1" x14ac:dyDescent="0.2">
      <c r="A1290" s="24" t="s">
        <v>588</v>
      </c>
      <c r="B1290" s="25">
        <v>11</v>
      </c>
      <c r="C1290" s="49" t="s">
        <v>101</v>
      </c>
      <c r="D1290" s="40">
        <v>422</v>
      </c>
      <c r="E1290" s="20"/>
      <c r="F1290" s="20"/>
      <c r="G1290" s="21">
        <f>SUM(G1291)</f>
        <v>186786</v>
      </c>
      <c r="H1290" s="21">
        <f t="shared" ref="H1290:U1290" si="647">SUM(H1291)</f>
        <v>186786</v>
      </c>
      <c r="I1290" s="21">
        <f t="shared" si="647"/>
        <v>186786</v>
      </c>
      <c r="J1290" s="21">
        <f t="shared" si="647"/>
        <v>186786</v>
      </c>
      <c r="K1290" s="21">
        <f t="shared" si="647"/>
        <v>186786</v>
      </c>
      <c r="L1290" s="22">
        <f t="shared" si="605"/>
        <v>100</v>
      </c>
      <c r="M1290" s="21">
        <f t="shared" si="647"/>
        <v>186786</v>
      </c>
      <c r="N1290" s="21">
        <f t="shared" si="647"/>
        <v>186786</v>
      </c>
      <c r="O1290" s="21">
        <f t="shared" si="647"/>
        <v>186786</v>
      </c>
      <c r="P1290" s="21">
        <f t="shared" si="647"/>
        <v>186786</v>
      </c>
      <c r="Q1290" s="21">
        <f t="shared" si="647"/>
        <v>186786</v>
      </c>
      <c r="R1290" s="21">
        <f t="shared" si="647"/>
        <v>186786</v>
      </c>
      <c r="S1290" s="21">
        <f t="shared" si="647"/>
        <v>186786</v>
      </c>
      <c r="T1290" s="21">
        <f t="shared" si="647"/>
        <v>186786</v>
      </c>
      <c r="U1290" s="21">
        <f t="shared" si="647"/>
        <v>186786</v>
      </c>
      <c r="V1290" s="21"/>
      <c r="W1290" s="21"/>
      <c r="X1290" s="21"/>
      <c r="Y1290" s="12"/>
    </row>
    <row r="1291" spans="1:25" hidden="1" x14ac:dyDescent="0.2">
      <c r="A1291" s="28" t="s">
        <v>588</v>
      </c>
      <c r="B1291" s="29">
        <v>11</v>
      </c>
      <c r="C1291" s="50" t="s">
        <v>101</v>
      </c>
      <c r="D1291" s="53" t="s">
        <v>552</v>
      </c>
      <c r="E1291" s="32" t="s">
        <v>74</v>
      </c>
      <c r="G1291" s="1">
        <v>186786</v>
      </c>
      <c r="H1291" s="1">
        <v>186786</v>
      </c>
      <c r="I1291" s="1">
        <v>186786</v>
      </c>
      <c r="J1291" s="1">
        <v>186786</v>
      </c>
      <c r="K1291" s="1">
        <v>186786</v>
      </c>
      <c r="L1291" s="33">
        <f t="shared" si="605"/>
        <v>100</v>
      </c>
      <c r="M1291" s="1">
        <v>186786</v>
      </c>
      <c r="N1291" s="1">
        <v>186786</v>
      </c>
      <c r="O1291" s="1">
        <v>186786</v>
      </c>
      <c r="P1291" s="1">
        <f>O1291</f>
        <v>186786</v>
      </c>
      <c r="Q1291" s="1">
        <v>186786</v>
      </c>
      <c r="R1291" s="1">
        <v>186786</v>
      </c>
      <c r="S1291" s="1">
        <f>R1291</f>
        <v>186786</v>
      </c>
      <c r="T1291" s="1">
        <v>186786</v>
      </c>
      <c r="U1291" s="1">
        <f>T1291</f>
        <v>186786</v>
      </c>
    </row>
    <row r="1308" spans="1:25" s="32" customFormat="1" x14ac:dyDescent="0.2">
      <c r="A1308" s="28"/>
      <c r="B1308" s="29"/>
      <c r="C1308" s="50"/>
      <c r="D1308" s="53"/>
      <c r="G1308" s="1"/>
      <c r="H1308" s="1"/>
      <c r="I1308" s="1"/>
      <c r="J1308" s="1"/>
      <c r="K1308" s="1"/>
      <c r="L1308" s="33"/>
      <c r="V1308" s="85"/>
      <c r="W1308" s="85"/>
      <c r="X1308" s="85"/>
      <c r="Y1308" s="89"/>
    </row>
    <row r="1309" spans="1:25" s="32" customFormat="1" x14ac:dyDescent="0.2">
      <c r="A1309" s="28"/>
      <c r="B1309" s="29"/>
      <c r="C1309" s="50"/>
      <c r="D1309" s="53"/>
      <c r="G1309" s="1"/>
      <c r="H1309" s="1"/>
      <c r="I1309" s="1"/>
      <c r="J1309" s="1"/>
      <c r="K1309" s="1"/>
      <c r="L1309" s="33"/>
      <c r="V1309" s="85"/>
      <c r="W1309" s="85"/>
      <c r="X1309" s="85"/>
      <c r="Y1309" s="89"/>
    </row>
    <row r="1310" spans="1:25" s="32" customFormat="1" x14ac:dyDescent="0.2">
      <c r="A1310" s="28"/>
      <c r="B1310" s="29"/>
      <c r="C1310" s="50"/>
      <c r="D1310" s="53"/>
      <c r="G1310" s="1"/>
      <c r="H1310" s="1"/>
      <c r="I1310" s="1"/>
      <c r="J1310" s="1"/>
      <c r="K1310" s="1"/>
      <c r="L1310" s="33"/>
      <c r="V1310" s="85"/>
      <c r="W1310" s="85"/>
      <c r="X1310" s="85"/>
      <c r="Y1310" s="89"/>
    </row>
    <row r="1311" spans="1:25" s="32" customFormat="1" x14ac:dyDescent="0.2">
      <c r="A1311" s="28"/>
      <c r="B1311" s="29"/>
      <c r="C1311" s="50"/>
      <c r="D1311" s="53"/>
      <c r="G1311" s="1"/>
      <c r="H1311" s="1"/>
      <c r="I1311" s="1"/>
      <c r="J1311" s="1"/>
      <c r="K1311" s="1"/>
      <c r="L1311" s="33"/>
      <c r="V1311" s="85"/>
      <c r="W1311" s="85"/>
      <c r="X1311" s="85"/>
      <c r="Y1311" s="89"/>
    </row>
    <row r="1320" spans="12:21" x14ac:dyDescent="0.2">
      <c r="L1320" s="1"/>
      <c r="M1320" s="1"/>
      <c r="N1320" s="1"/>
      <c r="O1320" s="1"/>
      <c r="P1320" s="1"/>
      <c r="Q1320" s="1">
        <f>SUBTOTAL(9,Q6:Q1279)</f>
        <v>47911067362</v>
      </c>
      <c r="R1320" s="1"/>
      <c r="S1320" s="1"/>
      <c r="T1320" s="1"/>
      <c r="U1320" s="1"/>
    </row>
    <row r="1321" spans="12:21" x14ac:dyDescent="0.2">
      <c r="M1321" s="1"/>
      <c r="N1321" s="1"/>
      <c r="O1321" s="1"/>
      <c r="P1321" s="1"/>
      <c r="Q1321" s="1"/>
      <c r="R1321" s="1"/>
      <c r="S1321" s="1"/>
      <c r="T1321" s="1"/>
      <c r="U1321" s="1"/>
    </row>
  </sheetData>
  <autoFilter ref="A1:U1319" xr:uid="{00000000-0009-0000-0000-000000000000}"/>
  <customSheetViews>
    <customSheetView guid="{690963E0-70D2-4DD9-8517-3DDCFA408CAC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1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0454D975-FF71-46C0-9DF0-0BDD758358C1}"/>
    </customSheetView>
    <customSheetView guid="{ADF3AB29-43ED-443C-A574-B6816DBD0304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2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27A3C054-8BEA-4F44-AA4F-58066BF5ED00}"/>
    </customSheetView>
    <customSheetView guid="{E8EF3827-4217-4303-8A9B-BBF667C26949}" scale="90" showAutoFilter="1" hiddenRows="1" hiddenColumns="1" state="hidden">
      <pane xSplit="5" ySplit="4" topLeftCell="F1254" activePane="bottomRight" state="frozen"/>
      <selection pane="bottomRight" activeCell="A1290" sqref="A1290:IV1291"/>
      <pageMargins left="0" right="0" top="0" bottom="0" header="0" footer="0"/>
      <pageSetup paperSize="9" scale="65" orientation="landscape" r:id="rId3"/>
      <headerFooter alignWithMargins="0">
        <oddHeader>&amp;CPrijedlog proračuna Ministarstva pomorstva, prometa i infrastrukture za razdoblje 2014.-2016.&amp;R&amp;D</oddHeader>
        <oddFooter>&amp;CPage&amp;P of &amp;N</oddFooter>
      </headerFooter>
      <autoFilter ref="A1:U1319" xr:uid="{30035DBD-074D-4B10-9555-0AF2856A58F3}"/>
    </customSheetView>
  </customSheetViews>
  <mergeCells count="169">
    <mergeCell ref="A2:F2"/>
    <mergeCell ref="A3:F3"/>
    <mergeCell ref="A4:F4"/>
    <mergeCell ref="A5:D5"/>
    <mergeCell ref="A115:D115"/>
    <mergeCell ref="A118:D118"/>
    <mergeCell ref="A121:D121"/>
    <mergeCell ref="A126:D126"/>
    <mergeCell ref="A105:D105"/>
    <mergeCell ref="A110:F110"/>
    <mergeCell ref="A111:F111"/>
    <mergeCell ref="A112:D112"/>
    <mergeCell ref="A64:D64"/>
    <mergeCell ref="A73:D73"/>
    <mergeCell ref="A90:D90"/>
    <mergeCell ref="A95:D95"/>
    <mergeCell ref="A168:D168"/>
    <mergeCell ref="A171:D171"/>
    <mergeCell ref="A175:D175"/>
    <mergeCell ref="A181:D181"/>
    <mergeCell ref="A145:D145"/>
    <mergeCell ref="A154:D154"/>
    <mergeCell ref="A157:D157"/>
    <mergeCell ref="A160:D160"/>
    <mergeCell ref="A129:D129"/>
    <mergeCell ref="A134:D134"/>
    <mergeCell ref="A137:D137"/>
    <mergeCell ref="A142:D142"/>
    <mergeCell ref="A240:D240"/>
    <mergeCell ref="A245:D245"/>
    <mergeCell ref="A248:D248"/>
    <mergeCell ref="A251:D251"/>
    <mergeCell ref="A207:D207"/>
    <mergeCell ref="A210:D210"/>
    <mergeCell ref="A233:D233"/>
    <mergeCell ref="A236:D236"/>
    <mergeCell ref="A186:D186"/>
    <mergeCell ref="A189:D189"/>
    <mergeCell ref="A194:D194"/>
    <mergeCell ref="A202:D202"/>
    <mergeCell ref="A339:D339"/>
    <mergeCell ref="A342:D342"/>
    <mergeCell ref="A349:D349"/>
    <mergeCell ref="A352:D352"/>
    <mergeCell ref="A309:D309"/>
    <mergeCell ref="A312:D312"/>
    <mergeCell ref="A317:D317"/>
    <mergeCell ref="A332:D332"/>
    <mergeCell ref="A266:D266"/>
    <mergeCell ref="A276:D276"/>
    <mergeCell ref="A290:D290"/>
    <mergeCell ref="A296:D296"/>
    <mergeCell ref="A467:F467"/>
    <mergeCell ref="A468:D468"/>
    <mergeCell ref="A471:D471"/>
    <mergeCell ref="A474:D474"/>
    <mergeCell ref="A433:D433"/>
    <mergeCell ref="A446:D446"/>
    <mergeCell ref="A455:D455"/>
    <mergeCell ref="A466:F466"/>
    <mergeCell ref="A355:F355"/>
    <mergeCell ref="A356:D356"/>
    <mergeCell ref="A400:D400"/>
    <mergeCell ref="A418:D418"/>
    <mergeCell ref="A505:D505"/>
    <mergeCell ref="A518:D518"/>
    <mergeCell ref="A523:D523"/>
    <mergeCell ref="A528:D528"/>
    <mergeCell ref="A493:D493"/>
    <mergeCell ref="A496:D496"/>
    <mergeCell ref="A499:D499"/>
    <mergeCell ref="A504:F504"/>
    <mergeCell ref="A477:D477"/>
    <mergeCell ref="A480:D480"/>
    <mergeCell ref="A485:D485"/>
    <mergeCell ref="A488:D488"/>
    <mergeCell ref="A563:D563"/>
    <mergeCell ref="A566:D566"/>
    <mergeCell ref="A569:D569"/>
    <mergeCell ref="A572:F572"/>
    <mergeCell ref="A545:D545"/>
    <mergeCell ref="A548:D548"/>
    <mergeCell ref="A551:D551"/>
    <mergeCell ref="A558:D558"/>
    <mergeCell ref="A533:D533"/>
    <mergeCell ref="A536:D536"/>
    <mergeCell ref="A539:D539"/>
    <mergeCell ref="A542:D542"/>
    <mergeCell ref="A631:D631"/>
    <mergeCell ref="A640:D640"/>
    <mergeCell ref="A649:D649"/>
    <mergeCell ref="A662:D662"/>
    <mergeCell ref="A594:D594"/>
    <mergeCell ref="A604:D604"/>
    <mergeCell ref="A613:D613"/>
    <mergeCell ref="A622:D622"/>
    <mergeCell ref="A573:D573"/>
    <mergeCell ref="A583:D583"/>
    <mergeCell ref="A592:F592"/>
    <mergeCell ref="A593:F593"/>
    <mergeCell ref="A733:D733"/>
    <mergeCell ref="A744:D744"/>
    <mergeCell ref="A753:D753"/>
    <mergeCell ref="A760:D760"/>
    <mergeCell ref="A703:D703"/>
    <mergeCell ref="A710:D710"/>
    <mergeCell ref="A717:D717"/>
    <mergeCell ref="A726:D726"/>
    <mergeCell ref="A671:D671"/>
    <mergeCell ref="A678:D678"/>
    <mergeCell ref="A687:D687"/>
    <mergeCell ref="A696:D696"/>
    <mergeCell ref="A823:D823"/>
    <mergeCell ref="A828:D828"/>
    <mergeCell ref="A835:D835"/>
    <mergeCell ref="A840:D840"/>
    <mergeCell ref="A787:D787"/>
    <mergeCell ref="A802:D802"/>
    <mergeCell ref="A809:D809"/>
    <mergeCell ref="A816:D816"/>
    <mergeCell ref="A767:D767"/>
    <mergeCell ref="A774:D774"/>
    <mergeCell ref="A779:D779"/>
    <mergeCell ref="A784:D784"/>
    <mergeCell ref="A879:D879"/>
    <mergeCell ref="A882:F882"/>
    <mergeCell ref="A883:D883"/>
    <mergeCell ref="A925:D925"/>
    <mergeCell ref="A865:D865"/>
    <mergeCell ref="A868:D868"/>
    <mergeCell ref="A873:D873"/>
    <mergeCell ref="A876:D876"/>
    <mergeCell ref="A853:D853"/>
    <mergeCell ref="A856:D856"/>
    <mergeCell ref="A859:D859"/>
    <mergeCell ref="A862:D862"/>
    <mergeCell ref="A1034:D1034"/>
    <mergeCell ref="A1053:D1053"/>
    <mergeCell ref="A1056:D1056"/>
    <mergeCell ref="A1061:D1061"/>
    <mergeCell ref="A1001:D1001"/>
    <mergeCell ref="A1007:D1007"/>
    <mergeCell ref="A1010:D1010"/>
    <mergeCell ref="A1031:D1031"/>
    <mergeCell ref="A928:D928"/>
    <mergeCell ref="A935:D935"/>
    <mergeCell ref="A942:F942"/>
    <mergeCell ref="A943:D943"/>
    <mergeCell ref="A1074:D1074"/>
    <mergeCell ref="A1117:D1117"/>
    <mergeCell ref="A1129:D1129"/>
    <mergeCell ref="A1138:D1138"/>
    <mergeCell ref="A1066:D1066"/>
    <mergeCell ref="A1069:D1069"/>
    <mergeCell ref="A1072:F1072"/>
    <mergeCell ref="A1073:D1073"/>
    <mergeCell ref="E1073:F1073"/>
    <mergeCell ref="A1261:D1261"/>
    <mergeCell ref="A1273:F1273"/>
    <mergeCell ref="A1274:D1274"/>
    <mergeCell ref="A1289:D1289"/>
    <mergeCell ref="A1205:D1205"/>
    <mergeCell ref="E1205:F1205"/>
    <mergeCell ref="A1206:D1206"/>
    <mergeCell ref="A1254:D1254"/>
    <mergeCell ref="E1138:F1138"/>
    <mergeCell ref="A1139:D1139"/>
    <mergeCell ref="A1186:D1186"/>
    <mergeCell ref="A1193:D1193"/>
  </mergeCells>
  <phoneticPr fontId="14" type="noConversion"/>
  <pageMargins left="0.22435897435897437" right="0.16452991452991453" top="0.46367521367521369" bottom="0.35433070866141736" header="0.31496062992125984" footer="0.15748031496062992"/>
  <pageSetup paperSize="9" scale="65" orientation="landscape" r:id="rId4"/>
  <headerFooter alignWithMargins="0">
    <oddHeader>&amp;CPrijedlog proračuna Ministarstva pomorstva, prometa i infrastrukture za razdoblje 2014.-2016.&amp;R&amp;D</oddHeader>
    <oddFooter>&amp;CPage&amp;P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autoPageBreaks="0" fitToPage="1"/>
  </sheetPr>
  <dimension ref="A1:N1780"/>
  <sheetViews>
    <sheetView zoomScale="80" zoomScaleNormal="80" zoomScalePageLayoutView="81" workbookViewId="0">
      <pane xSplit="7" ySplit="4" topLeftCell="H1251" activePane="bottomRight" state="frozen"/>
      <selection pane="topRight" activeCell="H1" sqref="H1"/>
      <selection pane="bottomLeft" activeCell="A3" sqref="A3"/>
      <selection pane="bottomRight" sqref="A1:A2"/>
    </sheetView>
  </sheetViews>
  <sheetFormatPr defaultColWidth="9.140625" defaultRowHeight="15.75" x14ac:dyDescent="0.2"/>
  <cols>
    <col min="1" max="1" width="13.42578125" style="117" customWidth="1"/>
    <col min="2" max="2" width="13.42578125" style="101" customWidth="1"/>
    <col min="3" max="3" width="9.5703125" style="94" customWidth="1"/>
    <col min="4" max="4" width="8.42578125" style="95" customWidth="1"/>
    <col min="5" max="5" width="7.28515625" style="118" customWidth="1"/>
    <col min="6" max="6" width="49.85546875" style="145" customWidth="1"/>
    <col min="7" max="7" width="33" style="133" customWidth="1"/>
    <col min="8" max="13" width="18.5703125" style="121" customWidth="1"/>
    <col min="14" max="14" width="12.85546875" style="111" bestFit="1" customWidth="1"/>
    <col min="15" max="16384" width="9.140625" style="111"/>
  </cols>
  <sheetData>
    <row r="1" spans="1:13" s="161" customFormat="1" ht="42.75" customHeight="1" x14ac:dyDescent="0.2">
      <c r="A1" s="366" t="s">
        <v>589</v>
      </c>
      <c r="B1" s="368" t="s">
        <v>0</v>
      </c>
      <c r="C1" s="355" t="s">
        <v>1</v>
      </c>
      <c r="D1" s="357" t="s">
        <v>2</v>
      </c>
      <c r="E1" s="355" t="s">
        <v>3</v>
      </c>
      <c r="F1" s="353" t="s">
        <v>590</v>
      </c>
      <c r="G1" s="351" t="s">
        <v>591</v>
      </c>
      <c r="H1" s="351" t="s">
        <v>592</v>
      </c>
      <c r="I1" s="359" t="s">
        <v>593</v>
      </c>
      <c r="J1" s="360"/>
      <c r="K1" s="351" t="s">
        <v>594</v>
      </c>
      <c r="L1" s="351" t="s">
        <v>595</v>
      </c>
      <c r="M1" s="351" t="s">
        <v>596</v>
      </c>
    </row>
    <row r="2" spans="1:13" s="161" customFormat="1" ht="15" hidden="1" x14ac:dyDescent="0.2">
      <c r="A2" s="367"/>
      <c r="B2" s="369"/>
      <c r="C2" s="356"/>
      <c r="D2" s="358"/>
      <c r="E2" s="356"/>
      <c r="F2" s="354"/>
      <c r="G2" s="352"/>
      <c r="H2" s="352"/>
      <c r="I2" s="243" t="s">
        <v>597</v>
      </c>
      <c r="J2" s="243" t="s">
        <v>598</v>
      </c>
      <c r="K2" s="352"/>
      <c r="L2" s="352"/>
      <c r="M2" s="352"/>
    </row>
    <row r="3" spans="1:13" s="161" customFormat="1" ht="15" hidden="1" x14ac:dyDescent="0.2">
      <c r="A3" s="237"/>
      <c r="B3" s="238"/>
      <c r="C3" s="239"/>
      <c r="D3" s="240"/>
      <c r="E3" s="241"/>
      <c r="F3" s="242"/>
      <c r="G3" s="243"/>
      <c r="H3" s="243">
        <v>1</v>
      </c>
      <c r="I3" s="243">
        <v>2</v>
      </c>
      <c r="J3" s="243">
        <v>3</v>
      </c>
      <c r="K3" s="243">
        <v>4</v>
      </c>
      <c r="L3" s="243">
        <v>5</v>
      </c>
      <c r="M3" s="243" t="s">
        <v>599</v>
      </c>
    </row>
    <row r="4" spans="1:13" s="308" customFormat="1" hidden="1" x14ac:dyDescent="0.2">
      <c r="A4" s="196"/>
      <c r="B4" s="365" t="s">
        <v>600</v>
      </c>
      <c r="C4" s="365"/>
      <c r="D4" s="365"/>
      <c r="E4" s="365"/>
      <c r="F4" s="365"/>
      <c r="G4" s="236"/>
      <c r="H4" s="97">
        <f>H5+H1083+H1157+H1344+H1388</f>
        <v>1139925346</v>
      </c>
      <c r="I4" s="97">
        <f>I5+I1083+I1157+I1344+I1388</f>
        <v>20277993</v>
      </c>
      <c r="J4" s="97">
        <f>J5+J1083+J1157+J1344+J1388</f>
        <v>20277993</v>
      </c>
      <c r="K4" s="97">
        <f>K5+K1083+K1157+K1344+K1388</f>
        <v>44978384</v>
      </c>
      <c r="L4" s="97">
        <f>L5+L1083+L1157+L1344+L1388</f>
        <v>108042172</v>
      </c>
      <c r="M4" s="97">
        <f t="shared" ref="M4:M67" si="0">H4-I4+J4-K4+L4</f>
        <v>1202989134</v>
      </c>
    </row>
    <row r="5" spans="1:13" s="308" customFormat="1" hidden="1" x14ac:dyDescent="0.2">
      <c r="A5" s="197" t="s">
        <v>601</v>
      </c>
      <c r="B5" s="370" t="s">
        <v>602</v>
      </c>
      <c r="C5" s="370"/>
      <c r="D5" s="370"/>
      <c r="E5" s="370"/>
      <c r="F5" s="370"/>
      <c r="G5" s="235"/>
      <c r="H5" s="99">
        <f>H6+H149+H581+H909</f>
        <v>1026786862</v>
      </c>
      <c r="I5" s="99">
        <f>I6+I149+I581+I909</f>
        <v>18257627</v>
      </c>
      <c r="J5" s="99">
        <f>J6+J149+J581+J909</f>
        <v>18236886</v>
      </c>
      <c r="K5" s="99">
        <f>K6+K149+K581+K909</f>
        <v>34069602</v>
      </c>
      <c r="L5" s="99">
        <f>L6+L149+L581+L909</f>
        <v>100609302</v>
      </c>
      <c r="M5" s="99">
        <f t="shared" si="0"/>
        <v>1093305821</v>
      </c>
    </row>
    <row r="6" spans="1:13" s="223" customFormat="1" hidden="1" x14ac:dyDescent="0.2">
      <c r="A6" s="198" t="s">
        <v>601</v>
      </c>
      <c r="B6" s="350" t="s">
        <v>603</v>
      </c>
      <c r="C6" s="350"/>
      <c r="D6" s="350"/>
      <c r="E6" s="350"/>
      <c r="F6" s="350"/>
      <c r="G6" s="272"/>
      <c r="H6" s="245">
        <f>H7+H64+H77+H96+H117+H131+H139</f>
        <v>20725656</v>
      </c>
      <c r="I6" s="245">
        <f>I7+I64+I77+I96+I117+I131+I139</f>
        <v>297000</v>
      </c>
      <c r="J6" s="245">
        <f>J7+J64+J77+J96+J117+J131+J139</f>
        <v>372000</v>
      </c>
      <c r="K6" s="245">
        <f>K7+K64+K77+K96+K117+K131+K139</f>
        <v>1201999</v>
      </c>
      <c r="L6" s="245">
        <f>L7+L64+L77+L96+L117+L131+L139</f>
        <v>2693999</v>
      </c>
      <c r="M6" s="245">
        <f t="shared" si="0"/>
        <v>22292656</v>
      </c>
    </row>
    <row r="7" spans="1:13" s="223" customFormat="1" ht="45" hidden="1" x14ac:dyDescent="0.2">
      <c r="A7" s="178" t="s">
        <v>601</v>
      </c>
      <c r="B7" s="169" t="s">
        <v>28</v>
      </c>
      <c r="C7" s="170"/>
      <c r="D7" s="170"/>
      <c r="E7" s="171"/>
      <c r="F7" s="173" t="s">
        <v>29</v>
      </c>
      <c r="G7" s="174" t="s">
        <v>604</v>
      </c>
      <c r="H7" s="248">
        <f>H8+H18+H48+H53+H57</f>
        <v>14248234</v>
      </c>
      <c r="I7" s="248">
        <f>I8+I18+I48+I53+I57</f>
        <v>99000</v>
      </c>
      <c r="J7" s="248">
        <f>J8+J18+J48+J53+J57</f>
        <v>134000</v>
      </c>
      <c r="K7" s="248">
        <f>K8+K18+K48+K53+K57</f>
        <v>77999</v>
      </c>
      <c r="L7" s="248">
        <f>L8+L18+L48+L53+L57</f>
        <v>2533999</v>
      </c>
      <c r="M7" s="248">
        <f t="shared" si="0"/>
        <v>16739234</v>
      </c>
    </row>
    <row r="8" spans="1:13" s="224" customFormat="1" hidden="1" x14ac:dyDescent="0.2">
      <c r="A8" s="194" t="s">
        <v>601</v>
      </c>
      <c r="B8" s="175" t="s">
        <v>28</v>
      </c>
      <c r="C8" s="165">
        <v>11</v>
      </c>
      <c r="D8" s="165"/>
      <c r="E8" s="166">
        <v>31</v>
      </c>
      <c r="F8" s="167"/>
      <c r="G8" s="168"/>
      <c r="H8" s="247">
        <f t="shared" ref="H8:I8" si="1">H9+H13+H15</f>
        <v>9958000</v>
      </c>
      <c r="I8" s="247">
        <f t="shared" si="1"/>
        <v>0</v>
      </c>
      <c r="J8" s="247">
        <f t="shared" ref="J8:L8" si="2">J9+J13+J15</f>
        <v>0</v>
      </c>
      <c r="K8" s="247">
        <f t="shared" si="2"/>
        <v>77999</v>
      </c>
      <c r="L8" s="247">
        <f t="shared" si="2"/>
        <v>2533999</v>
      </c>
      <c r="M8" s="247">
        <f t="shared" si="0"/>
        <v>12414000</v>
      </c>
    </row>
    <row r="9" spans="1:13" s="224" customFormat="1" hidden="1" x14ac:dyDescent="0.2">
      <c r="A9" s="117" t="s">
        <v>601</v>
      </c>
      <c r="B9" s="101" t="s">
        <v>28</v>
      </c>
      <c r="C9" s="102">
        <v>11</v>
      </c>
      <c r="D9" s="103"/>
      <c r="E9" s="104">
        <v>311</v>
      </c>
      <c r="F9" s="140"/>
      <c r="G9" s="105"/>
      <c r="H9" s="106">
        <f t="shared" ref="H9:I9" si="3">SUM(H10:H12)</f>
        <v>8293000</v>
      </c>
      <c r="I9" s="106">
        <f t="shared" si="3"/>
        <v>0</v>
      </c>
      <c r="J9" s="228">
        <f t="shared" ref="J9:L9" si="4">SUM(J10:J12)</f>
        <v>0</v>
      </c>
      <c r="K9" s="106">
        <f t="shared" si="4"/>
        <v>77999</v>
      </c>
      <c r="L9" s="106">
        <f t="shared" si="4"/>
        <v>2118999</v>
      </c>
      <c r="M9" s="106">
        <f t="shared" si="0"/>
        <v>10334000</v>
      </c>
    </row>
    <row r="10" spans="1:13" s="224" customFormat="1" ht="15" hidden="1" x14ac:dyDescent="0.2">
      <c r="A10" s="151" t="s">
        <v>601</v>
      </c>
      <c r="B10" s="134" t="s">
        <v>28</v>
      </c>
      <c r="C10" s="135">
        <v>11</v>
      </c>
      <c r="D10" s="136" t="s">
        <v>31</v>
      </c>
      <c r="E10" s="137">
        <v>3111</v>
      </c>
      <c r="F10" s="142" t="s">
        <v>33</v>
      </c>
      <c r="G10" s="131"/>
      <c r="H10" s="228">
        <v>8016000</v>
      </c>
      <c r="I10" s="228"/>
      <c r="J10" s="228"/>
      <c r="K10" s="228"/>
      <c r="L10" s="228">
        <v>2111999</v>
      </c>
      <c r="M10" s="228">
        <f t="shared" si="0"/>
        <v>10127999</v>
      </c>
    </row>
    <row r="11" spans="1:13" s="223" customFormat="1" hidden="1" x14ac:dyDescent="0.2">
      <c r="A11" s="151" t="s">
        <v>601</v>
      </c>
      <c r="B11" s="134" t="s">
        <v>28</v>
      </c>
      <c r="C11" s="135">
        <v>11</v>
      </c>
      <c r="D11" s="136" t="s">
        <v>31</v>
      </c>
      <c r="E11" s="137">
        <v>3113</v>
      </c>
      <c r="F11" s="142" t="s">
        <v>35</v>
      </c>
      <c r="G11" s="131"/>
      <c r="H11" s="228">
        <v>170000</v>
      </c>
      <c r="I11" s="228"/>
      <c r="J11" s="228"/>
      <c r="K11" s="228"/>
      <c r="L11" s="228">
        <v>7000</v>
      </c>
      <c r="M11" s="228">
        <f t="shared" si="0"/>
        <v>177000</v>
      </c>
    </row>
    <row r="12" spans="1:13" s="224" customFormat="1" ht="15" hidden="1" x14ac:dyDescent="0.2">
      <c r="A12" s="151" t="s">
        <v>601</v>
      </c>
      <c r="B12" s="134" t="s">
        <v>28</v>
      </c>
      <c r="C12" s="135">
        <v>11</v>
      </c>
      <c r="D12" s="136" t="s">
        <v>31</v>
      </c>
      <c r="E12" s="137">
        <v>3114</v>
      </c>
      <c r="F12" s="142" t="s">
        <v>36</v>
      </c>
      <c r="G12" s="131"/>
      <c r="H12" s="228">
        <v>107000</v>
      </c>
      <c r="I12" s="228"/>
      <c r="J12" s="228"/>
      <c r="K12" s="228">
        <v>77999</v>
      </c>
      <c r="L12" s="228"/>
      <c r="M12" s="228">
        <f t="shared" si="0"/>
        <v>29001</v>
      </c>
    </row>
    <row r="13" spans="1:13" s="223" customFormat="1" hidden="1" x14ac:dyDescent="0.2">
      <c r="A13" s="117" t="s">
        <v>601</v>
      </c>
      <c r="B13" s="101" t="s">
        <v>28</v>
      </c>
      <c r="C13" s="102">
        <v>11</v>
      </c>
      <c r="D13" s="103"/>
      <c r="E13" s="104">
        <v>312</v>
      </c>
      <c r="F13" s="140"/>
      <c r="G13" s="105"/>
      <c r="H13" s="246">
        <f t="shared" ref="H13:L13" si="5">SUM(H14)</f>
        <v>350000</v>
      </c>
      <c r="I13" s="246">
        <f t="shared" si="5"/>
        <v>0</v>
      </c>
      <c r="J13" s="246">
        <f t="shared" si="5"/>
        <v>0</v>
      </c>
      <c r="K13" s="246">
        <f t="shared" si="5"/>
        <v>0</v>
      </c>
      <c r="L13" s="246">
        <f t="shared" si="5"/>
        <v>40000</v>
      </c>
      <c r="M13" s="246">
        <f t="shared" si="0"/>
        <v>390000</v>
      </c>
    </row>
    <row r="14" spans="1:13" s="224" customFormat="1" ht="15" hidden="1" x14ac:dyDescent="0.2">
      <c r="A14" s="151" t="s">
        <v>601</v>
      </c>
      <c r="B14" s="134" t="s">
        <v>28</v>
      </c>
      <c r="C14" s="135">
        <v>11</v>
      </c>
      <c r="D14" s="136" t="s">
        <v>31</v>
      </c>
      <c r="E14" s="137">
        <v>3121</v>
      </c>
      <c r="F14" s="142" t="s">
        <v>38</v>
      </c>
      <c r="G14" s="131"/>
      <c r="H14" s="228">
        <v>350000</v>
      </c>
      <c r="I14" s="228"/>
      <c r="J14" s="228"/>
      <c r="K14" s="228"/>
      <c r="L14" s="228">
        <v>40000</v>
      </c>
      <c r="M14" s="228">
        <f t="shared" si="0"/>
        <v>390000</v>
      </c>
    </row>
    <row r="15" spans="1:13" s="207" customFormat="1" hidden="1" x14ac:dyDescent="0.2">
      <c r="A15" s="117" t="s">
        <v>601</v>
      </c>
      <c r="B15" s="101" t="s">
        <v>28</v>
      </c>
      <c r="C15" s="102">
        <v>11</v>
      </c>
      <c r="D15" s="103"/>
      <c r="E15" s="104">
        <v>313</v>
      </c>
      <c r="F15" s="140"/>
      <c r="G15" s="105"/>
      <c r="H15" s="246">
        <f>SUM(H16:H17)</f>
        <v>1315000</v>
      </c>
      <c r="I15" s="246">
        <f>SUM(I16:I17)</f>
        <v>0</v>
      </c>
      <c r="J15" s="246">
        <f>SUM(J16:J17)</f>
        <v>0</v>
      </c>
      <c r="K15" s="246">
        <f>SUM(K16:K17)</f>
        <v>0</v>
      </c>
      <c r="L15" s="246">
        <f>SUM(L16:L17)</f>
        <v>375000</v>
      </c>
      <c r="M15" s="246">
        <f t="shared" si="0"/>
        <v>1690000</v>
      </c>
    </row>
    <row r="16" spans="1:13" s="207" customFormat="1" ht="15" hidden="1" x14ac:dyDescent="0.2">
      <c r="A16" s="151" t="s">
        <v>601</v>
      </c>
      <c r="B16" s="134" t="s">
        <v>28</v>
      </c>
      <c r="C16" s="135">
        <v>11</v>
      </c>
      <c r="D16" s="136" t="s">
        <v>31</v>
      </c>
      <c r="E16" s="137">
        <v>3131</v>
      </c>
      <c r="F16" s="141" t="s">
        <v>39</v>
      </c>
      <c r="G16" s="105"/>
      <c r="H16" s="273">
        <v>0</v>
      </c>
      <c r="I16" s="273"/>
      <c r="J16" s="273"/>
      <c r="K16" s="273"/>
      <c r="L16" s="273">
        <v>20000</v>
      </c>
      <c r="M16" s="273">
        <f t="shared" si="0"/>
        <v>20000</v>
      </c>
    </row>
    <row r="17" spans="1:13" s="223" customFormat="1" hidden="1" x14ac:dyDescent="0.2">
      <c r="A17" s="151" t="s">
        <v>601</v>
      </c>
      <c r="B17" s="134" t="s">
        <v>28</v>
      </c>
      <c r="C17" s="135">
        <v>11</v>
      </c>
      <c r="D17" s="136" t="s">
        <v>31</v>
      </c>
      <c r="E17" s="137">
        <v>3132</v>
      </c>
      <c r="F17" s="142" t="s">
        <v>40</v>
      </c>
      <c r="G17" s="131"/>
      <c r="H17" s="228">
        <v>1315000</v>
      </c>
      <c r="I17" s="228"/>
      <c r="J17" s="228"/>
      <c r="K17" s="228"/>
      <c r="L17" s="228">
        <v>355000</v>
      </c>
      <c r="M17" s="228">
        <f t="shared" si="0"/>
        <v>1670000</v>
      </c>
    </row>
    <row r="18" spans="1:13" s="224" customFormat="1" hidden="1" x14ac:dyDescent="0.2">
      <c r="A18" s="194" t="s">
        <v>601</v>
      </c>
      <c r="B18" s="175" t="s">
        <v>28</v>
      </c>
      <c r="C18" s="165">
        <v>11</v>
      </c>
      <c r="D18" s="165"/>
      <c r="E18" s="166">
        <v>32</v>
      </c>
      <c r="F18" s="167"/>
      <c r="G18" s="168"/>
      <c r="H18" s="247">
        <f t="shared" ref="H18:I18" si="6">H19+H24+H30+H39+H41</f>
        <v>4070382</v>
      </c>
      <c r="I18" s="247">
        <f t="shared" si="6"/>
        <v>99000</v>
      </c>
      <c r="J18" s="247">
        <f t="shared" ref="J18:L18" si="7">J19+J24+J30+J39+J41</f>
        <v>119000</v>
      </c>
      <c r="K18" s="247">
        <f t="shared" si="7"/>
        <v>0</v>
      </c>
      <c r="L18" s="247">
        <f t="shared" si="7"/>
        <v>0</v>
      </c>
      <c r="M18" s="247">
        <f t="shared" si="0"/>
        <v>4090382</v>
      </c>
    </row>
    <row r="19" spans="1:13" s="224" customFormat="1" hidden="1" x14ac:dyDescent="0.2">
      <c r="A19" s="117" t="s">
        <v>601</v>
      </c>
      <c r="B19" s="101" t="s">
        <v>28</v>
      </c>
      <c r="C19" s="102">
        <v>11</v>
      </c>
      <c r="D19" s="103"/>
      <c r="E19" s="104">
        <v>321</v>
      </c>
      <c r="F19" s="140"/>
      <c r="G19" s="105"/>
      <c r="H19" s="246">
        <f t="shared" ref="H19:I19" si="8">SUM(H20:H23)</f>
        <v>810986</v>
      </c>
      <c r="I19" s="246">
        <f t="shared" si="8"/>
        <v>18000</v>
      </c>
      <c r="J19" s="246">
        <f t="shared" ref="J19:L19" si="9">SUM(J20:J23)</f>
        <v>35000</v>
      </c>
      <c r="K19" s="246">
        <f t="shared" si="9"/>
        <v>0</v>
      </c>
      <c r="L19" s="246">
        <f t="shared" si="9"/>
        <v>0</v>
      </c>
      <c r="M19" s="246">
        <f t="shared" si="0"/>
        <v>827986</v>
      </c>
    </row>
    <row r="20" spans="1:13" s="224" customFormat="1" ht="15" hidden="1" x14ac:dyDescent="0.2">
      <c r="A20" s="151" t="s">
        <v>601</v>
      </c>
      <c r="B20" s="134" t="s">
        <v>28</v>
      </c>
      <c r="C20" s="135">
        <v>11</v>
      </c>
      <c r="D20" s="136" t="s">
        <v>31</v>
      </c>
      <c r="E20" s="137">
        <v>3211</v>
      </c>
      <c r="F20" s="142" t="s">
        <v>42</v>
      </c>
      <c r="G20" s="131"/>
      <c r="H20" s="228">
        <v>373000</v>
      </c>
      <c r="I20" s="228"/>
      <c r="J20" s="228"/>
      <c r="K20" s="228"/>
      <c r="L20" s="228"/>
      <c r="M20" s="228">
        <f t="shared" si="0"/>
        <v>373000</v>
      </c>
    </row>
    <row r="21" spans="1:13" s="224" customFormat="1" ht="30" hidden="1" x14ac:dyDescent="0.2">
      <c r="A21" s="151" t="s">
        <v>601</v>
      </c>
      <c r="B21" s="134" t="s">
        <v>28</v>
      </c>
      <c r="C21" s="135">
        <v>11</v>
      </c>
      <c r="D21" s="136" t="s">
        <v>31</v>
      </c>
      <c r="E21" s="137">
        <v>3212</v>
      </c>
      <c r="F21" s="142" t="s">
        <v>43</v>
      </c>
      <c r="G21" s="131"/>
      <c r="H21" s="228">
        <v>358352</v>
      </c>
      <c r="I21" s="228"/>
      <c r="J21" s="228"/>
      <c r="K21" s="228"/>
      <c r="L21" s="228"/>
      <c r="M21" s="228">
        <f t="shared" si="0"/>
        <v>358352</v>
      </c>
    </row>
    <row r="22" spans="1:13" s="223" customFormat="1" hidden="1" x14ac:dyDescent="0.2">
      <c r="A22" s="151" t="s">
        <v>601</v>
      </c>
      <c r="B22" s="134" t="s">
        <v>28</v>
      </c>
      <c r="C22" s="135">
        <v>11</v>
      </c>
      <c r="D22" s="136" t="s">
        <v>31</v>
      </c>
      <c r="E22" s="137">
        <v>3213</v>
      </c>
      <c r="F22" s="142" t="s">
        <v>44</v>
      </c>
      <c r="G22" s="131"/>
      <c r="H22" s="228">
        <v>53089</v>
      </c>
      <c r="I22" s="228">
        <v>18000</v>
      </c>
      <c r="J22" s="228"/>
      <c r="K22" s="228"/>
      <c r="L22" s="228"/>
      <c r="M22" s="228">
        <f t="shared" si="0"/>
        <v>35089</v>
      </c>
    </row>
    <row r="23" spans="1:13" s="224" customFormat="1" ht="15" hidden="1" x14ac:dyDescent="0.2">
      <c r="A23" s="151" t="s">
        <v>601</v>
      </c>
      <c r="B23" s="134" t="s">
        <v>28</v>
      </c>
      <c r="C23" s="135">
        <v>11</v>
      </c>
      <c r="D23" s="136" t="s">
        <v>31</v>
      </c>
      <c r="E23" s="137">
        <v>3214</v>
      </c>
      <c r="F23" s="142" t="s">
        <v>45</v>
      </c>
      <c r="G23" s="131"/>
      <c r="H23" s="228">
        <v>26545</v>
      </c>
      <c r="I23" s="228"/>
      <c r="J23" s="228">
        <v>35000</v>
      </c>
      <c r="K23" s="228"/>
      <c r="L23" s="228"/>
      <c r="M23" s="228">
        <f t="shared" si="0"/>
        <v>61545</v>
      </c>
    </row>
    <row r="24" spans="1:13" s="224" customFormat="1" hidden="1" x14ac:dyDescent="0.2">
      <c r="A24" s="117" t="s">
        <v>601</v>
      </c>
      <c r="B24" s="101" t="s">
        <v>28</v>
      </c>
      <c r="C24" s="102">
        <v>11</v>
      </c>
      <c r="D24" s="103"/>
      <c r="E24" s="104">
        <v>322</v>
      </c>
      <c r="F24" s="140"/>
      <c r="G24" s="105"/>
      <c r="H24" s="246">
        <f t="shared" ref="H24:I24" si="10">SUM(H25:H29)</f>
        <v>1532538</v>
      </c>
      <c r="I24" s="246">
        <f t="shared" si="10"/>
        <v>20000</v>
      </c>
      <c r="J24" s="246">
        <f t="shared" ref="J24:L24" si="11">SUM(J25:J29)</f>
        <v>0</v>
      </c>
      <c r="K24" s="246">
        <f t="shared" si="11"/>
        <v>0</v>
      </c>
      <c r="L24" s="246">
        <f t="shared" si="11"/>
        <v>0</v>
      </c>
      <c r="M24" s="246">
        <f t="shared" si="0"/>
        <v>1512538</v>
      </c>
    </row>
    <row r="25" spans="1:13" s="224" customFormat="1" ht="15" hidden="1" x14ac:dyDescent="0.2">
      <c r="A25" s="151" t="s">
        <v>601</v>
      </c>
      <c r="B25" s="134" t="s">
        <v>28</v>
      </c>
      <c r="C25" s="135">
        <v>11</v>
      </c>
      <c r="D25" s="136" t="s">
        <v>31</v>
      </c>
      <c r="E25" s="137">
        <v>3221</v>
      </c>
      <c r="F25" s="142" t="s">
        <v>297</v>
      </c>
      <c r="G25" s="131"/>
      <c r="H25" s="228">
        <v>165902</v>
      </c>
      <c r="I25" s="228">
        <v>10000</v>
      </c>
      <c r="J25" s="228"/>
      <c r="K25" s="228"/>
      <c r="L25" s="228"/>
      <c r="M25" s="228">
        <f t="shared" si="0"/>
        <v>155902</v>
      </c>
    </row>
    <row r="26" spans="1:13" s="224" customFormat="1" ht="15" hidden="1" x14ac:dyDescent="0.2">
      <c r="A26" s="151" t="s">
        <v>601</v>
      </c>
      <c r="B26" s="134" t="s">
        <v>28</v>
      </c>
      <c r="C26" s="135">
        <v>11</v>
      </c>
      <c r="D26" s="136" t="s">
        <v>31</v>
      </c>
      <c r="E26" s="137">
        <v>3223</v>
      </c>
      <c r="F26" s="142" t="s">
        <v>48</v>
      </c>
      <c r="G26" s="131"/>
      <c r="H26" s="228">
        <v>1294000</v>
      </c>
      <c r="I26" s="228"/>
      <c r="J26" s="228"/>
      <c r="K26" s="228"/>
      <c r="L26" s="228"/>
      <c r="M26" s="228">
        <f t="shared" si="0"/>
        <v>1294000</v>
      </c>
    </row>
    <row r="27" spans="1:13" s="224" customFormat="1" ht="30" hidden="1" x14ac:dyDescent="0.2">
      <c r="A27" s="151" t="s">
        <v>601</v>
      </c>
      <c r="B27" s="134" t="s">
        <v>28</v>
      </c>
      <c r="C27" s="135">
        <v>11</v>
      </c>
      <c r="D27" s="136" t="s">
        <v>31</v>
      </c>
      <c r="E27" s="137">
        <v>3224</v>
      </c>
      <c r="F27" s="142" t="s">
        <v>155</v>
      </c>
      <c r="G27" s="131"/>
      <c r="H27" s="228">
        <v>53000</v>
      </c>
      <c r="I27" s="228">
        <v>7000</v>
      </c>
      <c r="J27" s="228"/>
      <c r="K27" s="228"/>
      <c r="L27" s="228"/>
      <c r="M27" s="228">
        <f t="shared" si="0"/>
        <v>46000</v>
      </c>
    </row>
    <row r="28" spans="1:13" s="223" customFormat="1" hidden="1" x14ac:dyDescent="0.2">
      <c r="A28" s="151" t="s">
        <v>601</v>
      </c>
      <c r="B28" s="134" t="s">
        <v>28</v>
      </c>
      <c r="C28" s="135">
        <v>11</v>
      </c>
      <c r="D28" s="136" t="s">
        <v>31</v>
      </c>
      <c r="E28" s="137">
        <v>3225</v>
      </c>
      <c r="F28" s="142" t="s">
        <v>473</v>
      </c>
      <c r="G28" s="131"/>
      <c r="H28" s="228">
        <v>13000</v>
      </c>
      <c r="I28" s="228">
        <v>3000</v>
      </c>
      <c r="J28" s="228"/>
      <c r="K28" s="228"/>
      <c r="L28" s="228"/>
      <c r="M28" s="228">
        <f t="shared" si="0"/>
        <v>10000</v>
      </c>
    </row>
    <row r="29" spans="1:13" s="224" customFormat="1" ht="15" hidden="1" x14ac:dyDescent="0.2">
      <c r="A29" s="151" t="s">
        <v>601</v>
      </c>
      <c r="B29" s="134" t="s">
        <v>28</v>
      </c>
      <c r="C29" s="135">
        <v>11</v>
      </c>
      <c r="D29" s="136" t="s">
        <v>31</v>
      </c>
      <c r="E29" s="137">
        <v>3227</v>
      </c>
      <c r="F29" s="142" t="s">
        <v>51</v>
      </c>
      <c r="G29" s="131"/>
      <c r="H29" s="228">
        <v>6636</v>
      </c>
      <c r="I29" s="228"/>
      <c r="J29" s="228"/>
      <c r="K29" s="228"/>
      <c r="L29" s="228"/>
      <c r="M29" s="228">
        <f t="shared" si="0"/>
        <v>6636</v>
      </c>
    </row>
    <row r="30" spans="1:13" s="224" customFormat="1" hidden="1" x14ac:dyDescent="0.2">
      <c r="A30" s="117" t="s">
        <v>601</v>
      </c>
      <c r="B30" s="101" t="s">
        <v>28</v>
      </c>
      <c r="C30" s="102">
        <v>11</v>
      </c>
      <c r="D30" s="103"/>
      <c r="E30" s="104">
        <v>323</v>
      </c>
      <c r="F30" s="140"/>
      <c r="G30" s="105"/>
      <c r="H30" s="246">
        <f t="shared" ref="H30:I30" si="12">SUM(H31:H38)</f>
        <v>1392084</v>
      </c>
      <c r="I30" s="246">
        <f t="shared" si="12"/>
        <v>19000</v>
      </c>
      <c r="J30" s="246">
        <f t="shared" ref="J30:L30" si="13">SUM(J31:J38)</f>
        <v>84000</v>
      </c>
      <c r="K30" s="246">
        <f t="shared" si="13"/>
        <v>0</v>
      </c>
      <c r="L30" s="246">
        <f t="shared" si="13"/>
        <v>0</v>
      </c>
      <c r="M30" s="246">
        <f t="shared" si="0"/>
        <v>1457084</v>
      </c>
    </row>
    <row r="31" spans="1:13" s="224" customFormat="1" ht="15" hidden="1" x14ac:dyDescent="0.2">
      <c r="A31" s="151" t="s">
        <v>601</v>
      </c>
      <c r="B31" s="134" t="s">
        <v>28</v>
      </c>
      <c r="C31" s="135">
        <v>11</v>
      </c>
      <c r="D31" s="136" t="s">
        <v>31</v>
      </c>
      <c r="E31" s="137">
        <v>3231</v>
      </c>
      <c r="F31" s="142" t="s">
        <v>52</v>
      </c>
      <c r="G31" s="131"/>
      <c r="H31" s="228">
        <v>261000</v>
      </c>
      <c r="I31" s="228"/>
      <c r="J31" s="228">
        <v>27000</v>
      </c>
      <c r="K31" s="228"/>
      <c r="L31" s="228"/>
      <c r="M31" s="228">
        <f t="shared" si="0"/>
        <v>288000</v>
      </c>
    </row>
    <row r="32" spans="1:13" s="224" customFormat="1" ht="15" hidden="1" x14ac:dyDescent="0.2">
      <c r="A32" s="151" t="s">
        <v>601</v>
      </c>
      <c r="B32" s="134" t="s">
        <v>28</v>
      </c>
      <c r="C32" s="135">
        <v>11</v>
      </c>
      <c r="D32" s="136" t="s">
        <v>31</v>
      </c>
      <c r="E32" s="137">
        <v>3232</v>
      </c>
      <c r="F32" s="142" t="s">
        <v>53</v>
      </c>
      <c r="G32" s="131"/>
      <c r="H32" s="228">
        <v>59000</v>
      </c>
      <c r="I32" s="228">
        <v>9000</v>
      </c>
      <c r="J32" s="228"/>
      <c r="K32" s="228"/>
      <c r="L32" s="228"/>
      <c r="M32" s="228">
        <f t="shared" si="0"/>
        <v>50000</v>
      </c>
    </row>
    <row r="33" spans="1:13" s="224" customFormat="1" ht="15" hidden="1" x14ac:dyDescent="0.2">
      <c r="A33" s="151" t="s">
        <v>601</v>
      </c>
      <c r="B33" s="134" t="s">
        <v>28</v>
      </c>
      <c r="C33" s="135">
        <v>11</v>
      </c>
      <c r="D33" s="136" t="s">
        <v>31</v>
      </c>
      <c r="E33" s="137">
        <v>3233</v>
      </c>
      <c r="F33" s="142" t="s">
        <v>54</v>
      </c>
      <c r="G33" s="131"/>
      <c r="H33" s="228">
        <v>125000</v>
      </c>
      <c r="I33" s="228"/>
      <c r="J33" s="228"/>
      <c r="K33" s="228"/>
      <c r="L33" s="228"/>
      <c r="M33" s="228">
        <f t="shared" si="0"/>
        <v>125000</v>
      </c>
    </row>
    <row r="34" spans="1:13" s="224" customFormat="1" ht="15" hidden="1" x14ac:dyDescent="0.2">
      <c r="A34" s="151" t="s">
        <v>601</v>
      </c>
      <c r="B34" s="134" t="s">
        <v>28</v>
      </c>
      <c r="C34" s="135">
        <v>11</v>
      </c>
      <c r="D34" s="136" t="s">
        <v>31</v>
      </c>
      <c r="E34" s="137">
        <v>3234</v>
      </c>
      <c r="F34" s="142" t="s">
        <v>55</v>
      </c>
      <c r="G34" s="131"/>
      <c r="H34" s="228">
        <v>92000</v>
      </c>
      <c r="I34" s="228"/>
      <c r="J34" s="228"/>
      <c r="K34" s="228"/>
      <c r="L34" s="228"/>
      <c r="M34" s="228">
        <f t="shared" si="0"/>
        <v>92000</v>
      </c>
    </row>
    <row r="35" spans="1:13" s="224" customFormat="1" ht="15" hidden="1" x14ac:dyDescent="0.2">
      <c r="A35" s="151" t="s">
        <v>601</v>
      </c>
      <c r="B35" s="134" t="s">
        <v>28</v>
      </c>
      <c r="C35" s="135">
        <v>11</v>
      </c>
      <c r="D35" s="136" t="s">
        <v>31</v>
      </c>
      <c r="E35" s="137">
        <v>3235</v>
      </c>
      <c r="F35" s="142" t="s">
        <v>56</v>
      </c>
      <c r="G35" s="131"/>
      <c r="H35" s="228">
        <v>135000</v>
      </c>
      <c r="I35" s="228">
        <v>10000</v>
      </c>
      <c r="J35" s="228"/>
      <c r="K35" s="228"/>
      <c r="L35" s="228"/>
      <c r="M35" s="228">
        <f t="shared" si="0"/>
        <v>125000</v>
      </c>
    </row>
    <row r="36" spans="1:13" s="224" customFormat="1" ht="15" hidden="1" x14ac:dyDescent="0.2">
      <c r="A36" s="151" t="s">
        <v>601</v>
      </c>
      <c r="B36" s="134" t="s">
        <v>28</v>
      </c>
      <c r="C36" s="135">
        <v>11</v>
      </c>
      <c r="D36" s="136" t="s">
        <v>31</v>
      </c>
      <c r="E36" s="137">
        <v>3236</v>
      </c>
      <c r="F36" s="142" t="s">
        <v>57</v>
      </c>
      <c r="G36" s="131"/>
      <c r="H36" s="228">
        <v>61000</v>
      </c>
      <c r="I36" s="228"/>
      <c r="J36" s="228"/>
      <c r="K36" s="228"/>
      <c r="L36" s="228"/>
      <c r="M36" s="228">
        <f t="shared" si="0"/>
        <v>61000</v>
      </c>
    </row>
    <row r="37" spans="1:13" s="223" customFormat="1" hidden="1" x14ac:dyDescent="0.2">
      <c r="A37" s="151" t="s">
        <v>601</v>
      </c>
      <c r="B37" s="134" t="s">
        <v>28</v>
      </c>
      <c r="C37" s="135">
        <v>11</v>
      </c>
      <c r="D37" s="136" t="s">
        <v>31</v>
      </c>
      <c r="E37" s="137">
        <v>3237</v>
      </c>
      <c r="F37" s="142" t="s">
        <v>58</v>
      </c>
      <c r="G37" s="131"/>
      <c r="H37" s="228">
        <v>199084</v>
      </c>
      <c r="I37" s="228"/>
      <c r="J37" s="228"/>
      <c r="K37" s="228"/>
      <c r="L37" s="228"/>
      <c r="M37" s="228">
        <f t="shared" si="0"/>
        <v>199084</v>
      </c>
    </row>
    <row r="38" spans="1:13" s="224" customFormat="1" ht="15" hidden="1" x14ac:dyDescent="0.2">
      <c r="A38" s="151" t="s">
        <v>601</v>
      </c>
      <c r="B38" s="134" t="s">
        <v>28</v>
      </c>
      <c r="C38" s="135">
        <v>11</v>
      </c>
      <c r="D38" s="136" t="s">
        <v>31</v>
      </c>
      <c r="E38" s="137">
        <v>3239</v>
      </c>
      <c r="F38" s="142" t="s">
        <v>60</v>
      </c>
      <c r="G38" s="131"/>
      <c r="H38" s="228">
        <v>460000</v>
      </c>
      <c r="I38" s="228"/>
      <c r="J38" s="228">
        <v>57000</v>
      </c>
      <c r="K38" s="228"/>
      <c r="L38" s="228"/>
      <c r="M38" s="228">
        <f t="shared" si="0"/>
        <v>517000</v>
      </c>
    </row>
    <row r="39" spans="1:13" s="223" customFormat="1" hidden="1" x14ac:dyDescent="0.2">
      <c r="A39" s="117" t="s">
        <v>601</v>
      </c>
      <c r="B39" s="101" t="s">
        <v>28</v>
      </c>
      <c r="C39" s="102">
        <v>11</v>
      </c>
      <c r="D39" s="103"/>
      <c r="E39" s="104">
        <v>324</v>
      </c>
      <c r="F39" s="140"/>
      <c r="G39" s="105"/>
      <c r="H39" s="246">
        <f t="shared" ref="H39:L39" si="14">SUM(H40)</f>
        <v>26545</v>
      </c>
      <c r="I39" s="246">
        <f t="shared" si="14"/>
        <v>0</v>
      </c>
      <c r="J39" s="246">
        <f t="shared" si="14"/>
        <v>0</v>
      </c>
      <c r="K39" s="246">
        <f t="shared" si="14"/>
        <v>0</v>
      </c>
      <c r="L39" s="246">
        <f t="shared" si="14"/>
        <v>0</v>
      </c>
      <c r="M39" s="246">
        <f t="shared" si="0"/>
        <v>26545</v>
      </c>
    </row>
    <row r="40" spans="1:13" s="224" customFormat="1" ht="30" hidden="1" x14ac:dyDescent="0.2">
      <c r="A40" s="151" t="s">
        <v>601</v>
      </c>
      <c r="B40" s="134" t="s">
        <v>28</v>
      </c>
      <c r="C40" s="135">
        <v>11</v>
      </c>
      <c r="D40" s="136" t="s">
        <v>31</v>
      </c>
      <c r="E40" s="137">
        <v>3241</v>
      </c>
      <c r="F40" s="142" t="s">
        <v>205</v>
      </c>
      <c r="G40" s="131"/>
      <c r="H40" s="228">
        <v>26545</v>
      </c>
      <c r="I40" s="228"/>
      <c r="J40" s="228"/>
      <c r="K40" s="228"/>
      <c r="L40" s="228"/>
      <c r="M40" s="228">
        <f t="shared" si="0"/>
        <v>26545</v>
      </c>
    </row>
    <row r="41" spans="1:13" s="224" customFormat="1" hidden="1" x14ac:dyDescent="0.2">
      <c r="A41" s="117" t="s">
        <v>601</v>
      </c>
      <c r="B41" s="101" t="s">
        <v>28</v>
      </c>
      <c r="C41" s="102">
        <v>11</v>
      </c>
      <c r="D41" s="103"/>
      <c r="E41" s="104">
        <v>329</v>
      </c>
      <c r="F41" s="140"/>
      <c r="G41" s="105"/>
      <c r="H41" s="246">
        <f t="shared" ref="H41:I41" si="15">SUM(H42:H47)</f>
        <v>308229</v>
      </c>
      <c r="I41" s="246">
        <f t="shared" si="15"/>
        <v>42000</v>
      </c>
      <c r="J41" s="246">
        <f t="shared" ref="J41:L41" si="16">SUM(J42:J47)</f>
        <v>0</v>
      </c>
      <c r="K41" s="246">
        <f t="shared" si="16"/>
        <v>0</v>
      </c>
      <c r="L41" s="246">
        <f t="shared" si="16"/>
        <v>0</v>
      </c>
      <c r="M41" s="246">
        <f t="shared" si="0"/>
        <v>266229</v>
      </c>
    </row>
    <row r="42" spans="1:13" s="224" customFormat="1" ht="30" hidden="1" x14ac:dyDescent="0.2">
      <c r="A42" s="151" t="s">
        <v>601</v>
      </c>
      <c r="B42" s="134" t="s">
        <v>28</v>
      </c>
      <c r="C42" s="135">
        <v>11</v>
      </c>
      <c r="D42" s="136" t="s">
        <v>31</v>
      </c>
      <c r="E42" s="137">
        <v>3291</v>
      </c>
      <c r="F42" s="142" t="s">
        <v>474</v>
      </c>
      <c r="G42" s="131"/>
      <c r="H42" s="228">
        <v>62162</v>
      </c>
      <c r="I42" s="228">
        <v>30000</v>
      </c>
      <c r="J42" s="228"/>
      <c r="K42" s="228"/>
      <c r="L42" s="228"/>
      <c r="M42" s="228">
        <f t="shared" si="0"/>
        <v>32162</v>
      </c>
    </row>
    <row r="43" spans="1:13" s="224" customFormat="1" ht="15" hidden="1" x14ac:dyDescent="0.2">
      <c r="A43" s="151" t="s">
        <v>601</v>
      </c>
      <c r="B43" s="134" t="s">
        <v>28</v>
      </c>
      <c r="C43" s="135">
        <v>11</v>
      </c>
      <c r="D43" s="136" t="s">
        <v>31</v>
      </c>
      <c r="E43" s="137">
        <v>3292</v>
      </c>
      <c r="F43" s="142" t="s">
        <v>63</v>
      </c>
      <c r="G43" s="131"/>
      <c r="H43" s="228">
        <v>13272</v>
      </c>
      <c r="I43" s="228">
        <v>12000</v>
      </c>
      <c r="J43" s="228"/>
      <c r="K43" s="228"/>
      <c r="L43" s="228"/>
      <c r="M43" s="228">
        <f t="shared" si="0"/>
        <v>1272</v>
      </c>
    </row>
    <row r="44" spans="1:13" s="224" customFormat="1" ht="15" hidden="1" x14ac:dyDescent="0.2">
      <c r="A44" s="151" t="s">
        <v>601</v>
      </c>
      <c r="B44" s="134" t="s">
        <v>28</v>
      </c>
      <c r="C44" s="135">
        <v>11</v>
      </c>
      <c r="D44" s="136" t="s">
        <v>31</v>
      </c>
      <c r="E44" s="137">
        <v>3293</v>
      </c>
      <c r="F44" s="142" t="s">
        <v>64</v>
      </c>
      <c r="G44" s="131"/>
      <c r="H44" s="228">
        <v>66361</v>
      </c>
      <c r="I44" s="228"/>
      <c r="J44" s="228"/>
      <c r="K44" s="228"/>
      <c r="L44" s="228"/>
      <c r="M44" s="228">
        <f t="shared" si="0"/>
        <v>66361</v>
      </c>
    </row>
    <row r="45" spans="1:13" s="224" customFormat="1" ht="15" hidden="1" x14ac:dyDescent="0.2">
      <c r="A45" s="151" t="s">
        <v>601</v>
      </c>
      <c r="B45" s="134" t="s">
        <v>28</v>
      </c>
      <c r="C45" s="135">
        <v>11</v>
      </c>
      <c r="D45" s="136" t="s">
        <v>31</v>
      </c>
      <c r="E45" s="137">
        <v>3294</v>
      </c>
      <c r="F45" s="142" t="s">
        <v>605</v>
      </c>
      <c r="G45" s="131"/>
      <c r="H45" s="228">
        <v>113345</v>
      </c>
      <c r="I45" s="228"/>
      <c r="J45" s="228"/>
      <c r="K45" s="228"/>
      <c r="L45" s="228"/>
      <c r="M45" s="228">
        <f t="shared" si="0"/>
        <v>113345</v>
      </c>
    </row>
    <row r="46" spans="1:13" s="207" customFormat="1" ht="15" hidden="1" x14ac:dyDescent="0.2">
      <c r="A46" s="151" t="s">
        <v>601</v>
      </c>
      <c r="B46" s="134" t="s">
        <v>28</v>
      </c>
      <c r="C46" s="135">
        <v>11</v>
      </c>
      <c r="D46" s="136" t="s">
        <v>31</v>
      </c>
      <c r="E46" s="137">
        <v>3295</v>
      </c>
      <c r="F46" s="142" t="s">
        <v>66</v>
      </c>
      <c r="G46" s="131"/>
      <c r="H46" s="228">
        <v>39817</v>
      </c>
      <c r="I46" s="228"/>
      <c r="J46" s="228"/>
      <c r="K46" s="228"/>
      <c r="L46" s="228"/>
      <c r="M46" s="228">
        <f t="shared" si="0"/>
        <v>39817</v>
      </c>
    </row>
    <row r="47" spans="1:13" s="223" customFormat="1" hidden="1" x14ac:dyDescent="0.2">
      <c r="A47" s="151" t="s">
        <v>601</v>
      </c>
      <c r="B47" s="134" t="s">
        <v>28</v>
      </c>
      <c r="C47" s="135">
        <v>11</v>
      </c>
      <c r="D47" s="136" t="s">
        <v>31</v>
      </c>
      <c r="E47" s="137">
        <v>3299</v>
      </c>
      <c r="F47" s="142" t="s">
        <v>67</v>
      </c>
      <c r="G47" s="131"/>
      <c r="H47" s="228">
        <v>13272</v>
      </c>
      <c r="I47" s="228"/>
      <c r="J47" s="228"/>
      <c r="K47" s="228"/>
      <c r="L47" s="228"/>
      <c r="M47" s="228">
        <f t="shared" si="0"/>
        <v>13272</v>
      </c>
    </row>
    <row r="48" spans="1:13" s="224" customFormat="1" hidden="1" x14ac:dyDescent="0.2">
      <c r="A48" s="194" t="s">
        <v>601</v>
      </c>
      <c r="B48" s="175" t="s">
        <v>28</v>
      </c>
      <c r="C48" s="165">
        <v>11</v>
      </c>
      <c r="D48" s="165"/>
      <c r="E48" s="166">
        <v>34</v>
      </c>
      <c r="F48" s="167"/>
      <c r="G48" s="168"/>
      <c r="H48" s="247">
        <f t="shared" ref="H48:L48" si="17">H49</f>
        <v>9954</v>
      </c>
      <c r="I48" s="247">
        <f t="shared" si="17"/>
        <v>0</v>
      </c>
      <c r="J48" s="247">
        <f t="shared" si="17"/>
        <v>0</v>
      </c>
      <c r="K48" s="247">
        <f t="shared" si="17"/>
        <v>0</v>
      </c>
      <c r="L48" s="247">
        <f t="shared" si="17"/>
        <v>0</v>
      </c>
      <c r="M48" s="247">
        <f t="shared" si="0"/>
        <v>9954</v>
      </c>
    </row>
    <row r="49" spans="1:13" s="224" customFormat="1" hidden="1" x14ac:dyDescent="0.2">
      <c r="A49" s="117" t="s">
        <v>601</v>
      </c>
      <c r="B49" s="101" t="s">
        <v>28</v>
      </c>
      <c r="C49" s="102">
        <v>11</v>
      </c>
      <c r="D49" s="103"/>
      <c r="E49" s="104">
        <v>343</v>
      </c>
      <c r="F49" s="140"/>
      <c r="G49" s="105"/>
      <c r="H49" s="246">
        <f t="shared" ref="H49:I49" si="18">SUM(H50:H52)</f>
        <v>9954</v>
      </c>
      <c r="I49" s="246">
        <f t="shared" si="18"/>
        <v>0</v>
      </c>
      <c r="J49" s="246">
        <f t="shared" ref="J49:L49" si="19">SUM(J50:J52)</f>
        <v>0</v>
      </c>
      <c r="K49" s="246">
        <f t="shared" si="19"/>
        <v>0</v>
      </c>
      <c r="L49" s="246">
        <f t="shared" si="19"/>
        <v>0</v>
      </c>
      <c r="M49" s="246">
        <f t="shared" si="0"/>
        <v>9954</v>
      </c>
    </row>
    <row r="50" spans="1:13" s="224" customFormat="1" ht="15" hidden="1" x14ac:dyDescent="0.2">
      <c r="A50" s="151" t="s">
        <v>601</v>
      </c>
      <c r="B50" s="134" t="s">
        <v>28</v>
      </c>
      <c r="C50" s="135">
        <v>11</v>
      </c>
      <c r="D50" s="136" t="s">
        <v>31</v>
      </c>
      <c r="E50" s="137">
        <v>3431</v>
      </c>
      <c r="F50" s="142" t="s">
        <v>68</v>
      </c>
      <c r="G50" s="131"/>
      <c r="H50" s="228">
        <v>3982</v>
      </c>
      <c r="I50" s="228"/>
      <c r="J50" s="228"/>
      <c r="K50" s="228"/>
      <c r="L50" s="228"/>
      <c r="M50" s="228">
        <f t="shared" si="0"/>
        <v>3982</v>
      </c>
    </row>
    <row r="51" spans="1:13" s="207" customFormat="1" ht="15" hidden="1" x14ac:dyDescent="0.2">
      <c r="A51" s="151" t="s">
        <v>601</v>
      </c>
      <c r="B51" s="134" t="s">
        <v>28</v>
      </c>
      <c r="C51" s="135">
        <v>11</v>
      </c>
      <c r="D51" s="136" t="s">
        <v>31</v>
      </c>
      <c r="E51" s="137">
        <v>3433</v>
      </c>
      <c r="F51" s="142" t="s">
        <v>69</v>
      </c>
      <c r="G51" s="131"/>
      <c r="H51" s="228">
        <v>3318</v>
      </c>
      <c r="I51" s="228"/>
      <c r="J51" s="228"/>
      <c r="K51" s="228"/>
      <c r="L51" s="228"/>
      <c r="M51" s="228">
        <f t="shared" si="0"/>
        <v>3318</v>
      </c>
    </row>
    <row r="52" spans="1:13" s="223" customFormat="1" hidden="1" x14ac:dyDescent="0.2">
      <c r="A52" s="151" t="s">
        <v>601</v>
      </c>
      <c r="B52" s="134" t="s">
        <v>28</v>
      </c>
      <c r="C52" s="135">
        <v>11</v>
      </c>
      <c r="D52" s="136" t="s">
        <v>31</v>
      </c>
      <c r="E52" s="137">
        <v>3434</v>
      </c>
      <c r="F52" s="142" t="s">
        <v>70</v>
      </c>
      <c r="G52" s="131"/>
      <c r="H52" s="228">
        <v>2654</v>
      </c>
      <c r="I52" s="228"/>
      <c r="J52" s="228"/>
      <c r="K52" s="228"/>
      <c r="L52" s="228"/>
      <c r="M52" s="228">
        <f t="shared" si="0"/>
        <v>2654</v>
      </c>
    </row>
    <row r="53" spans="1:13" s="224" customFormat="1" hidden="1" x14ac:dyDescent="0.2">
      <c r="A53" s="194" t="s">
        <v>601</v>
      </c>
      <c r="B53" s="175" t="s">
        <v>28</v>
      </c>
      <c r="C53" s="165">
        <v>11</v>
      </c>
      <c r="D53" s="165"/>
      <c r="E53" s="166">
        <v>37</v>
      </c>
      <c r="F53" s="167"/>
      <c r="G53" s="168"/>
      <c r="H53" s="247">
        <f t="shared" ref="H53:L53" si="20">H54</f>
        <v>44424</v>
      </c>
      <c r="I53" s="247">
        <f t="shared" si="20"/>
        <v>0</v>
      </c>
      <c r="J53" s="247">
        <f t="shared" si="20"/>
        <v>15000</v>
      </c>
      <c r="K53" s="247">
        <f t="shared" si="20"/>
        <v>0</v>
      </c>
      <c r="L53" s="247">
        <f t="shared" si="20"/>
        <v>0</v>
      </c>
      <c r="M53" s="247">
        <f t="shared" si="0"/>
        <v>59424</v>
      </c>
    </row>
    <row r="54" spans="1:13" s="207" customFormat="1" hidden="1" x14ac:dyDescent="0.2">
      <c r="A54" s="117" t="s">
        <v>601</v>
      </c>
      <c r="B54" s="101" t="s">
        <v>28</v>
      </c>
      <c r="C54" s="102">
        <v>11</v>
      </c>
      <c r="D54" s="103"/>
      <c r="E54" s="104">
        <v>372</v>
      </c>
      <c r="F54" s="140"/>
      <c r="G54" s="105"/>
      <c r="H54" s="246">
        <f t="shared" ref="H54:I54" si="21">SUM(H55:H56)</f>
        <v>44424</v>
      </c>
      <c r="I54" s="246">
        <f t="shared" si="21"/>
        <v>0</v>
      </c>
      <c r="J54" s="246">
        <f t="shared" ref="J54:L54" si="22">SUM(J55:J56)</f>
        <v>15000</v>
      </c>
      <c r="K54" s="246">
        <f t="shared" si="22"/>
        <v>0</v>
      </c>
      <c r="L54" s="246">
        <f t="shared" si="22"/>
        <v>0</v>
      </c>
      <c r="M54" s="246">
        <f t="shared" si="0"/>
        <v>59424</v>
      </c>
    </row>
    <row r="55" spans="1:13" s="223" customFormat="1" hidden="1" x14ac:dyDescent="0.2">
      <c r="A55" s="151" t="s">
        <v>601</v>
      </c>
      <c r="B55" s="134" t="s">
        <v>28</v>
      </c>
      <c r="C55" s="135">
        <v>11</v>
      </c>
      <c r="D55" s="136" t="s">
        <v>31</v>
      </c>
      <c r="E55" s="137">
        <v>3721</v>
      </c>
      <c r="F55" s="142" t="s">
        <v>138</v>
      </c>
      <c r="G55" s="131"/>
      <c r="H55" s="228">
        <v>30000</v>
      </c>
      <c r="I55" s="228"/>
      <c r="J55" s="228"/>
      <c r="K55" s="228"/>
      <c r="L55" s="228"/>
      <c r="M55" s="228">
        <f t="shared" si="0"/>
        <v>30000</v>
      </c>
    </row>
    <row r="56" spans="1:13" s="223" customFormat="1" hidden="1" x14ac:dyDescent="0.2">
      <c r="A56" s="151" t="s">
        <v>601</v>
      </c>
      <c r="B56" s="134" t="s">
        <v>28</v>
      </c>
      <c r="C56" s="135">
        <v>11</v>
      </c>
      <c r="D56" s="136" t="s">
        <v>31</v>
      </c>
      <c r="E56" s="137">
        <v>3722</v>
      </c>
      <c r="F56" s="142" t="s">
        <v>606</v>
      </c>
      <c r="G56" s="131"/>
      <c r="H56" s="228">
        <v>14424</v>
      </c>
      <c r="I56" s="228"/>
      <c r="J56" s="228">
        <v>15000</v>
      </c>
      <c r="K56" s="228"/>
      <c r="L56" s="228"/>
      <c r="M56" s="228">
        <f t="shared" si="0"/>
        <v>29424</v>
      </c>
    </row>
    <row r="57" spans="1:13" s="224" customFormat="1" hidden="1" x14ac:dyDescent="0.2">
      <c r="A57" s="194" t="s">
        <v>601</v>
      </c>
      <c r="B57" s="175" t="s">
        <v>28</v>
      </c>
      <c r="C57" s="165">
        <v>11</v>
      </c>
      <c r="D57" s="165"/>
      <c r="E57" s="166">
        <v>42</v>
      </c>
      <c r="F57" s="167"/>
      <c r="G57" s="168"/>
      <c r="H57" s="247">
        <f t="shared" ref="H57:L57" si="23">H58</f>
        <v>165474</v>
      </c>
      <c r="I57" s="247">
        <f t="shared" si="23"/>
        <v>0</v>
      </c>
      <c r="J57" s="247">
        <f t="shared" si="23"/>
        <v>0</v>
      </c>
      <c r="K57" s="247">
        <f t="shared" si="23"/>
        <v>0</v>
      </c>
      <c r="L57" s="247">
        <f t="shared" si="23"/>
        <v>0</v>
      </c>
      <c r="M57" s="247">
        <f t="shared" si="0"/>
        <v>165474</v>
      </c>
    </row>
    <row r="58" spans="1:13" s="224" customFormat="1" hidden="1" x14ac:dyDescent="0.2">
      <c r="A58" s="117" t="s">
        <v>601</v>
      </c>
      <c r="B58" s="101" t="s">
        <v>28</v>
      </c>
      <c r="C58" s="102">
        <v>11</v>
      </c>
      <c r="D58" s="103"/>
      <c r="E58" s="104">
        <v>422</v>
      </c>
      <c r="F58" s="140"/>
      <c r="G58" s="105"/>
      <c r="H58" s="246">
        <f t="shared" ref="H58:I58" si="24">SUM(H59:H63)</f>
        <v>165474</v>
      </c>
      <c r="I58" s="246">
        <f t="shared" si="24"/>
        <v>0</v>
      </c>
      <c r="J58" s="246">
        <f t="shared" ref="J58:L58" si="25">SUM(J59:J63)</f>
        <v>0</v>
      </c>
      <c r="K58" s="246">
        <f t="shared" si="25"/>
        <v>0</v>
      </c>
      <c r="L58" s="246">
        <f t="shared" si="25"/>
        <v>0</v>
      </c>
      <c r="M58" s="246">
        <f t="shared" si="0"/>
        <v>165474</v>
      </c>
    </row>
    <row r="59" spans="1:13" s="224" customFormat="1" ht="15" hidden="1" x14ac:dyDescent="0.2">
      <c r="A59" s="151" t="s">
        <v>601</v>
      </c>
      <c r="B59" s="134" t="s">
        <v>28</v>
      </c>
      <c r="C59" s="135">
        <v>11</v>
      </c>
      <c r="D59" s="136" t="s">
        <v>31</v>
      </c>
      <c r="E59" s="137">
        <v>4221</v>
      </c>
      <c r="F59" s="142" t="s">
        <v>74</v>
      </c>
      <c r="G59" s="131"/>
      <c r="H59" s="228">
        <v>53000</v>
      </c>
      <c r="I59" s="228"/>
      <c r="J59" s="228"/>
      <c r="K59" s="228"/>
      <c r="L59" s="228"/>
      <c r="M59" s="228">
        <f t="shared" si="0"/>
        <v>53000</v>
      </c>
    </row>
    <row r="60" spans="1:13" s="224" customFormat="1" ht="15" hidden="1" x14ac:dyDescent="0.2">
      <c r="A60" s="151" t="s">
        <v>601</v>
      </c>
      <c r="B60" s="134" t="s">
        <v>28</v>
      </c>
      <c r="C60" s="135">
        <v>11</v>
      </c>
      <c r="D60" s="136" t="s">
        <v>31</v>
      </c>
      <c r="E60" s="137">
        <v>4222</v>
      </c>
      <c r="F60" s="142" t="s">
        <v>75</v>
      </c>
      <c r="G60" s="131"/>
      <c r="H60" s="228">
        <v>6636</v>
      </c>
      <c r="I60" s="228"/>
      <c r="J60" s="228"/>
      <c r="K60" s="228"/>
      <c r="L60" s="228"/>
      <c r="M60" s="228">
        <f t="shared" si="0"/>
        <v>6636</v>
      </c>
    </row>
    <row r="61" spans="1:13" s="224" customFormat="1" ht="15" hidden="1" x14ac:dyDescent="0.2">
      <c r="A61" s="151" t="s">
        <v>601</v>
      </c>
      <c r="B61" s="134" t="s">
        <v>28</v>
      </c>
      <c r="C61" s="135">
        <v>11</v>
      </c>
      <c r="D61" s="136" t="s">
        <v>31</v>
      </c>
      <c r="E61" s="137">
        <v>4223</v>
      </c>
      <c r="F61" s="142" t="s">
        <v>76</v>
      </c>
      <c r="G61" s="131"/>
      <c r="H61" s="228">
        <v>59385</v>
      </c>
      <c r="I61" s="228"/>
      <c r="J61" s="228"/>
      <c r="K61" s="228"/>
      <c r="L61" s="228"/>
      <c r="M61" s="228">
        <f t="shared" si="0"/>
        <v>59385</v>
      </c>
    </row>
    <row r="62" spans="1:13" s="207" customFormat="1" ht="15" hidden="1" x14ac:dyDescent="0.2">
      <c r="A62" s="151" t="s">
        <v>601</v>
      </c>
      <c r="B62" s="134" t="s">
        <v>28</v>
      </c>
      <c r="C62" s="135">
        <v>11</v>
      </c>
      <c r="D62" s="136" t="s">
        <v>31</v>
      </c>
      <c r="E62" s="137">
        <v>4225</v>
      </c>
      <c r="F62" s="142" t="s">
        <v>85</v>
      </c>
      <c r="G62" s="131"/>
      <c r="H62" s="228">
        <v>2654</v>
      </c>
      <c r="I62" s="228"/>
      <c r="J62" s="228"/>
      <c r="K62" s="228"/>
      <c r="L62" s="228"/>
      <c r="M62" s="228">
        <f t="shared" si="0"/>
        <v>2654</v>
      </c>
    </row>
    <row r="63" spans="1:13" s="207" customFormat="1" ht="15" hidden="1" x14ac:dyDescent="0.2">
      <c r="A63" s="151" t="s">
        <v>601</v>
      </c>
      <c r="B63" s="134" t="s">
        <v>28</v>
      </c>
      <c r="C63" s="135">
        <v>11</v>
      </c>
      <c r="D63" s="136" t="s">
        <v>31</v>
      </c>
      <c r="E63" s="137">
        <v>4227</v>
      </c>
      <c r="F63" s="142" t="s">
        <v>77</v>
      </c>
      <c r="G63" s="131"/>
      <c r="H63" s="228">
        <v>43799</v>
      </c>
      <c r="I63" s="228"/>
      <c r="J63" s="228"/>
      <c r="K63" s="228"/>
      <c r="L63" s="228"/>
      <c r="M63" s="228">
        <f t="shared" si="0"/>
        <v>43799</v>
      </c>
    </row>
    <row r="64" spans="1:13" s="223" customFormat="1" ht="45" hidden="1" x14ac:dyDescent="0.2">
      <c r="A64" s="195" t="s">
        <v>601</v>
      </c>
      <c r="B64" s="170" t="s">
        <v>78</v>
      </c>
      <c r="C64" s="170"/>
      <c r="D64" s="170"/>
      <c r="E64" s="171"/>
      <c r="F64" s="173" t="s">
        <v>79</v>
      </c>
      <c r="G64" s="174" t="s">
        <v>604</v>
      </c>
      <c r="H64" s="248">
        <f t="shared" ref="H64:I64" si="26">H65+H74</f>
        <v>544000</v>
      </c>
      <c r="I64" s="248">
        <f t="shared" si="26"/>
        <v>55000</v>
      </c>
      <c r="J64" s="248">
        <f t="shared" ref="J64:L64" si="27">J65+J74</f>
        <v>55000</v>
      </c>
      <c r="K64" s="248">
        <f t="shared" si="27"/>
        <v>100000</v>
      </c>
      <c r="L64" s="248">
        <f t="shared" si="27"/>
        <v>0</v>
      </c>
      <c r="M64" s="248">
        <f t="shared" si="0"/>
        <v>444000</v>
      </c>
    </row>
    <row r="65" spans="1:13" s="224" customFormat="1" hidden="1" x14ac:dyDescent="0.2">
      <c r="A65" s="194" t="s">
        <v>601</v>
      </c>
      <c r="B65" s="175" t="s">
        <v>78</v>
      </c>
      <c r="C65" s="165">
        <v>11</v>
      </c>
      <c r="D65" s="165"/>
      <c r="E65" s="166">
        <v>32</v>
      </c>
      <c r="F65" s="167"/>
      <c r="G65" s="168"/>
      <c r="H65" s="247">
        <f t="shared" ref="H65:I65" si="28">H66+H68+H72</f>
        <v>354000</v>
      </c>
      <c r="I65" s="247">
        <f t="shared" si="28"/>
        <v>0</v>
      </c>
      <c r="J65" s="247">
        <f t="shared" ref="J65:L65" si="29">J66+J68+J72</f>
        <v>55000</v>
      </c>
      <c r="K65" s="247">
        <f t="shared" si="29"/>
        <v>0</v>
      </c>
      <c r="L65" s="247">
        <f t="shared" si="29"/>
        <v>0</v>
      </c>
      <c r="M65" s="247">
        <f t="shared" si="0"/>
        <v>409000</v>
      </c>
    </row>
    <row r="66" spans="1:13" s="223" customFormat="1" hidden="1" x14ac:dyDescent="0.2">
      <c r="A66" s="117" t="s">
        <v>601</v>
      </c>
      <c r="B66" s="101" t="s">
        <v>78</v>
      </c>
      <c r="C66" s="102">
        <v>11</v>
      </c>
      <c r="D66" s="103"/>
      <c r="E66" s="104">
        <v>322</v>
      </c>
      <c r="F66" s="140"/>
      <c r="G66" s="105"/>
      <c r="H66" s="148">
        <f t="shared" ref="H66:L66" si="30">SUM(H67)</f>
        <v>44000</v>
      </c>
      <c r="I66" s="148">
        <f t="shared" si="30"/>
        <v>0</v>
      </c>
      <c r="J66" s="148">
        <f t="shared" si="30"/>
        <v>0</v>
      </c>
      <c r="K66" s="148">
        <f t="shared" si="30"/>
        <v>0</v>
      </c>
      <c r="L66" s="148">
        <f t="shared" si="30"/>
        <v>0</v>
      </c>
      <c r="M66" s="148">
        <f t="shared" si="0"/>
        <v>44000</v>
      </c>
    </row>
    <row r="67" spans="1:13" s="225" customFormat="1" hidden="1" x14ac:dyDescent="0.2">
      <c r="A67" s="151" t="s">
        <v>601</v>
      </c>
      <c r="B67" s="134" t="s">
        <v>78</v>
      </c>
      <c r="C67" s="135">
        <v>11</v>
      </c>
      <c r="D67" s="136" t="s">
        <v>31</v>
      </c>
      <c r="E67" s="137">
        <v>3225</v>
      </c>
      <c r="F67" s="142" t="s">
        <v>473</v>
      </c>
      <c r="G67" s="131"/>
      <c r="H67" s="228">
        <v>44000</v>
      </c>
      <c r="I67" s="228"/>
      <c r="J67" s="228"/>
      <c r="K67" s="228"/>
      <c r="L67" s="228"/>
      <c r="M67" s="228">
        <f t="shared" si="0"/>
        <v>44000</v>
      </c>
    </row>
    <row r="68" spans="1:13" s="225" customFormat="1" hidden="1" x14ac:dyDescent="0.2">
      <c r="A68" s="117" t="s">
        <v>601</v>
      </c>
      <c r="B68" s="101" t="s">
        <v>78</v>
      </c>
      <c r="C68" s="102">
        <v>11</v>
      </c>
      <c r="D68" s="103"/>
      <c r="E68" s="104">
        <v>323</v>
      </c>
      <c r="F68" s="140"/>
      <c r="G68" s="105"/>
      <c r="H68" s="246">
        <f t="shared" ref="H68:I68" si="31">SUM(H69:H71)</f>
        <v>250000</v>
      </c>
      <c r="I68" s="246">
        <f t="shared" si="31"/>
        <v>0</v>
      </c>
      <c r="J68" s="246">
        <f t="shared" ref="J68:L68" si="32">SUM(J69:J71)</f>
        <v>5000</v>
      </c>
      <c r="K68" s="246">
        <f t="shared" si="32"/>
        <v>0</v>
      </c>
      <c r="L68" s="246">
        <f t="shared" si="32"/>
        <v>0</v>
      </c>
      <c r="M68" s="246">
        <f t="shared" ref="M68:M131" si="33">H68-I68+J68-K68+L68</f>
        <v>255000</v>
      </c>
    </row>
    <row r="69" spans="1:13" s="225" customFormat="1" hidden="1" x14ac:dyDescent="0.2">
      <c r="A69" s="151" t="s">
        <v>601</v>
      </c>
      <c r="B69" s="134" t="s">
        <v>78</v>
      </c>
      <c r="C69" s="135">
        <v>11</v>
      </c>
      <c r="D69" s="136" t="s">
        <v>31</v>
      </c>
      <c r="E69" s="137">
        <v>3232</v>
      </c>
      <c r="F69" s="142" t="s">
        <v>53</v>
      </c>
      <c r="G69" s="131"/>
      <c r="H69" s="228">
        <v>110000</v>
      </c>
      <c r="I69" s="228"/>
      <c r="J69" s="228"/>
      <c r="K69" s="228"/>
      <c r="L69" s="228"/>
      <c r="M69" s="228">
        <f t="shared" si="33"/>
        <v>110000</v>
      </c>
    </row>
    <row r="70" spans="1:13" s="223" customFormat="1" hidden="1" x14ac:dyDescent="0.2">
      <c r="A70" s="151" t="s">
        <v>601</v>
      </c>
      <c r="B70" s="134" t="s">
        <v>78</v>
      </c>
      <c r="C70" s="135">
        <v>11</v>
      </c>
      <c r="D70" s="136" t="s">
        <v>31</v>
      </c>
      <c r="E70" s="137">
        <v>3235</v>
      </c>
      <c r="F70" s="142" t="s">
        <v>56</v>
      </c>
      <c r="G70" s="131"/>
      <c r="H70" s="228">
        <v>70000</v>
      </c>
      <c r="I70" s="228"/>
      <c r="J70" s="228"/>
      <c r="K70" s="228"/>
      <c r="L70" s="228"/>
      <c r="M70" s="228">
        <f t="shared" si="33"/>
        <v>70000</v>
      </c>
    </row>
    <row r="71" spans="1:13" s="225" customFormat="1" hidden="1" x14ac:dyDescent="0.2">
      <c r="A71" s="151" t="s">
        <v>601</v>
      </c>
      <c r="B71" s="134" t="s">
        <v>78</v>
      </c>
      <c r="C71" s="135">
        <v>11</v>
      </c>
      <c r="D71" s="136" t="s">
        <v>31</v>
      </c>
      <c r="E71" s="137">
        <v>3239</v>
      </c>
      <c r="F71" s="142" t="s">
        <v>60</v>
      </c>
      <c r="G71" s="131"/>
      <c r="H71" s="228">
        <v>70000</v>
      </c>
      <c r="I71" s="228"/>
      <c r="J71" s="228">
        <v>5000</v>
      </c>
      <c r="K71" s="228"/>
      <c r="L71" s="228"/>
      <c r="M71" s="228">
        <f t="shared" si="33"/>
        <v>75000</v>
      </c>
    </row>
    <row r="72" spans="1:13" s="223" customFormat="1" hidden="1" x14ac:dyDescent="0.2">
      <c r="A72" s="117" t="s">
        <v>601</v>
      </c>
      <c r="B72" s="101" t="s">
        <v>78</v>
      </c>
      <c r="C72" s="102">
        <v>11</v>
      </c>
      <c r="D72" s="103"/>
      <c r="E72" s="104">
        <v>329</v>
      </c>
      <c r="F72" s="140"/>
      <c r="G72" s="105"/>
      <c r="H72" s="246">
        <f t="shared" ref="H72:L72" si="34">SUM(H73)</f>
        <v>60000</v>
      </c>
      <c r="I72" s="246">
        <f t="shared" si="34"/>
        <v>0</v>
      </c>
      <c r="J72" s="246">
        <f t="shared" si="34"/>
        <v>50000</v>
      </c>
      <c r="K72" s="246">
        <f t="shared" si="34"/>
        <v>0</v>
      </c>
      <c r="L72" s="246">
        <f t="shared" si="34"/>
        <v>0</v>
      </c>
      <c r="M72" s="246">
        <f t="shared" si="33"/>
        <v>110000</v>
      </c>
    </row>
    <row r="73" spans="1:13" s="223" customFormat="1" hidden="1" x14ac:dyDescent="0.2">
      <c r="A73" s="151" t="s">
        <v>601</v>
      </c>
      <c r="B73" s="134" t="s">
        <v>78</v>
      </c>
      <c r="C73" s="135">
        <v>11</v>
      </c>
      <c r="D73" s="136" t="s">
        <v>31</v>
      </c>
      <c r="E73" s="137">
        <v>3292</v>
      </c>
      <c r="F73" s="142" t="s">
        <v>63</v>
      </c>
      <c r="G73" s="131"/>
      <c r="H73" s="228">
        <v>60000</v>
      </c>
      <c r="I73" s="228"/>
      <c r="J73" s="228">
        <v>50000</v>
      </c>
      <c r="K73" s="228"/>
      <c r="L73" s="228"/>
      <c r="M73" s="228">
        <f t="shared" si="33"/>
        <v>110000</v>
      </c>
    </row>
    <row r="74" spans="1:13" s="225" customFormat="1" hidden="1" x14ac:dyDescent="0.2">
      <c r="A74" s="194" t="s">
        <v>601</v>
      </c>
      <c r="B74" s="175" t="s">
        <v>78</v>
      </c>
      <c r="C74" s="165">
        <v>11</v>
      </c>
      <c r="D74" s="165"/>
      <c r="E74" s="166">
        <v>42</v>
      </c>
      <c r="F74" s="167"/>
      <c r="G74" s="168"/>
      <c r="H74" s="247">
        <f t="shared" ref="H74:L74" si="35">H75</f>
        <v>190000</v>
      </c>
      <c r="I74" s="247">
        <f t="shared" si="35"/>
        <v>55000</v>
      </c>
      <c r="J74" s="247">
        <f t="shared" si="35"/>
        <v>0</v>
      </c>
      <c r="K74" s="247">
        <f t="shared" si="35"/>
        <v>100000</v>
      </c>
      <c r="L74" s="247">
        <f t="shared" si="35"/>
        <v>0</v>
      </c>
      <c r="M74" s="247">
        <f t="shared" si="33"/>
        <v>35000</v>
      </c>
    </row>
    <row r="75" spans="1:13" s="223" customFormat="1" hidden="1" x14ac:dyDescent="0.2">
      <c r="A75" s="117" t="s">
        <v>601</v>
      </c>
      <c r="B75" s="101" t="s">
        <v>78</v>
      </c>
      <c r="C75" s="102">
        <v>11</v>
      </c>
      <c r="D75" s="103"/>
      <c r="E75" s="104">
        <v>423</v>
      </c>
      <c r="F75" s="140"/>
      <c r="G75" s="105"/>
      <c r="H75" s="246">
        <f t="shared" ref="H75:L75" si="36">SUM(H76)</f>
        <v>190000</v>
      </c>
      <c r="I75" s="246">
        <f t="shared" si="36"/>
        <v>55000</v>
      </c>
      <c r="J75" s="246">
        <f t="shared" si="36"/>
        <v>0</v>
      </c>
      <c r="K75" s="246">
        <f t="shared" si="36"/>
        <v>100000</v>
      </c>
      <c r="L75" s="246">
        <f t="shared" si="36"/>
        <v>0</v>
      </c>
      <c r="M75" s="246">
        <f t="shared" si="33"/>
        <v>35000</v>
      </c>
    </row>
    <row r="76" spans="1:13" s="223" customFormat="1" hidden="1" x14ac:dyDescent="0.2">
      <c r="A76" s="151" t="s">
        <v>601</v>
      </c>
      <c r="B76" s="134" t="s">
        <v>78</v>
      </c>
      <c r="C76" s="135">
        <v>11</v>
      </c>
      <c r="D76" s="136" t="s">
        <v>31</v>
      </c>
      <c r="E76" s="137">
        <v>4231</v>
      </c>
      <c r="F76" s="142" t="s">
        <v>241</v>
      </c>
      <c r="G76" s="131"/>
      <c r="H76" s="228">
        <v>190000</v>
      </c>
      <c r="I76" s="228">
        <v>55000</v>
      </c>
      <c r="J76" s="228"/>
      <c r="K76" s="228">
        <v>100000</v>
      </c>
      <c r="L76" s="228"/>
      <c r="M76" s="228">
        <f t="shared" si="33"/>
        <v>35000</v>
      </c>
    </row>
    <row r="77" spans="1:13" s="225" customFormat="1" ht="45" hidden="1" x14ac:dyDescent="0.2">
      <c r="A77" s="195" t="s">
        <v>601</v>
      </c>
      <c r="B77" s="170" t="s">
        <v>82</v>
      </c>
      <c r="C77" s="170"/>
      <c r="D77" s="170"/>
      <c r="E77" s="171"/>
      <c r="F77" s="173" t="s">
        <v>81</v>
      </c>
      <c r="G77" s="174" t="s">
        <v>604</v>
      </c>
      <c r="H77" s="248">
        <f t="shared" ref="H77:I77" si="37">H78+H86+H90</f>
        <v>2417974</v>
      </c>
      <c r="I77" s="248">
        <f t="shared" si="37"/>
        <v>129725</v>
      </c>
      <c r="J77" s="248">
        <f t="shared" ref="J77:L77" si="38">J78+J86+J90</f>
        <v>183000</v>
      </c>
      <c r="K77" s="248">
        <f t="shared" si="38"/>
        <v>0</v>
      </c>
      <c r="L77" s="248">
        <f t="shared" si="38"/>
        <v>160000</v>
      </c>
      <c r="M77" s="248">
        <f t="shared" si="33"/>
        <v>2631249</v>
      </c>
    </row>
    <row r="78" spans="1:13" s="225" customFormat="1" hidden="1" x14ac:dyDescent="0.2">
      <c r="A78" s="194" t="s">
        <v>601</v>
      </c>
      <c r="B78" s="175" t="s">
        <v>82</v>
      </c>
      <c r="C78" s="165">
        <v>11</v>
      </c>
      <c r="D78" s="165"/>
      <c r="E78" s="166">
        <v>32</v>
      </c>
      <c r="F78" s="167"/>
      <c r="G78" s="168"/>
      <c r="H78" s="247">
        <f t="shared" ref="H78:I78" si="39">H79+H81</f>
        <v>1756626</v>
      </c>
      <c r="I78" s="247">
        <f t="shared" si="39"/>
        <v>129725</v>
      </c>
      <c r="J78" s="247">
        <f t="shared" ref="J78:L78" si="40">J79+J81</f>
        <v>183000</v>
      </c>
      <c r="K78" s="247">
        <f t="shared" si="40"/>
        <v>0</v>
      </c>
      <c r="L78" s="247">
        <f t="shared" si="40"/>
        <v>0</v>
      </c>
      <c r="M78" s="247">
        <f t="shared" si="33"/>
        <v>1809901</v>
      </c>
    </row>
    <row r="79" spans="1:13" s="225" customFormat="1" hidden="1" x14ac:dyDescent="0.2">
      <c r="A79" s="132" t="s">
        <v>601</v>
      </c>
      <c r="B79" s="128" t="s">
        <v>82</v>
      </c>
      <c r="C79" s="146">
        <v>11</v>
      </c>
      <c r="D79" s="152"/>
      <c r="E79" s="147">
        <v>322</v>
      </c>
      <c r="F79" s="143"/>
      <c r="G79" s="130"/>
      <c r="H79" s="246">
        <f t="shared" ref="H79:L79" si="41">SUM(H80)</f>
        <v>6636</v>
      </c>
      <c r="I79" s="246">
        <f t="shared" si="41"/>
        <v>0</v>
      </c>
      <c r="J79" s="246">
        <f t="shared" si="41"/>
        <v>0</v>
      </c>
      <c r="K79" s="246">
        <f t="shared" si="41"/>
        <v>0</v>
      </c>
      <c r="L79" s="246">
        <f t="shared" si="41"/>
        <v>0</v>
      </c>
      <c r="M79" s="246">
        <f t="shared" si="33"/>
        <v>6636</v>
      </c>
    </row>
    <row r="80" spans="1:13" s="225" customFormat="1" ht="30" hidden="1" x14ac:dyDescent="0.2">
      <c r="A80" s="151" t="s">
        <v>601</v>
      </c>
      <c r="B80" s="134" t="s">
        <v>82</v>
      </c>
      <c r="C80" s="135">
        <v>11</v>
      </c>
      <c r="D80" s="136" t="s">
        <v>31</v>
      </c>
      <c r="E80" s="137">
        <v>3224</v>
      </c>
      <c r="F80" s="142" t="s">
        <v>155</v>
      </c>
      <c r="G80" s="131"/>
      <c r="H80" s="228">
        <v>6636</v>
      </c>
      <c r="I80" s="228"/>
      <c r="J80" s="228"/>
      <c r="K80" s="228"/>
      <c r="L80" s="228"/>
      <c r="M80" s="228">
        <f t="shared" si="33"/>
        <v>6636</v>
      </c>
    </row>
    <row r="81" spans="1:13" s="225" customFormat="1" hidden="1" x14ac:dyDescent="0.2">
      <c r="A81" s="132" t="s">
        <v>601</v>
      </c>
      <c r="B81" s="128" t="s">
        <v>82</v>
      </c>
      <c r="C81" s="146">
        <v>11</v>
      </c>
      <c r="D81" s="152"/>
      <c r="E81" s="147">
        <v>323</v>
      </c>
      <c r="F81" s="143"/>
      <c r="G81" s="130"/>
      <c r="H81" s="246">
        <f t="shared" ref="H81:I81" si="42">SUM(H82:H85)</f>
        <v>1749990</v>
      </c>
      <c r="I81" s="246">
        <f t="shared" si="42"/>
        <v>129725</v>
      </c>
      <c r="J81" s="246">
        <f t="shared" ref="J81:L81" si="43">SUM(J82:J85)</f>
        <v>183000</v>
      </c>
      <c r="K81" s="246">
        <f t="shared" si="43"/>
        <v>0</v>
      </c>
      <c r="L81" s="246">
        <f t="shared" si="43"/>
        <v>0</v>
      </c>
      <c r="M81" s="246">
        <f t="shared" si="33"/>
        <v>1803265</v>
      </c>
    </row>
    <row r="82" spans="1:13" s="225" customFormat="1" hidden="1" x14ac:dyDescent="0.2">
      <c r="A82" s="151" t="s">
        <v>601</v>
      </c>
      <c r="B82" s="134" t="s">
        <v>82</v>
      </c>
      <c r="C82" s="135">
        <v>11</v>
      </c>
      <c r="D82" s="136" t="s">
        <v>31</v>
      </c>
      <c r="E82" s="137">
        <v>3232</v>
      </c>
      <c r="F82" s="142" t="s">
        <v>53</v>
      </c>
      <c r="G82" s="131"/>
      <c r="H82" s="228">
        <v>53089</v>
      </c>
      <c r="I82" s="228"/>
      <c r="J82" s="228"/>
      <c r="K82" s="228"/>
      <c r="L82" s="228"/>
      <c r="M82" s="228">
        <f t="shared" si="33"/>
        <v>53089</v>
      </c>
    </row>
    <row r="83" spans="1:13" s="225" customFormat="1" hidden="1" x14ac:dyDescent="0.2">
      <c r="A83" s="151" t="s">
        <v>601</v>
      </c>
      <c r="B83" s="134" t="s">
        <v>82</v>
      </c>
      <c r="C83" s="135">
        <v>11</v>
      </c>
      <c r="D83" s="136" t="s">
        <v>31</v>
      </c>
      <c r="E83" s="137">
        <v>3235</v>
      </c>
      <c r="F83" s="142" t="s">
        <v>56</v>
      </c>
      <c r="G83" s="131"/>
      <c r="H83" s="228">
        <v>907200</v>
      </c>
      <c r="I83" s="228">
        <v>129725</v>
      </c>
      <c r="J83" s="228"/>
      <c r="K83" s="228"/>
      <c r="L83" s="228"/>
      <c r="M83" s="228">
        <f t="shared" si="33"/>
        <v>777475</v>
      </c>
    </row>
    <row r="84" spans="1:13" s="223" customFormat="1" hidden="1" x14ac:dyDescent="0.2">
      <c r="A84" s="151" t="s">
        <v>601</v>
      </c>
      <c r="B84" s="134" t="s">
        <v>82</v>
      </c>
      <c r="C84" s="135">
        <v>11</v>
      </c>
      <c r="D84" s="136" t="s">
        <v>31</v>
      </c>
      <c r="E84" s="137">
        <v>3237</v>
      </c>
      <c r="F84" s="142" t="s">
        <v>58</v>
      </c>
      <c r="G84" s="131"/>
      <c r="H84" s="228">
        <v>33181</v>
      </c>
      <c r="I84" s="228"/>
      <c r="J84" s="228"/>
      <c r="K84" s="228"/>
      <c r="L84" s="228"/>
      <c r="M84" s="228">
        <f t="shared" si="33"/>
        <v>33181</v>
      </c>
    </row>
    <row r="85" spans="1:13" s="223" customFormat="1" hidden="1" x14ac:dyDescent="0.2">
      <c r="A85" s="151" t="s">
        <v>601</v>
      </c>
      <c r="B85" s="134" t="s">
        <v>82</v>
      </c>
      <c r="C85" s="135">
        <v>11</v>
      </c>
      <c r="D85" s="136" t="s">
        <v>31</v>
      </c>
      <c r="E85" s="137">
        <v>3238</v>
      </c>
      <c r="F85" s="142" t="s">
        <v>59</v>
      </c>
      <c r="G85" s="131"/>
      <c r="H85" s="228">
        <v>756520</v>
      </c>
      <c r="I85" s="228"/>
      <c r="J85" s="228">
        <v>183000</v>
      </c>
      <c r="K85" s="228"/>
      <c r="L85" s="228"/>
      <c r="M85" s="228">
        <f t="shared" si="33"/>
        <v>939520</v>
      </c>
    </row>
    <row r="86" spans="1:13" s="225" customFormat="1" hidden="1" x14ac:dyDescent="0.2">
      <c r="A86" s="194" t="s">
        <v>601</v>
      </c>
      <c r="B86" s="175" t="s">
        <v>82</v>
      </c>
      <c r="C86" s="165">
        <v>11</v>
      </c>
      <c r="D86" s="165"/>
      <c r="E86" s="166">
        <v>41</v>
      </c>
      <c r="F86" s="167"/>
      <c r="G86" s="168"/>
      <c r="H86" s="247">
        <f t="shared" ref="H86:L86" si="44">H87</f>
        <v>152631</v>
      </c>
      <c r="I86" s="247">
        <f t="shared" si="44"/>
        <v>0</v>
      </c>
      <c r="J86" s="247">
        <f t="shared" si="44"/>
        <v>0</v>
      </c>
      <c r="K86" s="247">
        <f t="shared" si="44"/>
        <v>0</v>
      </c>
      <c r="L86" s="247">
        <f t="shared" si="44"/>
        <v>0</v>
      </c>
      <c r="M86" s="247">
        <f t="shared" si="33"/>
        <v>152631</v>
      </c>
    </row>
    <row r="87" spans="1:13" s="225" customFormat="1" hidden="1" x14ac:dyDescent="0.2">
      <c r="A87" s="117" t="s">
        <v>601</v>
      </c>
      <c r="B87" s="101" t="s">
        <v>82</v>
      </c>
      <c r="C87" s="102">
        <v>11</v>
      </c>
      <c r="D87" s="103"/>
      <c r="E87" s="104">
        <v>412</v>
      </c>
      <c r="F87" s="140"/>
      <c r="G87" s="105"/>
      <c r="H87" s="246">
        <f t="shared" ref="H87:I87" si="45">SUM(H88:H89)</f>
        <v>152631</v>
      </c>
      <c r="I87" s="246">
        <f t="shared" si="45"/>
        <v>0</v>
      </c>
      <c r="J87" s="246">
        <f t="shared" ref="J87:L87" si="46">SUM(J88:J89)</f>
        <v>0</v>
      </c>
      <c r="K87" s="246">
        <f t="shared" si="46"/>
        <v>0</v>
      </c>
      <c r="L87" s="246">
        <f t="shared" si="46"/>
        <v>0</v>
      </c>
      <c r="M87" s="246">
        <f t="shared" si="33"/>
        <v>152631</v>
      </c>
    </row>
    <row r="88" spans="1:13" s="223" customFormat="1" hidden="1" x14ac:dyDescent="0.2">
      <c r="A88" s="151" t="s">
        <v>601</v>
      </c>
      <c r="B88" s="134" t="s">
        <v>82</v>
      </c>
      <c r="C88" s="135">
        <v>11</v>
      </c>
      <c r="D88" s="136" t="s">
        <v>31</v>
      </c>
      <c r="E88" s="137">
        <v>4123</v>
      </c>
      <c r="F88" s="142" t="s">
        <v>83</v>
      </c>
      <c r="G88" s="131"/>
      <c r="H88" s="228">
        <v>132723</v>
      </c>
      <c r="I88" s="228"/>
      <c r="J88" s="228"/>
      <c r="K88" s="228"/>
      <c r="L88" s="228"/>
      <c r="M88" s="228">
        <f t="shared" si="33"/>
        <v>132723</v>
      </c>
    </row>
    <row r="89" spans="1:13" s="223" customFormat="1" hidden="1" x14ac:dyDescent="0.2">
      <c r="A89" s="151" t="s">
        <v>601</v>
      </c>
      <c r="B89" s="134" t="s">
        <v>82</v>
      </c>
      <c r="C89" s="135">
        <v>11</v>
      </c>
      <c r="D89" s="136" t="s">
        <v>31</v>
      </c>
      <c r="E89" s="137">
        <v>4126</v>
      </c>
      <c r="F89" s="142" t="s">
        <v>84</v>
      </c>
      <c r="G89" s="131"/>
      <c r="H89" s="228">
        <v>19908</v>
      </c>
      <c r="I89" s="228"/>
      <c r="J89" s="228"/>
      <c r="K89" s="228"/>
      <c r="L89" s="228"/>
      <c r="M89" s="228">
        <f t="shared" si="33"/>
        <v>19908</v>
      </c>
    </row>
    <row r="90" spans="1:13" s="225" customFormat="1" hidden="1" x14ac:dyDescent="0.2">
      <c r="A90" s="194" t="s">
        <v>601</v>
      </c>
      <c r="B90" s="175" t="s">
        <v>82</v>
      </c>
      <c r="C90" s="165">
        <v>11</v>
      </c>
      <c r="D90" s="165"/>
      <c r="E90" s="166">
        <v>42</v>
      </c>
      <c r="F90" s="167"/>
      <c r="G90" s="168"/>
      <c r="H90" s="247">
        <f t="shared" ref="H90:I90" si="47">H91+H94</f>
        <v>508717</v>
      </c>
      <c r="I90" s="247">
        <f t="shared" si="47"/>
        <v>0</v>
      </c>
      <c r="J90" s="247">
        <f t="shared" ref="J90:L90" si="48">J91+J94</f>
        <v>0</v>
      </c>
      <c r="K90" s="247">
        <f t="shared" si="48"/>
        <v>0</v>
      </c>
      <c r="L90" s="247">
        <f t="shared" si="48"/>
        <v>160000</v>
      </c>
      <c r="M90" s="247">
        <f t="shared" si="33"/>
        <v>668717</v>
      </c>
    </row>
    <row r="91" spans="1:13" s="225" customFormat="1" hidden="1" x14ac:dyDescent="0.2">
      <c r="A91" s="117" t="s">
        <v>601</v>
      </c>
      <c r="B91" s="101" t="s">
        <v>82</v>
      </c>
      <c r="C91" s="102">
        <v>11</v>
      </c>
      <c r="D91" s="103"/>
      <c r="E91" s="104">
        <v>422</v>
      </c>
      <c r="F91" s="140"/>
      <c r="G91" s="105"/>
      <c r="H91" s="246">
        <f t="shared" ref="H91:I91" si="49">SUM(H92:H93)</f>
        <v>358717</v>
      </c>
      <c r="I91" s="246">
        <f t="shared" si="49"/>
        <v>0</v>
      </c>
      <c r="J91" s="246">
        <f t="shared" ref="J91:L91" si="50">SUM(J92:J93)</f>
        <v>0</v>
      </c>
      <c r="K91" s="246">
        <f t="shared" si="50"/>
        <v>0</v>
      </c>
      <c r="L91" s="246">
        <f t="shared" si="50"/>
        <v>160000</v>
      </c>
      <c r="M91" s="246">
        <f t="shared" si="33"/>
        <v>518717</v>
      </c>
    </row>
    <row r="92" spans="1:13" s="223" customFormat="1" hidden="1" x14ac:dyDescent="0.2">
      <c r="A92" s="151" t="s">
        <v>601</v>
      </c>
      <c r="B92" s="134" t="s">
        <v>82</v>
      </c>
      <c r="C92" s="135">
        <v>11</v>
      </c>
      <c r="D92" s="136" t="s">
        <v>31</v>
      </c>
      <c r="E92" s="137">
        <v>4221</v>
      </c>
      <c r="F92" s="142" t="s">
        <v>74</v>
      </c>
      <c r="G92" s="131"/>
      <c r="H92" s="228">
        <v>212356</v>
      </c>
      <c r="I92" s="228"/>
      <c r="J92" s="228"/>
      <c r="K92" s="228"/>
      <c r="L92" s="228">
        <v>40000</v>
      </c>
      <c r="M92" s="228">
        <f t="shared" si="33"/>
        <v>252356</v>
      </c>
    </row>
    <row r="93" spans="1:13" s="225" customFormat="1" hidden="1" x14ac:dyDescent="0.2">
      <c r="A93" s="151" t="s">
        <v>601</v>
      </c>
      <c r="B93" s="134" t="s">
        <v>82</v>
      </c>
      <c r="C93" s="135">
        <v>11</v>
      </c>
      <c r="D93" s="136" t="s">
        <v>31</v>
      </c>
      <c r="E93" s="137">
        <v>4222</v>
      </c>
      <c r="F93" s="142" t="s">
        <v>75</v>
      </c>
      <c r="G93" s="131"/>
      <c r="H93" s="228">
        <v>146361</v>
      </c>
      <c r="I93" s="228"/>
      <c r="J93" s="228"/>
      <c r="K93" s="228"/>
      <c r="L93" s="228">
        <v>120000</v>
      </c>
      <c r="M93" s="228">
        <f t="shared" si="33"/>
        <v>266361</v>
      </c>
    </row>
    <row r="94" spans="1:13" s="207" customFormat="1" hidden="1" x14ac:dyDescent="0.2">
      <c r="A94" s="117" t="s">
        <v>601</v>
      </c>
      <c r="B94" s="101" t="s">
        <v>82</v>
      </c>
      <c r="C94" s="102">
        <v>11</v>
      </c>
      <c r="D94" s="103"/>
      <c r="E94" s="104">
        <v>426</v>
      </c>
      <c r="F94" s="140"/>
      <c r="G94" s="105"/>
      <c r="H94" s="246">
        <f t="shared" ref="H94:L94" si="51">SUM(H95)</f>
        <v>150000</v>
      </c>
      <c r="I94" s="246">
        <f t="shared" si="51"/>
        <v>0</v>
      </c>
      <c r="J94" s="246">
        <f t="shared" si="51"/>
        <v>0</v>
      </c>
      <c r="K94" s="246">
        <f t="shared" si="51"/>
        <v>0</v>
      </c>
      <c r="L94" s="246">
        <f t="shared" si="51"/>
        <v>0</v>
      </c>
      <c r="M94" s="246">
        <f t="shared" si="33"/>
        <v>150000</v>
      </c>
    </row>
    <row r="95" spans="1:13" s="207" customFormat="1" ht="15" hidden="1" x14ac:dyDescent="0.2">
      <c r="A95" s="151" t="s">
        <v>601</v>
      </c>
      <c r="B95" s="134" t="s">
        <v>82</v>
      </c>
      <c r="C95" s="135">
        <v>11</v>
      </c>
      <c r="D95" s="136" t="s">
        <v>31</v>
      </c>
      <c r="E95" s="137">
        <v>4262</v>
      </c>
      <c r="F95" s="142" t="s">
        <v>86</v>
      </c>
      <c r="G95" s="131"/>
      <c r="H95" s="228">
        <v>150000</v>
      </c>
      <c r="I95" s="228"/>
      <c r="J95" s="228"/>
      <c r="K95" s="228"/>
      <c r="L95" s="228"/>
      <c r="M95" s="228">
        <f t="shared" si="33"/>
        <v>150000</v>
      </c>
    </row>
    <row r="96" spans="1:13" s="224" customFormat="1" ht="45" hidden="1" x14ac:dyDescent="0.2">
      <c r="A96" s="195" t="s">
        <v>601</v>
      </c>
      <c r="B96" s="170" t="s">
        <v>87</v>
      </c>
      <c r="C96" s="170"/>
      <c r="D96" s="170"/>
      <c r="E96" s="171"/>
      <c r="F96" s="173" t="s">
        <v>88</v>
      </c>
      <c r="G96" s="174" t="s">
        <v>604</v>
      </c>
      <c r="H96" s="248">
        <f t="shared" ref="H96:I96" si="52">H97+H104+H110+H113</f>
        <v>951458</v>
      </c>
      <c r="I96" s="248">
        <f t="shared" si="52"/>
        <v>0</v>
      </c>
      <c r="J96" s="248">
        <f t="shared" ref="J96:L96" si="53">J97+J104+J110+J113</f>
        <v>0</v>
      </c>
      <c r="K96" s="248">
        <f t="shared" si="53"/>
        <v>100000</v>
      </c>
      <c r="L96" s="248">
        <f t="shared" si="53"/>
        <v>0</v>
      </c>
      <c r="M96" s="248">
        <f t="shared" si="33"/>
        <v>851458</v>
      </c>
    </row>
    <row r="97" spans="1:13" s="224" customFormat="1" hidden="1" x14ac:dyDescent="0.2">
      <c r="A97" s="194" t="s">
        <v>601</v>
      </c>
      <c r="B97" s="175" t="s">
        <v>87</v>
      </c>
      <c r="C97" s="165">
        <v>11</v>
      </c>
      <c r="D97" s="165"/>
      <c r="E97" s="166">
        <v>31</v>
      </c>
      <c r="F97" s="167"/>
      <c r="G97" s="168"/>
      <c r="H97" s="247">
        <f t="shared" ref="H97:I97" si="54">H98+H101</f>
        <v>58944</v>
      </c>
      <c r="I97" s="247">
        <f t="shared" si="54"/>
        <v>0</v>
      </c>
      <c r="J97" s="247">
        <f t="shared" ref="J97:L97" si="55">J98+J101</f>
        <v>0</v>
      </c>
      <c r="K97" s="247">
        <f t="shared" si="55"/>
        <v>0</v>
      </c>
      <c r="L97" s="247">
        <f t="shared" si="55"/>
        <v>0</v>
      </c>
      <c r="M97" s="247">
        <f t="shared" si="33"/>
        <v>58944</v>
      </c>
    </row>
    <row r="98" spans="1:13" s="224" customFormat="1" hidden="1" x14ac:dyDescent="0.2">
      <c r="A98" s="132" t="s">
        <v>601</v>
      </c>
      <c r="B98" s="128" t="s">
        <v>87</v>
      </c>
      <c r="C98" s="146">
        <v>11</v>
      </c>
      <c r="D98" s="152"/>
      <c r="E98" s="147">
        <v>311</v>
      </c>
      <c r="F98" s="143"/>
      <c r="G98" s="130"/>
      <c r="H98" s="246">
        <f t="shared" ref="H98:I98" si="56">SUM(H99:H100)</f>
        <v>52235</v>
      </c>
      <c r="I98" s="246">
        <f t="shared" si="56"/>
        <v>0</v>
      </c>
      <c r="J98" s="246">
        <f t="shared" ref="J98:L98" si="57">SUM(J99:J100)</f>
        <v>0</v>
      </c>
      <c r="K98" s="246">
        <f t="shared" si="57"/>
        <v>0</v>
      </c>
      <c r="L98" s="246">
        <f t="shared" si="57"/>
        <v>0</v>
      </c>
      <c r="M98" s="246">
        <f t="shared" si="33"/>
        <v>52235</v>
      </c>
    </row>
    <row r="99" spans="1:13" s="224" customFormat="1" ht="15" hidden="1" x14ac:dyDescent="0.2">
      <c r="A99" s="151" t="s">
        <v>601</v>
      </c>
      <c r="B99" s="134" t="s">
        <v>87</v>
      </c>
      <c r="C99" s="135">
        <v>11</v>
      </c>
      <c r="D99" s="136" t="s">
        <v>31</v>
      </c>
      <c r="E99" s="137">
        <v>3111</v>
      </c>
      <c r="F99" s="142" t="s">
        <v>33</v>
      </c>
      <c r="G99" s="131"/>
      <c r="H99" s="228">
        <v>13272</v>
      </c>
      <c r="I99" s="228"/>
      <c r="J99" s="228"/>
      <c r="K99" s="228"/>
      <c r="L99" s="228"/>
      <c r="M99" s="228">
        <f t="shared" si="33"/>
        <v>13272</v>
      </c>
    </row>
    <row r="100" spans="1:13" s="224" customFormat="1" ht="15" hidden="1" x14ac:dyDescent="0.2">
      <c r="A100" s="151" t="s">
        <v>601</v>
      </c>
      <c r="B100" s="134" t="s">
        <v>87</v>
      </c>
      <c r="C100" s="135">
        <v>11</v>
      </c>
      <c r="D100" s="136" t="s">
        <v>31</v>
      </c>
      <c r="E100" s="137">
        <v>3113</v>
      </c>
      <c r="F100" s="142" t="s">
        <v>35</v>
      </c>
      <c r="G100" s="131"/>
      <c r="H100" s="228">
        <v>38963</v>
      </c>
      <c r="I100" s="228"/>
      <c r="J100" s="228"/>
      <c r="K100" s="228"/>
      <c r="L100" s="228"/>
      <c r="M100" s="228">
        <f t="shared" si="33"/>
        <v>38963</v>
      </c>
    </row>
    <row r="101" spans="1:13" s="224" customFormat="1" hidden="1" x14ac:dyDescent="0.2">
      <c r="A101" s="132" t="s">
        <v>601</v>
      </c>
      <c r="B101" s="128" t="s">
        <v>87</v>
      </c>
      <c r="C101" s="146">
        <v>11</v>
      </c>
      <c r="D101" s="152"/>
      <c r="E101" s="147">
        <v>313</v>
      </c>
      <c r="F101" s="143"/>
      <c r="G101" s="130"/>
      <c r="H101" s="246">
        <f t="shared" ref="H101:I101" si="58">SUM(H102:H103)</f>
        <v>6709</v>
      </c>
      <c r="I101" s="246">
        <f t="shared" si="58"/>
        <v>0</v>
      </c>
      <c r="J101" s="246">
        <f t="shared" ref="J101:L101" si="59">SUM(J102:J103)</f>
        <v>0</v>
      </c>
      <c r="K101" s="246">
        <f t="shared" si="59"/>
        <v>0</v>
      </c>
      <c r="L101" s="246">
        <f t="shared" si="59"/>
        <v>0</v>
      </c>
      <c r="M101" s="246">
        <f t="shared" si="33"/>
        <v>6709</v>
      </c>
    </row>
    <row r="102" spans="1:13" s="224" customFormat="1" ht="15" hidden="1" x14ac:dyDescent="0.2">
      <c r="A102" s="95" t="s">
        <v>601</v>
      </c>
      <c r="B102" s="93" t="s">
        <v>87</v>
      </c>
      <c r="C102" s="94">
        <v>11</v>
      </c>
      <c r="D102" s="108" t="s">
        <v>31</v>
      </c>
      <c r="E102" s="109">
        <v>3132</v>
      </c>
      <c r="F102" s="141" t="s">
        <v>40</v>
      </c>
      <c r="G102" s="131"/>
      <c r="H102" s="228">
        <v>6109</v>
      </c>
      <c r="I102" s="228"/>
      <c r="J102" s="228"/>
      <c r="K102" s="228"/>
      <c r="L102" s="228"/>
      <c r="M102" s="228">
        <f t="shared" si="33"/>
        <v>6109</v>
      </c>
    </row>
    <row r="103" spans="1:13" s="224" customFormat="1" ht="30" hidden="1" x14ac:dyDescent="0.2">
      <c r="A103" s="95" t="s">
        <v>601</v>
      </c>
      <c r="B103" s="93" t="s">
        <v>87</v>
      </c>
      <c r="C103" s="94">
        <v>11</v>
      </c>
      <c r="D103" s="108" t="s">
        <v>31</v>
      </c>
      <c r="E103" s="109">
        <v>3133</v>
      </c>
      <c r="F103" s="141" t="s">
        <v>41</v>
      </c>
      <c r="G103" s="131"/>
      <c r="H103" s="228">
        <v>600</v>
      </c>
      <c r="I103" s="228"/>
      <c r="J103" s="228"/>
      <c r="K103" s="228"/>
      <c r="L103" s="228"/>
      <c r="M103" s="228">
        <f t="shared" si="33"/>
        <v>600</v>
      </c>
    </row>
    <row r="104" spans="1:13" s="224" customFormat="1" hidden="1" x14ac:dyDescent="0.2">
      <c r="A104" s="194" t="s">
        <v>601</v>
      </c>
      <c r="B104" s="175" t="s">
        <v>87</v>
      </c>
      <c r="C104" s="165">
        <v>11</v>
      </c>
      <c r="D104" s="165"/>
      <c r="E104" s="166">
        <v>32</v>
      </c>
      <c r="F104" s="167"/>
      <c r="G104" s="168"/>
      <c r="H104" s="247">
        <f t="shared" ref="H104:I104" si="60">H105+H107</f>
        <v>295878</v>
      </c>
      <c r="I104" s="247">
        <f t="shared" si="60"/>
        <v>0</v>
      </c>
      <c r="J104" s="247">
        <f t="shared" ref="J104:L104" si="61">J105+J107</f>
        <v>0</v>
      </c>
      <c r="K104" s="247">
        <f t="shared" si="61"/>
        <v>0</v>
      </c>
      <c r="L104" s="247">
        <f t="shared" si="61"/>
        <v>0</v>
      </c>
      <c r="M104" s="247">
        <f t="shared" si="33"/>
        <v>295878</v>
      </c>
    </row>
    <row r="105" spans="1:13" s="223" customFormat="1" hidden="1" x14ac:dyDescent="0.2">
      <c r="A105" s="132" t="s">
        <v>601</v>
      </c>
      <c r="B105" s="128" t="s">
        <v>87</v>
      </c>
      <c r="C105" s="146">
        <v>11</v>
      </c>
      <c r="D105" s="152"/>
      <c r="E105" s="147">
        <v>323</v>
      </c>
      <c r="F105" s="142"/>
      <c r="G105" s="131"/>
      <c r="H105" s="246">
        <f t="shared" ref="H105:L105" si="62">H106</f>
        <v>66361</v>
      </c>
      <c r="I105" s="246">
        <f t="shared" si="62"/>
        <v>0</v>
      </c>
      <c r="J105" s="246">
        <f t="shared" si="62"/>
        <v>0</v>
      </c>
      <c r="K105" s="246">
        <f t="shared" si="62"/>
        <v>0</v>
      </c>
      <c r="L105" s="246">
        <f t="shared" si="62"/>
        <v>0</v>
      </c>
      <c r="M105" s="246">
        <f t="shared" si="33"/>
        <v>66361</v>
      </c>
    </row>
    <row r="106" spans="1:13" s="224" customFormat="1" ht="15" hidden="1" x14ac:dyDescent="0.2">
      <c r="A106" s="95" t="s">
        <v>601</v>
      </c>
      <c r="B106" s="93" t="s">
        <v>87</v>
      </c>
      <c r="C106" s="94">
        <v>11</v>
      </c>
      <c r="D106" s="108" t="s">
        <v>31</v>
      </c>
      <c r="E106" s="109">
        <v>3235</v>
      </c>
      <c r="F106" s="141" t="s">
        <v>56</v>
      </c>
      <c r="G106" s="131"/>
      <c r="H106" s="228">
        <v>66361</v>
      </c>
      <c r="I106" s="228"/>
      <c r="J106" s="228"/>
      <c r="K106" s="228"/>
      <c r="L106" s="228"/>
      <c r="M106" s="228">
        <f t="shared" si="33"/>
        <v>66361</v>
      </c>
    </row>
    <row r="107" spans="1:13" s="224" customFormat="1" hidden="1" x14ac:dyDescent="0.2">
      <c r="A107" s="117" t="s">
        <v>601</v>
      </c>
      <c r="B107" s="101" t="s">
        <v>87</v>
      </c>
      <c r="C107" s="102">
        <v>11</v>
      </c>
      <c r="D107" s="103"/>
      <c r="E107" s="104">
        <v>329</v>
      </c>
      <c r="F107" s="140"/>
      <c r="G107" s="105"/>
      <c r="H107" s="246">
        <f t="shared" ref="H107:I107" si="63">SUM(H108:H109)</f>
        <v>229517</v>
      </c>
      <c r="I107" s="246">
        <f t="shared" si="63"/>
        <v>0</v>
      </c>
      <c r="J107" s="246">
        <f t="shared" ref="J107:L107" si="64">SUM(J108:J109)</f>
        <v>0</v>
      </c>
      <c r="K107" s="246">
        <f t="shared" si="64"/>
        <v>0</v>
      </c>
      <c r="L107" s="246">
        <f t="shared" si="64"/>
        <v>0</v>
      </c>
      <c r="M107" s="246">
        <f t="shared" si="33"/>
        <v>229517</v>
      </c>
    </row>
    <row r="108" spans="1:13" s="224" customFormat="1" ht="15" hidden="1" x14ac:dyDescent="0.2">
      <c r="A108" s="95" t="s">
        <v>601</v>
      </c>
      <c r="B108" s="93" t="s">
        <v>87</v>
      </c>
      <c r="C108" s="94">
        <v>11</v>
      </c>
      <c r="D108" s="108" t="s">
        <v>31</v>
      </c>
      <c r="E108" s="109">
        <v>3296</v>
      </c>
      <c r="F108" s="141" t="s">
        <v>607</v>
      </c>
      <c r="G108" s="131"/>
      <c r="H108" s="228">
        <v>190000</v>
      </c>
      <c r="I108" s="228"/>
      <c r="J108" s="228"/>
      <c r="K108" s="228"/>
      <c r="L108" s="228"/>
      <c r="M108" s="228">
        <f t="shared" si="33"/>
        <v>190000</v>
      </c>
    </row>
    <row r="109" spans="1:13" s="225" customFormat="1" hidden="1" x14ac:dyDescent="0.2">
      <c r="A109" s="95" t="s">
        <v>601</v>
      </c>
      <c r="B109" s="93" t="s">
        <v>87</v>
      </c>
      <c r="C109" s="94">
        <v>11</v>
      </c>
      <c r="D109" s="108" t="s">
        <v>31</v>
      </c>
      <c r="E109" s="109">
        <v>3299</v>
      </c>
      <c r="F109" s="141" t="s">
        <v>67</v>
      </c>
      <c r="G109" s="131"/>
      <c r="H109" s="228">
        <v>39517</v>
      </c>
      <c r="I109" s="228"/>
      <c r="J109" s="228"/>
      <c r="K109" s="228"/>
      <c r="L109" s="228"/>
      <c r="M109" s="228">
        <f t="shared" si="33"/>
        <v>39517</v>
      </c>
    </row>
    <row r="110" spans="1:13" s="224" customFormat="1" hidden="1" x14ac:dyDescent="0.2">
      <c r="A110" s="194" t="s">
        <v>601</v>
      </c>
      <c r="B110" s="175" t="s">
        <v>87</v>
      </c>
      <c r="C110" s="165">
        <v>11</v>
      </c>
      <c r="D110" s="165"/>
      <c r="E110" s="166">
        <v>34</v>
      </c>
      <c r="F110" s="167"/>
      <c r="G110" s="168"/>
      <c r="H110" s="247">
        <f t="shared" ref="H110:L110" si="65">H111</f>
        <v>350000</v>
      </c>
      <c r="I110" s="247">
        <f t="shared" si="65"/>
        <v>0</v>
      </c>
      <c r="J110" s="247">
        <f t="shared" si="65"/>
        <v>0</v>
      </c>
      <c r="K110" s="247">
        <f t="shared" si="65"/>
        <v>50000</v>
      </c>
      <c r="L110" s="247">
        <f t="shared" si="65"/>
        <v>0</v>
      </c>
      <c r="M110" s="247">
        <f t="shared" si="33"/>
        <v>300000</v>
      </c>
    </row>
    <row r="111" spans="1:13" s="224" customFormat="1" hidden="1" x14ac:dyDescent="0.2">
      <c r="A111" s="132" t="s">
        <v>601</v>
      </c>
      <c r="B111" s="128" t="s">
        <v>87</v>
      </c>
      <c r="C111" s="146">
        <v>11</v>
      </c>
      <c r="D111" s="152"/>
      <c r="E111" s="147">
        <v>343</v>
      </c>
      <c r="F111" s="143"/>
      <c r="G111" s="130"/>
      <c r="H111" s="246">
        <f t="shared" ref="H111:L111" si="66">SUM(H112)</f>
        <v>350000</v>
      </c>
      <c r="I111" s="246">
        <f t="shared" si="66"/>
        <v>0</v>
      </c>
      <c r="J111" s="246">
        <f t="shared" si="66"/>
        <v>0</v>
      </c>
      <c r="K111" s="246">
        <f t="shared" si="66"/>
        <v>50000</v>
      </c>
      <c r="L111" s="246">
        <f t="shared" si="66"/>
        <v>0</v>
      </c>
      <c r="M111" s="246">
        <f t="shared" si="33"/>
        <v>300000</v>
      </c>
    </row>
    <row r="112" spans="1:13" s="225" customFormat="1" hidden="1" x14ac:dyDescent="0.2">
      <c r="A112" s="95" t="s">
        <v>601</v>
      </c>
      <c r="B112" s="93" t="s">
        <v>87</v>
      </c>
      <c r="C112" s="94">
        <v>11</v>
      </c>
      <c r="D112" s="108" t="s">
        <v>31</v>
      </c>
      <c r="E112" s="109">
        <v>3433</v>
      </c>
      <c r="F112" s="141" t="s">
        <v>69</v>
      </c>
      <c r="G112" s="131"/>
      <c r="H112" s="228">
        <v>350000</v>
      </c>
      <c r="I112" s="228"/>
      <c r="J112" s="228"/>
      <c r="K112" s="228">
        <v>50000</v>
      </c>
      <c r="L112" s="228"/>
      <c r="M112" s="228">
        <f t="shared" si="33"/>
        <v>300000</v>
      </c>
    </row>
    <row r="113" spans="1:13" s="224" customFormat="1" hidden="1" x14ac:dyDescent="0.2">
      <c r="A113" s="194" t="s">
        <v>601</v>
      </c>
      <c r="B113" s="175" t="s">
        <v>87</v>
      </c>
      <c r="C113" s="165">
        <v>11</v>
      </c>
      <c r="D113" s="165"/>
      <c r="E113" s="166">
        <v>38</v>
      </c>
      <c r="F113" s="167"/>
      <c r="G113" s="168"/>
      <c r="H113" s="247">
        <f t="shared" ref="H113:L113" si="67">H114</f>
        <v>246636</v>
      </c>
      <c r="I113" s="247">
        <f t="shared" si="67"/>
        <v>0</v>
      </c>
      <c r="J113" s="247">
        <f t="shared" si="67"/>
        <v>0</v>
      </c>
      <c r="K113" s="247">
        <f t="shared" si="67"/>
        <v>50000</v>
      </c>
      <c r="L113" s="247">
        <f t="shared" si="67"/>
        <v>0</v>
      </c>
      <c r="M113" s="247">
        <f t="shared" si="33"/>
        <v>196636</v>
      </c>
    </row>
    <row r="114" spans="1:13" s="224" customFormat="1" hidden="1" x14ac:dyDescent="0.2">
      <c r="A114" s="132" t="s">
        <v>601</v>
      </c>
      <c r="B114" s="128" t="s">
        <v>87</v>
      </c>
      <c r="C114" s="146">
        <v>11</v>
      </c>
      <c r="D114" s="152"/>
      <c r="E114" s="147">
        <v>383</v>
      </c>
      <c r="F114" s="143"/>
      <c r="G114" s="130"/>
      <c r="H114" s="246">
        <f t="shared" ref="H114:I114" si="68">H115+H116</f>
        <v>246636</v>
      </c>
      <c r="I114" s="246">
        <f t="shared" si="68"/>
        <v>0</v>
      </c>
      <c r="J114" s="246">
        <f t="shared" ref="J114:L114" si="69">J115+J116</f>
        <v>0</v>
      </c>
      <c r="K114" s="246">
        <f t="shared" si="69"/>
        <v>50000</v>
      </c>
      <c r="L114" s="246">
        <f t="shared" si="69"/>
        <v>0</v>
      </c>
      <c r="M114" s="246">
        <f t="shared" si="33"/>
        <v>196636</v>
      </c>
    </row>
    <row r="115" spans="1:13" s="223" customFormat="1" hidden="1" x14ac:dyDescent="0.2">
      <c r="A115" s="95" t="s">
        <v>601</v>
      </c>
      <c r="B115" s="93" t="s">
        <v>87</v>
      </c>
      <c r="C115" s="94">
        <v>11</v>
      </c>
      <c r="D115" s="108" t="s">
        <v>31</v>
      </c>
      <c r="E115" s="109">
        <v>3831</v>
      </c>
      <c r="F115" s="141" t="s">
        <v>131</v>
      </c>
      <c r="G115" s="131"/>
      <c r="H115" s="228">
        <v>240000</v>
      </c>
      <c r="I115" s="228"/>
      <c r="J115" s="228"/>
      <c r="K115" s="228">
        <v>50000</v>
      </c>
      <c r="L115" s="228"/>
      <c r="M115" s="228">
        <f t="shared" si="33"/>
        <v>190000</v>
      </c>
    </row>
    <row r="116" spans="1:13" s="223" customFormat="1" hidden="1" x14ac:dyDescent="0.2">
      <c r="A116" s="95" t="s">
        <v>601</v>
      </c>
      <c r="B116" s="93" t="s">
        <v>87</v>
      </c>
      <c r="C116" s="94">
        <v>11</v>
      </c>
      <c r="D116" s="108" t="s">
        <v>31</v>
      </c>
      <c r="E116" s="109">
        <v>3835</v>
      </c>
      <c r="F116" s="141" t="s">
        <v>608</v>
      </c>
      <c r="G116" s="131"/>
      <c r="H116" s="228">
        <v>6636</v>
      </c>
      <c r="I116" s="228"/>
      <c r="J116" s="228"/>
      <c r="K116" s="228"/>
      <c r="L116" s="228"/>
      <c r="M116" s="228">
        <f t="shared" si="33"/>
        <v>6636</v>
      </c>
    </row>
    <row r="117" spans="1:13" s="223" customFormat="1" ht="45" hidden="1" x14ac:dyDescent="0.2">
      <c r="A117" s="195" t="s">
        <v>601</v>
      </c>
      <c r="B117" s="170" t="s">
        <v>89</v>
      </c>
      <c r="C117" s="170"/>
      <c r="D117" s="170"/>
      <c r="E117" s="171"/>
      <c r="F117" s="173" t="s">
        <v>90</v>
      </c>
      <c r="G117" s="174" t="s">
        <v>604</v>
      </c>
      <c r="H117" s="248">
        <f>H118+H125+H128+H122</f>
        <v>1622147</v>
      </c>
      <c r="I117" s="248">
        <f>I118+I125+I128+I122</f>
        <v>13275</v>
      </c>
      <c r="J117" s="248">
        <f>J118+J125+J128+J122</f>
        <v>0</v>
      </c>
      <c r="K117" s="248">
        <f>K118+K125+K128+K122</f>
        <v>800000</v>
      </c>
      <c r="L117" s="248">
        <f>L118+L125+L128+L122</f>
        <v>0</v>
      </c>
      <c r="M117" s="248">
        <f t="shared" si="33"/>
        <v>808872</v>
      </c>
    </row>
    <row r="118" spans="1:13" s="224" customFormat="1" hidden="1" x14ac:dyDescent="0.2">
      <c r="A118" s="194" t="s">
        <v>601</v>
      </c>
      <c r="B118" s="175" t="s">
        <v>89</v>
      </c>
      <c r="C118" s="165">
        <v>11</v>
      </c>
      <c r="D118" s="165"/>
      <c r="E118" s="166">
        <v>32</v>
      </c>
      <c r="F118" s="167"/>
      <c r="G118" s="168"/>
      <c r="H118" s="247">
        <f t="shared" ref="H118:L118" si="70">H119</f>
        <v>828875</v>
      </c>
      <c r="I118" s="247">
        <f t="shared" si="70"/>
        <v>13275</v>
      </c>
      <c r="J118" s="247">
        <f t="shared" si="70"/>
        <v>0</v>
      </c>
      <c r="K118" s="247">
        <f t="shared" si="70"/>
        <v>200000</v>
      </c>
      <c r="L118" s="247">
        <f t="shared" si="70"/>
        <v>0</v>
      </c>
      <c r="M118" s="247">
        <f t="shared" si="33"/>
        <v>615600</v>
      </c>
    </row>
    <row r="119" spans="1:13" s="224" customFormat="1" hidden="1" x14ac:dyDescent="0.2">
      <c r="A119" s="117" t="s">
        <v>601</v>
      </c>
      <c r="B119" s="101" t="s">
        <v>89</v>
      </c>
      <c r="C119" s="102">
        <v>11</v>
      </c>
      <c r="D119" s="103"/>
      <c r="E119" s="112">
        <v>323</v>
      </c>
      <c r="F119" s="140"/>
      <c r="G119" s="105"/>
      <c r="H119" s="246">
        <f t="shared" ref="H119:I119" si="71">SUM(H120:H121)</f>
        <v>828875</v>
      </c>
      <c r="I119" s="246">
        <f t="shared" si="71"/>
        <v>13275</v>
      </c>
      <c r="J119" s="246">
        <f t="shared" ref="J119:L119" si="72">SUM(J120:J121)</f>
        <v>0</v>
      </c>
      <c r="K119" s="246">
        <f t="shared" si="72"/>
        <v>200000</v>
      </c>
      <c r="L119" s="246">
        <f t="shared" si="72"/>
        <v>0</v>
      </c>
      <c r="M119" s="246">
        <f t="shared" si="33"/>
        <v>615600</v>
      </c>
    </row>
    <row r="120" spans="1:13" s="224" customFormat="1" ht="15" hidden="1" x14ac:dyDescent="0.2">
      <c r="A120" s="95" t="s">
        <v>601</v>
      </c>
      <c r="B120" s="93" t="s">
        <v>89</v>
      </c>
      <c r="C120" s="94">
        <v>11</v>
      </c>
      <c r="D120" s="108" t="s">
        <v>31</v>
      </c>
      <c r="E120" s="109">
        <v>3232</v>
      </c>
      <c r="F120" s="141" t="s">
        <v>53</v>
      </c>
      <c r="G120" s="131"/>
      <c r="H120" s="228">
        <v>802330</v>
      </c>
      <c r="I120" s="228">
        <v>13275</v>
      </c>
      <c r="J120" s="228"/>
      <c r="K120" s="228">
        <v>200000</v>
      </c>
      <c r="L120" s="228"/>
      <c r="M120" s="228">
        <f t="shared" si="33"/>
        <v>589055</v>
      </c>
    </row>
    <row r="121" spans="1:13" s="225" customFormat="1" hidden="1" x14ac:dyDescent="0.2">
      <c r="A121" s="95" t="s">
        <v>601</v>
      </c>
      <c r="B121" s="93" t="s">
        <v>89</v>
      </c>
      <c r="C121" s="94">
        <v>11</v>
      </c>
      <c r="D121" s="108" t="s">
        <v>31</v>
      </c>
      <c r="E121" s="109">
        <v>3237</v>
      </c>
      <c r="F121" s="141" t="s">
        <v>58</v>
      </c>
      <c r="G121" s="131"/>
      <c r="H121" s="228">
        <v>26545</v>
      </c>
      <c r="I121" s="228"/>
      <c r="J121" s="228"/>
      <c r="K121" s="228"/>
      <c r="L121" s="228"/>
      <c r="M121" s="228">
        <f t="shared" si="33"/>
        <v>26545</v>
      </c>
    </row>
    <row r="122" spans="1:13" s="224" customFormat="1" hidden="1" x14ac:dyDescent="0.2">
      <c r="A122" s="194" t="s">
        <v>601</v>
      </c>
      <c r="B122" s="175" t="s">
        <v>89</v>
      </c>
      <c r="C122" s="165">
        <v>11</v>
      </c>
      <c r="D122" s="165"/>
      <c r="E122" s="166">
        <v>36</v>
      </c>
      <c r="F122" s="167"/>
      <c r="G122" s="168"/>
      <c r="H122" s="247">
        <f t="shared" ref="H122:L122" si="73">H123</f>
        <v>380000</v>
      </c>
      <c r="I122" s="247">
        <f t="shared" si="73"/>
        <v>0</v>
      </c>
      <c r="J122" s="247">
        <f t="shared" si="73"/>
        <v>0</v>
      </c>
      <c r="K122" s="247">
        <f t="shared" si="73"/>
        <v>380000</v>
      </c>
      <c r="L122" s="247">
        <f t="shared" si="73"/>
        <v>0</v>
      </c>
      <c r="M122" s="247">
        <f t="shared" si="33"/>
        <v>0</v>
      </c>
    </row>
    <row r="123" spans="1:13" s="224" customFormat="1" hidden="1" x14ac:dyDescent="0.2">
      <c r="A123" s="117" t="s">
        <v>601</v>
      </c>
      <c r="B123" s="101" t="s">
        <v>89</v>
      </c>
      <c r="C123" s="102">
        <v>11</v>
      </c>
      <c r="D123" s="103"/>
      <c r="E123" s="112">
        <v>363</v>
      </c>
      <c r="F123" s="140"/>
      <c r="G123" s="105"/>
      <c r="H123" s="246">
        <f>SUM(H124:H124)</f>
        <v>380000</v>
      </c>
      <c r="I123" s="246">
        <f>SUM(I124:I124)</f>
        <v>0</v>
      </c>
      <c r="J123" s="246">
        <f>SUM(J124:J124)</f>
        <v>0</v>
      </c>
      <c r="K123" s="246">
        <f>SUM(K124:K124)</f>
        <v>380000</v>
      </c>
      <c r="L123" s="246">
        <f>SUM(L124:L124)</f>
        <v>0</v>
      </c>
      <c r="M123" s="246">
        <f t="shared" si="33"/>
        <v>0</v>
      </c>
    </row>
    <row r="124" spans="1:13" s="225" customFormat="1" hidden="1" x14ac:dyDescent="0.2">
      <c r="A124" s="95" t="s">
        <v>601</v>
      </c>
      <c r="B124" s="93" t="s">
        <v>89</v>
      </c>
      <c r="C124" s="94">
        <v>11</v>
      </c>
      <c r="D124" s="108" t="s">
        <v>31</v>
      </c>
      <c r="E124" s="109">
        <v>3632</v>
      </c>
      <c r="F124" s="141" t="s">
        <v>183</v>
      </c>
      <c r="G124" s="131"/>
      <c r="H124" s="228">
        <v>380000</v>
      </c>
      <c r="I124" s="228"/>
      <c r="J124" s="228"/>
      <c r="K124" s="228">
        <v>380000</v>
      </c>
      <c r="L124" s="228"/>
      <c r="M124" s="228">
        <f t="shared" si="33"/>
        <v>0</v>
      </c>
    </row>
    <row r="125" spans="1:13" s="225" customFormat="1" hidden="1" x14ac:dyDescent="0.2">
      <c r="A125" s="194" t="s">
        <v>601</v>
      </c>
      <c r="B125" s="175" t="s">
        <v>89</v>
      </c>
      <c r="C125" s="165">
        <v>11</v>
      </c>
      <c r="D125" s="165"/>
      <c r="E125" s="166">
        <v>41</v>
      </c>
      <c r="F125" s="167"/>
      <c r="G125" s="168"/>
      <c r="H125" s="247">
        <f t="shared" ref="H125:L125" si="74">H126</f>
        <v>31272</v>
      </c>
      <c r="I125" s="247">
        <f t="shared" si="74"/>
        <v>0</v>
      </c>
      <c r="J125" s="247">
        <f t="shared" si="74"/>
        <v>0</v>
      </c>
      <c r="K125" s="247">
        <f t="shared" si="74"/>
        <v>0</v>
      </c>
      <c r="L125" s="247">
        <f t="shared" si="74"/>
        <v>0</v>
      </c>
      <c r="M125" s="247">
        <f t="shared" si="33"/>
        <v>31272</v>
      </c>
    </row>
    <row r="126" spans="1:13" s="224" customFormat="1" hidden="1" x14ac:dyDescent="0.2">
      <c r="A126" s="132" t="s">
        <v>601</v>
      </c>
      <c r="B126" s="128" t="s">
        <v>89</v>
      </c>
      <c r="C126" s="146">
        <v>11</v>
      </c>
      <c r="D126" s="152"/>
      <c r="E126" s="147">
        <v>412</v>
      </c>
      <c r="F126" s="143"/>
      <c r="G126" s="130"/>
      <c r="H126" s="246">
        <f t="shared" ref="H126:L126" si="75">SUM(H127:H127)</f>
        <v>31272</v>
      </c>
      <c r="I126" s="246">
        <f t="shared" si="75"/>
        <v>0</v>
      </c>
      <c r="J126" s="246">
        <f t="shared" si="75"/>
        <v>0</v>
      </c>
      <c r="K126" s="246">
        <f t="shared" si="75"/>
        <v>0</v>
      </c>
      <c r="L126" s="246">
        <f t="shared" si="75"/>
        <v>0</v>
      </c>
      <c r="M126" s="246">
        <f t="shared" si="33"/>
        <v>31272</v>
      </c>
    </row>
    <row r="127" spans="1:13" s="225" customFormat="1" hidden="1" x14ac:dyDescent="0.2">
      <c r="A127" s="95" t="s">
        <v>601</v>
      </c>
      <c r="B127" s="93" t="s">
        <v>89</v>
      </c>
      <c r="C127" s="94">
        <v>11</v>
      </c>
      <c r="D127" s="108" t="s">
        <v>31</v>
      </c>
      <c r="E127" s="109">
        <v>4126</v>
      </c>
      <c r="F127" s="141" t="s">
        <v>84</v>
      </c>
      <c r="G127" s="131"/>
      <c r="H127" s="228">
        <v>31272</v>
      </c>
      <c r="I127" s="228"/>
      <c r="J127" s="228"/>
      <c r="K127" s="228"/>
      <c r="L127" s="228"/>
      <c r="M127" s="228">
        <f t="shared" si="33"/>
        <v>31272</v>
      </c>
    </row>
    <row r="128" spans="1:13" s="225" customFormat="1" hidden="1" x14ac:dyDescent="0.2">
      <c r="A128" s="194" t="s">
        <v>601</v>
      </c>
      <c r="B128" s="175" t="s">
        <v>89</v>
      </c>
      <c r="C128" s="165">
        <v>11</v>
      </c>
      <c r="D128" s="165"/>
      <c r="E128" s="166">
        <v>45</v>
      </c>
      <c r="F128" s="167"/>
      <c r="G128" s="168"/>
      <c r="H128" s="247">
        <f t="shared" ref="H128:L129" si="76">H129</f>
        <v>382000</v>
      </c>
      <c r="I128" s="247">
        <f t="shared" si="76"/>
        <v>0</v>
      </c>
      <c r="J128" s="247">
        <f t="shared" si="76"/>
        <v>0</v>
      </c>
      <c r="K128" s="247">
        <f t="shared" si="76"/>
        <v>220000</v>
      </c>
      <c r="L128" s="247">
        <f t="shared" si="76"/>
        <v>0</v>
      </c>
      <c r="M128" s="247">
        <f t="shared" si="33"/>
        <v>162000</v>
      </c>
    </row>
    <row r="129" spans="1:13" s="224" customFormat="1" hidden="1" x14ac:dyDescent="0.2">
      <c r="A129" s="132" t="s">
        <v>601</v>
      </c>
      <c r="B129" s="128" t="s">
        <v>89</v>
      </c>
      <c r="C129" s="146">
        <v>11</v>
      </c>
      <c r="D129" s="152"/>
      <c r="E129" s="147">
        <v>451</v>
      </c>
      <c r="F129" s="143"/>
      <c r="G129" s="130"/>
      <c r="H129" s="246">
        <f t="shared" si="76"/>
        <v>382000</v>
      </c>
      <c r="I129" s="246">
        <f t="shared" si="76"/>
        <v>0</v>
      </c>
      <c r="J129" s="246">
        <f t="shared" si="76"/>
        <v>0</v>
      </c>
      <c r="K129" s="246">
        <f t="shared" si="76"/>
        <v>220000</v>
      </c>
      <c r="L129" s="246">
        <f t="shared" si="76"/>
        <v>0</v>
      </c>
      <c r="M129" s="246">
        <f t="shared" si="33"/>
        <v>162000</v>
      </c>
    </row>
    <row r="130" spans="1:13" s="225" customFormat="1" hidden="1" x14ac:dyDescent="0.2">
      <c r="A130" s="95" t="s">
        <v>601</v>
      </c>
      <c r="B130" s="93" t="s">
        <v>89</v>
      </c>
      <c r="C130" s="94">
        <v>11</v>
      </c>
      <c r="D130" s="108" t="s">
        <v>325</v>
      </c>
      <c r="E130" s="109">
        <v>4511</v>
      </c>
      <c r="F130" s="141" t="s">
        <v>91</v>
      </c>
      <c r="G130" s="131"/>
      <c r="H130" s="228">
        <v>382000</v>
      </c>
      <c r="I130" s="228"/>
      <c r="J130" s="228"/>
      <c r="K130" s="228">
        <v>220000</v>
      </c>
      <c r="L130" s="228"/>
      <c r="M130" s="228">
        <f t="shared" si="33"/>
        <v>162000</v>
      </c>
    </row>
    <row r="131" spans="1:13" s="223" customFormat="1" ht="45" hidden="1" x14ac:dyDescent="0.2">
      <c r="A131" s="178" t="s">
        <v>601</v>
      </c>
      <c r="B131" s="169" t="s">
        <v>609</v>
      </c>
      <c r="C131" s="169"/>
      <c r="D131" s="169"/>
      <c r="E131" s="176"/>
      <c r="F131" s="173" t="s">
        <v>94</v>
      </c>
      <c r="G131" s="174" t="s">
        <v>604</v>
      </c>
      <c r="H131" s="248">
        <f t="shared" ref="H131:I131" si="77">H132+H136</f>
        <v>124000</v>
      </c>
      <c r="I131" s="248">
        <f t="shared" si="77"/>
        <v>0</v>
      </c>
      <c r="J131" s="248">
        <f t="shared" ref="J131:L131" si="78">J132+J136</f>
        <v>0</v>
      </c>
      <c r="K131" s="248">
        <f t="shared" si="78"/>
        <v>124000</v>
      </c>
      <c r="L131" s="248">
        <f t="shared" si="78"/>
        <v>0</v>
      </c>
      <c r="M131" s="248">
        <f t="shared" si="33"/>
        <v>0</v>
      </c>
    </row>
    <row r="132" spans="1:13" s="224" customFormat="1" hidden="1" x14ac:dyDescent="0.2">
      <c r="A132" s="194" t="s">
        <v>601</v>
      </c>
      <c r="B132" s="175" t="s">
        <v>609</v>
      </c>
      <c r="C132" s="165">
        <v>11</v>
      </c>
      <c r="D132" s="165"/>
      <c r="E132" s="166">
        <v>32</v>
      </c>
      <c r="F132" s="167"/>
      <c r="G132" s="168"/>
      <c r="H132" s="247">
        <f t="shared" ref="H132:L132" si="79">H133</f>
        <v>85000</v>
      </c>
      <c r="I132" s="247">
        <f t="shared" si="79"/>
        <v>0</v>
      </c>
      <c r="J132" s="247">
        <f t="shared" si="79"/>
        <v>0</v>
      </c>
      <c r="K132" s="247">
        <f t="shared" si="79"/>
        <v>85000</v>
      </c>
      <c r="L132" s="247">
        <f t="shared" si="79"/>
        <v>0</v>
      </c>
      <c r="M132" s="247">
        <f t="shared" ref="M132:M195" si="80">H132-I132+J132-K132+L132</f>
        <v>0</v>
      </c>
    </row>
    <row r="133" spans="1:13" s="224" customFormat="1" hidden="1" x14ac:dyDescent="0.2">
      <c r="A133" s="117" t="s">
        <v>601</v>
      </c>
      <c r="B133" s="101" t="s">
        <v>609</v>
      </c>
      <c r="C133" s="101">
        <v>11</v>
      </c>
      <c r="D133" s="103"/>
      <c r="E133" s="112">
        <v>323</v>
      </c>
      <c r="F133" s="140"/>
      <c r="G133" s="105"/>
      <c r="H133" s="246">
        <f t="shared" ref="H133:I133" si="81">H135+H134</f>
        <v>85000</v>
      </c>
      <c r="I133" s="246">
        <f t="shared" si="81"/>
        <v>0</v>
      </c>
      <c r="J133" s="246">
        <f t="shared" ref="J133:L133" si="82">J135+J134</f>
        <v>0</v>
      </c>
      <c r="K133" s="246">
        <f t="shared" si="82"/>
        <v>85000</v>
      </c>
      <c r="L133" s="246">
        <f t="shared" si="82"/>
        <v>0</v>
      </c>
      <c r="M133" s="246">
        <f t="shared" si="80"/>
        <v>0</v>
      </c>
    </row>
    <row r="134" spans="1:13" s="224" customFormat="1" ht="15" hidden="1" x14ac:dyDescent="0.2">
      <c r="A134" s="95" t="s">
        <v>601</v>
      </c>
      <c r="B134" s="93" t="s">
        <v>609</v>
      </c>
      <c r="C134" s="94">
        <v>11</v>
      </c>
      <c r="D134" s="108" t="s">
        <v>31</v>
      </c>
      <c r="E134" s="109">
        <v>3237</v>
      </c>
      <c r="F134" s="141" t="s">
        <v>58</v>
      </c>
      <c r="G134" s="131"/>
      <c r="H134" s="228">
        <v>6000</v>
      </c>
      <c r="I134" s="228"/>
      <c r="J134" s="228"/>
      <c r="K134" s="228">
        <v>6000</v>
      </c>
      <c r="L134" s="228"/>
      <c r="M134" s="228">
        <f t="shared" si="80"/>
        <v>0</v>
      </c>
    </row>
    <row r="135" spans="1:13" s="225" customFormat="1" hidden="1" x14ac:dyDescent="0.2">
      <c r="A135" s="95" t="s">
        <v>601</v>
      </c>
      <c r="B135" s="93" t="s">
        <v>609</v>
      </c>
      <c r="C135" s="94">
        <v>11</v>
      </c>
      <c r="D135" s="108" t="s">
        <v>31</v>
      </c>
      <c r="E135" s="109">
        <v>3238</v>
      </c>
      <c r="F135" s="141" t="s">
        <v>59</v>
      </c>
      <c r="G135" s="131"/>
      <c r="H135" s="228">
        <v>79000</v>
      </c>
      <c r="I135" s="228"/>
      <c r="J135" s="228"/>
      <c r="K135" s="228">
        <v>79000</v>
      </c>
      <c r="L135" s="228"/>
      <c r="M135" s="228">
        <f t="shared" si="80"/>
        <v>0</v>
      </c>
    </row>
    <row r="136" spans="1:13" s="224" customFormat="1" hidden="1" x14ac:dyDescent="0.2">
      <c r="A136" s="194" t="s">
        <v>601</v>
      </c>
      <c r="B136" s="175" t="s">
        <v>609</v>
      </c>
      <c r="C136" s="165">
        <v>11</v>
      </c>
      <c r="D136" s="165"/>
      <c r="E136" s="166">
        <v>42</v>
      </c>
      <c r="F136" s="167"/>
      <c r="G136" s="168"/>
      <c r="H136" s="247">
        <f t="shared" ref="H136:L136" si="83">H137</f>
        <v>39000</v>
      </c>
      <c r="I136" s="247">
        <f t="shared" si="83"/>
        <v>0</v>
      </c>
      <c r="J136" s="247">
        <f t="shared" si="83"/>
        <v>0</v>
      </c>
      <c r="K136" s="247">
        <f t="shared" si="83"/>
        <v>39000</v>
      </c>
      <c r="L136" s="247">
        <f t="shared" si="83"/>
        <v>0</v>
      </c>
      <c r="M136" s="247">
        <f t="shared" si="80"/>
        <v>0</v>
      </c>
    </row>
    <row r="137" spans="1:13" s="224" customFormat="1" hidden="1" x14ac:dyDescent="0.2">
      <c r="A137" s="132" t="s">
        <v>601</v>
      </c>
      <c r="B137" s="128" t="s">
        <v>609</v>
      </c>
      <c r="C137" s="128">
        <v>11</v>
      </c>
      <c r="D137" s="152"/>
      <c r="E137" s="129">
        <v>426</v>
      </c>
      <c r="F137" s="143"/>
      <c r="G137" s="130"/>
      <c r="H137" s="246">
        <f t="shared" ref="H137:L137" si="84">SUM(H138)</f>
        <v>39000</v>
      </c>
      <c r="I137" s="246">
        <f t="shared" si="84"/>
        <v>0</v>
      </c>
      <c r="J137" s="246">
        <f t="shared" si="84"/>
        <v>0</v>
      </c>
      <c r="K137" s="246">
        <f>SUM(K138)</f>
        <v>39000</v>
      </c>
      <c r="L137" s="246">
        <f t="shared" si="84"/>
        <v>0</v>
      </c>
      <c r="M137" s="246">
        <f t="shared" si="80"/>
        <v>0</v>
      </c>
    </row>
    <row r="138" spans="1:13" s="224" customFormat="1" ht="15" hidden="1" x14ac:dyDescent="0.2">
      <c r="A138" s="95" t="s">
        <v>601</v>
      </c>
      <c r="B138" s="93" t="s">
        <v>609</v>
      </c>
      <c r="C138" s="94">
        <v>11</v>
      </c>
      <c r="D138" s="108" t="s">
        <v>31</v>
      </c>
      <c r="E138" s="109">
        <v>4262</v>
      </c>
      <c r="F138" s="141" t="s">
        <v>86</v>
      </c>
      <c r="G138" s="131"/>
      <c r="H138" s="228">
        <v>39000</v>
      </c>
      <c r="I138" s="228"/>
      <c r="J138" s="228"/>
      <c r="K138" s="228">
        <v>39000</v>
      </c>
      <c r="L138" s="228"/>
      <c r="M138" s="228">
        <f t="shared" si="80"/>
        <v>0</v>
      </c>
    </row>
    <row r="139" spans="1:13" s="224" customFormat="1" ht="63" hidden="1" x14ac:dyDescent="0.2">
      <c r="A139" s="178" t="s">
        <v>601</v>
      </c>
      <c r="B139" s="274" t="s">
        <v>610</v>
      </c>
      <c r="C139" s="170"/>
      <c r="D139" s="170"/>
      <c r="E139" s="171"/>
      <c r="F139" s="173" t="s">
        <v>611</v>
      </c>
      <c r="G139" s="174" t="s">
        <v>604</v>
      </c>
      <c r="H139" s="248">
        <f t="shared" ref="H139:I139" si="85">H140+H146</f>
        <v>817843</v>
      </c>
      <c r="I139" s="248">
        <f t="shared" si="85"/>
        <v>0</v>
      </c>
      <c r="J139" s="248">
        <f t="shared" ref="J139:L139" si="86">J140+J146</f>
        <v>0</v>
      </c>
      <c r="K139" s="248">
        <f t="shared" si="86"/>
        <v>0</v>
      </c>
      <c r="L139" s="248">
        <f t="shared" si="86"/>
        <v>0</v>
      </c>
      <c r="M139" s="248">
        <f t="shared" si="80"/>
        <v>817843</v>
      </c>
    </row>
    <row r="140" spans="1:13" s="224" customFormat="1" hidden="1" x14ac:dyDescent="0.2">
      <c r="A140" s="183" t="s">
        <v>601</v>
      </c>
      <c r="B140" s="164" t="s">
        <v>610</v>
      </c>
      <c r="C140" s="165">
        <v>11</v>
      </c>
      <c r="D140" s="165"/>
      <c r="E140" s="166">
        <v>32</v>
      </c>
      <c r="F140" s="167"/>
      <c r="G140" s="167"/>
      <c r="H140" s="247">
        <f t="shared" ref="H140:I140" si="87">H141+H143</f>
        <v>39816</v>
      </c>
      <c r="I140" s="247">
        <f t="shared" si="87"/>
        <v>0</v>
      </c>
      <c r="J140" s="247">
        <f t="shared" ref="J140:L140" si="88">J141+J143</f>
        <v>0</v>
      </c>
      <c r="K140" s="247">
        <f t="shared" si="88"/>
        <v>0</v>
      </c>
      <c r="L140" s="247">
        <f t="shared" si="88"/>
        <v>0</v>
      </c>
      <c r="M140" s="247">
        <f t="shared" si="80"/>
        <v>39816</v>
      </c>
    </row>
    <row r="141" spans="1:13" s="224" customFormat="1" hidden="1" x14ac:dyDescent="0.2">
      <c r="A141" s="152" t="s">
        <v>601</v>
      </c>
      <c r="B141" s="275" t="s">
        <v>610</v>
      </c>
      <c r="C141" s="146">
        <v>11</v>
      </c>
      <c r="D141" s="152"/>
      <c r="E141" s="104">
        <v>323</v>
      </c>
      <c r="F141" s="140"/>
      <c r="G141" s="130"/>
      <c r="H141" s="156">
        <f t="shared" ref="H141:L141" si="89">H142</f>
        <v>13272</v>
      </c>
      <c r="I141" s="156">
        <f t="shared" si="89"/>
        <v>0</v>
      </c>
      <c r="J141" s="156">
        <f t="shared" si="89"/>
        <v>0</v>
      </c>
      <c r="K141" s="156">
        <f t="shared" si="89"/>
        <v>0</v>
      </c>
      <c r="L141" s="156">
        <f t="shared" si="89"/>
        <v>0</v>
      </c>
      <c r="M141" s="156">
        <f t="shared" si="80"/>
        <v>13272</v>
      </c>
    </row>
    <row r="142" spans="1:13" s="224" customFormat="1" hidden="1" x14ac:dyDescent="0.2">
      <c r="A142" s="152" t="s">
        <v>601</v>
      </c>
      <c r="B142" s="275" t="s">
        <v>610</v>
      </c>
      <c r="C142" s="94">
        <v>11</v>
      </c>
      <c r="D142" s="108" t="s">
        <v>31</v>
      </c>
      <c r="E142" s="109">
        <v>3237</v>
      </c>
      <c r="F142" s="141" t="s">
        <v>58</v>
      </c>
      <c r="G142" s="131"/>
      <c r="H142" s="228">
        <v>13272</v>
      </c>
      <c r="I142" s="228"/>
      <c r="J142" s="228"/>
      <c r="K142" s="228"/>
      <c r="L142" s="228"/>
      <c r="M142" s="228">
        <f t="shared" si="80"/>
        <v>13272</v>
      </c>
    </row>
    <row r="143" spans="1:13" s="224" customFormat="1" hidden="1" x14ac:dyDescent="0.2">
      <c r="A143" s="152" t="s">
        <v>601</v>
      </c>
      <c r="B143" s="275" t="s">
        <v>610</v>
      </c>
      <c r="C143" s="146">
        <v>11</v>
      </c>
      <c r="D143" s="152"/>
      <c r="E143" s="104">
        <v>329</v>
      </c>
      <c r="F143" s="140"/>
      <c r="G143" s="130"/>
      <c r="H143" s="156">
        <f t="shared" ref="H143:I143" si="90">H144+H145</f>
        <v>26544</v>
      </c>
      <c r="I143" s="156">
        <f t="shared" si="90"/>
        <v>0</v>
      </c>
      <c r="J143" s="156">
        <f t="shared" ref="J143:L143" si="91">J144+J145</f>
        <v>0</v>
      </c>
      <c r="K143" s="156">
        <f t="shared" si="91"/>
        <v>0</v>
      </c>
      <c r="L143" s="156">
        <f t="shared" si="91"/>
        <v>0</v>
      </c>
      <c r="M143" s="156">
        <f t="shared" si="80"/>
        <v>26544</v>
      </c>
    </row>
    <row r="144" spans="1:13" s="224" customFormat="1" hidden="1" x14ac:dyDescent="0.2">
      <c r="A144" s="152" t="s">
        <v>601</v>
      </c>
      <c r="B144" s="275" t="s">
        <v>610</v>
      </c>
      <c r="C144" s="94">
        <v>11</v>
      </c>
      <c r="D144" s="108" t="s">
        <v>31</v>
      </c>
      <c r="E144" s="109">
        <v>3295</v>
      </c>
      <c r="F144" s="141" t="s">
        <v>66</v>
      </c>
      <c r="G144" s="131"/>
      <c r="H144" s="228">
        <v>13272</v>
      </c>
      <c r="I144" s="228"/>
      <c r="J144" s="228"/>
      <c r="K144" s="228"/>
      <c r="L144" s="228"/>
      <c r="M144" s="228">
        <f t="shared" si="80"/>
        <v>13272</v>
      </c>
    </row>
    <row r="145" spans="1:13" s="224" customFormat="1" hidden="1" x14ac:dyDescent="0.2">
      <c r="A145" s="152" t="s">
        <v>601</v>
      </c>
      <c r="B145" s="275" t="s">
        <v>610</v>
      </c>
      <c r="C145" s="94">
        <v>11</v>
      </c>
      <c r="D145" s="108" t="s">
        <v>31</v>
      </c>
      <c r="E145" s="109">
        <v>3296</v>
      </c>
      <c r="F145" s="141" t="s">
        <v>607</v>
      </c>
      <c r="G145" s="131"/>
      <c r="H145" s="228">
        <v>13272</v>
      </c>
      <c r="I145" s="228"/>
      <c r="J145" s="228"/>
      <c r="K145" s="228"/>
      <c r="L145" s="228"/>
      <c r="M145" s="228">
        <f t="shared" si="80"/>
        <v>13272</v>
      </c>
    </row>
    <row r="146" spans="1:13" s="224" customFormat="1" hidden="1" x14ac:dyDescent="0.2">
      <c r="A146" s="183" t="s">
        <v>601</v>
      </c>
      <c r="B146" s="164" t="s">
        <v>610</v>
      </c>
      <c r="C146" s="165">
        <v>11</v>
      </c>
      <c r="D146" s="165"/>
      <c r="E146" s="166">
        <v>38</v>
      </c>
      <c r="F146" s="167"/>
      <c r="G146" s="167"/>
      <c r="H146" s="247">
        <f t="shared" ref="H146:L147" si="92">H147</f>
        <v>778027</v>
      </c>
      <c r="I146" s="247">
        <f t="shared" si="92"/>
        <v>0</v>
      </c>
      <c r="J146" s="247">
        <f t="shared" si="92"/>
        <v>0</v>
      </c>
      <c r="K146" s="247">
        <f t="shared" si="92"/>
        <v>0</v>
      </c>
      <c r="L146" s="247">
        <f t="shared" si="92"/>
        <v>0</v>
      </c>
      <c r="M146" s="247">
        <f t="shared" si="80"/>
        <v>778027</v>
      </c>
    </row>
    <row r="147" spans="1:13" s="224" customFormat="1" hidden="1" x14ac:dyDescent="0.2">
      <c r="A147" s="152" t="s">
        <v>601</v>
      </c>
      <c r="B147" s="275" t="s">
        <v>610</v>
      </c>
      <c r="C147" s="146">
        <v>11</v>
      </c>
      <c r="D147" s="152"/>
      <c r="E147" s="104">
        <v>386</v>
      </c>
      <c r="F147" s="140"/>
      <c r="G147" s="130"/>
      <c r="H147" s="156">
        <f t="shared" si="92"/>
        <v>778027</v>
      </c>
      <c r="I147" s="156">
        <f t="shared" si="92"/>
        <v>0</v>
      </c>
      <c r="J147" s="156">
        <f t="shared" si="92"/>
        <v>0</v>
      </c>
      <c r="K147" s="156">
        <f t="shared" si="92"/>
        <v>0</v>
      </c>
      <c r="L147" s="156">
        <f t="shared" si="92"/>
        <v>0</v>
      </c>
      <c r="M147" s="156">
        <f t="shared" si="80"/>
        <v>778027</v>
      </c>
    </row>
    <row r="148" spans="1:13" s="224" customFormat="1" ht="30" hidden="1" x14ac:dyDescent="0.2">
      <c r="A148" s="152" t="s">
        <v>601</v>
      </c>
      <c r="B148" s="275" t="s">
        <v>610</v>
      </c>
      <c r="C148" s="94">
        <v>11</v>
      </c>
      <c r="D148" s="108" t="s">
        <v>31</v>
      </c>
      <c r="E148" s="109">
        <v>3865</v>
      </c>
      <c r="F148" s="141" t="s">
        <v>612</v>
      </c>
      <c r="G148" s="131"/>
      <c r="H148" s="228">
        <v>778027</v>
      </c>
      <c r="I148" s="228"/>
      <c r="J148" s="228"/>
      <c r="K148" s="228"/>
      <c r="L148" s="228"/>
      <c r="M148" s="228">
        <f t="shared" si="80"/>
        <v>778027</v>
      </c>
    </row>
    <row r="149" spans="1:13" s="309" customFormat="1" hidden="1" x14ac:dyDescent="0.2">
      <c r="A149" s="196" t="s">
        <v>601</v>
      </c>
      <c r="B149" s="361" t="s">
        <v>613</v>
      </c>
      <c r="C149" s="361"/>
      <c r="D149" s="361"/>
      <c r="E149" s="361"/>
      <c r="F149" s="361"/>
      <c r="G149" s="113"/>
      <c r="H149" s="114">
        <f>H150+H219+H445</f>
        <v>59822237</v>
      </c>
      <c r="I149" s="114">
        <f>I150+I219+I445</f>
        <v>1194300</v>
      </c>
      <c r="J149" s="114">
        <f>J150+J219+J445</f>
        <v>1093459</v>
      </c>
      <c r="K149" s="114">
        <f>K150+K219+K445</f>
        <v>5901657</v>
      </c>
      <c r="L149" s="114">
        <f>L150+L219+L445</f>
        <v>1733332</v>
      </c>
      <c r="M149" s="114">
        <f t="shared" si="80"/>
        <v>55553071</v>
      </c>
    </row>
    <row r="150" spans="1:13" s="223" customFormat="1" hidden="1" x14ac:dyDescent="0.2">
      <c r="A150" s="198" t="s">
        <v>601</v>
      </c>
      <c r="B150" s="350" t="s">
        <v>614</v>
      </c>
      <c r="C150" s="350"/>
      <c r="D150" s="350"/>
      <c r="E150" s="350"/>
      <c r="F150" s="350"/>
      <c r="G150" s="116"/>
      <c r="H150" s="245">
        <f>H151+H158+H176+H183+H191+H202+H206+H213</f>
        <v>17250934</v>
      </c>
      <c r="I150" s="245">
        <f>I151+I158+I176+I183+I191+I202+I206+I213</f>
        <v>45000</v>
      </c>
      <c r="J150" s="245">
        <f>J151+J158+J176+J183+J191+J202+J206+J213</f>
        <v>80418</v>
      </c>
      <c r="K150" s="245">
        <f>K151+K158+K176+K183+K191+K202+K206+K213</f>
        <v>22000</v>
      </c>
      <c r="L150" s="245">
        <f>L151+L158+L176+L183+L191+L202+L206+L213</f>
        <v>57082</v>
      </c>
      <c r="M150" s="245">
        <f t="shared" si="80"/>
        <v>17321434</v>
      </c>
    </row>
    <row r="151" spans="1:13" s="223" customFormat="1" ht="78.75" hidden="1" x14ac:dyDescent="0.2">
      <c r="A151" s="195" t="s">
        <v>601</v>
      </c>
      <c r="B151" s="170" t="s">
        <v>121</v>
      </c>
      <c r="C151" s="170"/>
      <c r="D151" s="170"/>
      <c r="E151" s="171"/>
      <c r="F151" s="276" t="s">
        <v>615</v>
      </c>
      <c r="G151" s="174" t="s">
        <v>616</v>
      </c>
      <c r="H151" s="248">
        <f t="shared" ref="H151:I151" si="93">H155+H152</f>
        <v>14686550</v>
      </c>
      <c r="I151" s="248">
        <f t="shared" si="93"/>
        <v>0</v>
      </c>
      <c r="J151" s="248">
        <f t="shared" ref="J151:L151" si="94">J155+J152</f>
        <v>0</v>
      </c>
      <c r="K151" s="248">
        <f t="shared" si="94"/>
        <v>0</v>
      </c>
      <c r="L151" s="248">
        <f t="shared" si="94"/>
        <v>0</v>
      </c>
      <c r="M151" s="248">
        <f t="shared" si="80"/>
        <v>14686550</v>
      </c>
    </row>
    <row r="152" spans="1:13" s="225" customFormat="1" hidden="1" x14ac:dyDescent="0.2">
      <c r="A152" s="194" t="s">
        <v>601</v>
      </c>
      <c r="B152" s="175" t="s">
        <v>121</v>
      </c>
      <c r="C152" s="165">
        <v>11</v>
      </c>
      <c r="D152" s="165"/>
      <c r="E152" s="166">
        <v>36</v>
      </c>
      <c r="F152" s="167"/>
      <c r="G152" s="168"/>
      <c r="H152" s="247">
        <f t="shared" ref="H152:L153" si="95">H153</f>
        <v>3936550</v>
      </c>
      <c r="I152" s="247">
        <f t="shared" si="95"/>
        <v>0</v>
      </c>
      <c r="J152" s="247">
        <f t="shared" si="95"/>
        <v>0</v>
      </c>
      <c r="K152" s="247">
        <f t="shared" si="95"/>
        <v>0</v>
      </c>
      <c r="L152" s="247">
        <f t="shared" si="95"/>
        <v>0</v>
      </c>
      <c r="M152" s="247">
        <f t="shared" si="80"/>
        <v>3936550</v>
      </c>
    </row>
    <row r="153" spans="1:13" s="225" customFormat="1" hidden="1" x14ac:dyDescent="0.2">
      <c r="A153" s="117" t="s">
        <v>601</v>
      </c>
      <c r="B153" s="101" t="s">
        <v>121</v>
      </c>
      <c r="C153" s="102">
        <v>11</v>
      </c>
      <c r="D153" s="117"/>
      <c r="E153" s="104">
        <v>363</v>
      </c>
      <c r="F153" s="140"/>
      <c r="G153" s="105"/>
      <c r="H153" s="106">
        <f t="shared" si="95"/>
        <v>3936550</v>
      </c>
      <c r="I153" s="106">
        <f t="shared" si="95"/>
        <v>0</v>
      </c>
      <c r="J153" s="106">
        <f t="shared" si="95"/>
        <v>0</v>
      </c>
      <c r="K153" s="106">
        <f t="shared" si="95"/>
        <v>0</v>
      </c>
      <c r="L153" s="106">
        <f t="shared" si="95"/>
        <v>0</v>
      </c>
      <c r="M153" s="106">
        <f t="shared" si="80"/>
        <v>3936550</v>
      </c>
    </row>
    <row r="154" spans="1:13" s="225" customFormat="1" hidden="1" x14ac:dyDescent="0.2">
      <c r="A154" s="95" t="s">
        <v>601</v>
      </c>
      <c r="B154" s="93" t="s">
        <v>121</v>
      </c>
      <c r="C154" s="94">
        <v>11</v>
      </c>
      <c r="D154" s="95" t="s">
        <v>101</v>
      </c>
      <c r="E154" s="109">
        <v>3632</v>
      </c>
      <c r="F154" s="141" t="s">
        <v>183</v>
      </c>
      <c r="G154" s="131"/>
      <c r="H154" s="231">
        <v>3936550</v>
      </c>
      <c r="I154" s="231"/>
      <c r="J154" s="231"/>
      <c r="K154" s="231"/>
      <c r="L154" s="231"/>
      <c r="M154" s="231">
        <f t="shared" si="80"/>
        <v>3936550</v>
      </c>
    </row>
    <row r="155" spans="1:13" s="224" customFormat="1" hidden="1" x14ac:dyDescent="0.2">
      <c r="A155" s="194" t="s">
        <v>601</v>
      </c>
      <c r="B155" s="175" t="s">
        <v>121</v>
      </c>
      <c r="C155" s="165">
        <v>11</v>
      </c>
      <c r="D155" s="165"/>
      <c r="E155" s="166">
        <v>38</v>
      </c>
      <c r="F155" s="167"/>
      <c r="G155" s="168"/>
      <c r="H155" s="247">
        <f t="shared" ref="H155:L155" si="96">H156</f>
        <v>10750000</v>
      </c>
      <c r="I155" s="247">
        <f t="shared" si="96"/>
        <v>0</v>
      </c>
      <c r="J155" s="247">
        <f t="shared" si="96"/>
        <v>0</v>
      </c>
      <c r="K155" s="247">
        <f t="shared" si="96"/>
        <v>0</v>
      </c>
      <c r="L155" s="247">
        <f t="shared" si="96"/>
        <v>0</v>
      </c>
      <c r="M155" s="247">
        <f t="shared" si="80"/>
        <v>10750000</v>
      </c>
    </row>
    <row r="156" spans="1:13" s="222" customFormat="1" hidden="1" x14ac:dyDescent="0.2">
      <c r="A156" s="132" t="s">
        <v>601</v>
      </c>
      <c r="B156" s="128" t="s">
        <v>121</v>
      </c>
      <c r="C156" s="146">
        <v>11</v>
      </c>
      <c r="D156" s="132"/>
      <c r="E156" s="147">
        <v>382</v>
      </c>
      <c r="F156" s="143"/>
      <c r="G156" s="130"/>
      <c r="H156" s="246">
        <f t="shared" ref="H156:L156" si="97">SUM(H157)</f>
        <v>10750000</v>
      </c>
      <c r="I156" s="246">
        <f t="shared" si="97"/>
        <v>0</v>
      </c>
      <c r="J156" s="246">
        <f t="shared" si="97"/>
        <v>0</v>
      </c>
      <c r="K156" s="246">
        <f t="shared" si="97"/>
        <v>0</v>
      </c>
      <c r="L156" s="246">
        <f t="shared" si="97"/>
        <v>0</v>
      </c>
      <c r="M156" s="246">
        <f t="shared" si="80"/>
        <v>10750000</v>
      </c>
    </row>
    <row r="157" spans="1:13" s="222" customFormat="1" hidden="1" x14ac:dyDescent="0.2">
      <c r="A157" s="95" t="s">
        <v>601</v>
      </c>
      <c r="B157" s="93" t="s">
        <v>121</v>
      </c>
      <c r="C157" s="94">
        <v>11</v>
      </c>
      <c r="D157" s="95" t="s">
        <v>101</v>
      </c>
      <c r="E157" s="109">
        <v>3821</v>
      </c>
      <c r="F157" s="141" t="s">
        <v>102</v>
      </c>
      <c r="G157" s="131"/>
      <c r="H157" s="231">
        <v>10750000</v>
      </c>
      <c r="I157" s="231"/>
      <c r="J157" s="231"/>
      <c r="K157" s="231"/>
      <c r="L157" s="231"/>
      <c r="M157" s="231">
        <f t="shared" si="80"/>
        <v>10750000</v>
      </c>
    </row>
    <row r="158" spans="1:13" s="208" customFormat="1" ht="67.5" hidden="1" x14ac:dyDescent="0.2">
      <c r="A158" s="195" t="s">
        <v>601</v>
      </c>
      <c r="B158" s="170" t="s">
        <v>130</v>
      </c>
      <c r="C158" s="170"/>
      <c r="D158" s="170"/>
      <c r="E158" s="171"/>
      <c r="F158" s="173" t="s">
        <v>129</v>
      </c>
      <c r="G158" s="174" t="s">
        <v>616</v>
      </c>
      <c r="H158" s="248">
        <f t="shared" ref="H158:I158" si="98">H159+H164+H167+H170+H173</f>
        <v>739490</v>
      </c>
      <c r="I158" s="248">
        <f t="shared" si="98"/>
        <v>0</v>
      </c>
      <c r="J158" s="248">
        <f t="shared" ref="J158:L158" si="99">J159+J164+J167+J170+J173</f>
        <v>80418</v>
      </c>
      <c r="K158" s="248">
        <f t="shared" si="99"/>
        <v>0</v>
      </c>
      <c r="L158" s="248">
        <f t="shared" si="99"/>
        <v>57082</v>
      </c>
      <c r="M158" s="248">
        <f t="shared" si="80"/>
        <v>876990</v>
      </c>
    </row>
    <row r="159" spans="1:13" s="224" customFormat="1" hidden="1" x14ac:dyDescent="0.2">
      <c r="A159" s="194" t="s">
        <v>601</v>
      </c>
      <c r="B159" s="175" t="s">
        <v>130</v>
      </c>
      <c r="C159" s="165">
        <v>11</v>
      </c>
      <c r="D159" s="165"/>
      <c r="E159" s="166">
        <v>32</v>
      </c>
      <c r="F159" s="167"/>
      <c r="G159" s="168"/>
      <c r="H159" s="247">
        <f t="shared" ref="H159:L159" si="100">H160</f>
        <v>189590</v>
      </c>
      <c r="I159" s="247">
        <f t="shared" si="100"/>
        <v>0</v>
      </c>
      <c r="J159" s="247">
        <f t="shared" si="100"/>
        <v>0</v>
      </c>
      <c r="K159" s="247">
        <f t="shared" si="100"/>
        <v>0</v>
      </c>
      <c r="L159" s="247">
        <f t="shared" si="100"/>
        <v>0</v>
      </c>
      <c r="M159" s="247">
        <f t="shared" si="80"/>
        <v>189590</v>
      </c>
    </row>
    <row r="160" spans="1:13" s="224" customFormat="1" hidden="1" x14ac:dyDescent="0.2">
      <c r="A160" s="152" t="s">
        <v>601</v>
      </c>
      <c r="B160" s="146" t="s">
        <v>130</v>
      </c>
      <c r="C160" s="146">
        <v>11</v>
      </c>
      <c r="D160" s="132"/>
      <c r="E160" s="147">
        <v>323</v>
      </c>
      <c r="F160" s="143"/>
      <c r="G160" s="130"/>
      <c r="H160" s="246">
        <f t="shared" ref="H160:I160" si="101">SUM(H161:H163)</f>
        <v>189590</v>
      </c>
      <c r="I160" s="246">
        <f t="shared" si="101"/>
        <v>0</v>
      </c>
      <c r="J160" s="246">
        <f t="shared" ref="J160:L160" si="102">SUM(J161:J163)</f>
        <v>0</v>
      </c>
      <c r="K160" s="246">
        <f t="shared" si="102"/>
        <v>0</v>
      </c>
      <c r="L160" s="246">
        <f t="shared" si="102"/>
        <v>0</v>
      </c>
      <c r="M160" s="246">
        <f t="shared" si="80"/>
        <v>189590</v>
      </c>
    </row>
    <row r="161" spans="1:13" s="224" customFormat="1" ht="15" hidden="1" x14ac:dyDescent="0.2">
      <c r="A161" s="108" t="s">
        <v>601</v>
      </c>
      <c r="B161" s="94" t="s">
        <v>130</v>
      </c>
      <c r="C161" s="94">
        <v>11</v>
      </c>
      <c r="D161" s="95" t="s">
        <v>101</v>
      </c>
      <c r="E161" s="109">
        <v>3233</v>
      </c>
      <c r="F161" s="141" t="s">
        <v>54</v>
      </c>
      <c r="G161" s="131"/>
      <c r="H161" s="231">
        <v>1330</v>
      </c>
      <c r="I161" s="231"/>
      <c r="J161" s="231"/>
      <c r="K161" s="231"/>
      <c r="L161" s="231"/>
      <c r="M161" s="231">
        <f t="shared" si="80"/>
        <v>1330</v>
      </c>
    </row>
    <row r="162" spans="1:13" s="224" customFormat="1" ht="15" hidden="1" x14ac:dyDescent="0.2">
      <c r="A162" s="108" t="s">
        <v>601</v>
      </c>
      <c r="B162" s="94" t="s">
        <v>130</v>
      </c>
      <c r="C162" s="94">
        <v>11</v>
      </c>
      <c r="D162" s="95" t="s">
        <v>101</v>
      </c>
      <c r="E162" s="109">
        <v>3237</v>
      </c>
      <c r="F162" s="141" t="s">
        <v>58</v>
      </c>
      <c r="G162" s="131"/>
      <c r="H162" s="244">
        <v>35630</v>
      </c>
      <c r="I162" s="244"/>
      <c r="J162" s="244"/>
      <c r="K162" s="244"/>
      <c r="L162" s="244"/>
      <c r="M162" s="244">
        <f t="shared" si="80"/>
        <v>35630</v>
      </c>
    </row>
    <row r="163" spans="1:13" s="225" customFormat="1" hidden="1" x14ac:dyDescent="0.2">
      <c r="A163" s="108" t="s">
        <v>601</v>
      </c>
      <c r="B163" s="94" t="s">
        <v>130</v>
      </c>
      <c r="C163" s="94">
        <v>11</v>
      </c>
      <c r="D163" s="95" t="s">
        <v>101</v>
      </c>
      <c r="E163" s="109">
        <v>3238</v>
      </c>
      <c r="F163" s="141" t="s">
        <v>59</v>
      </c>
      <c r="G163" s="131"/>
      <c r="H163" s="244">
        <v>152630</v>
      </c>
      <c r="I163" s="244"/>
      <c r="J163" s="244"/>
      <c r="K163" s="244"/>
      <c r="L163" s="244"/>
      <c r="M163" s="244">
        <f t="shared" si="80"/>
        <v>152630</v>
      </c>
    </row>
    <row r="164" spans="1:13" s="224" customFormat="1" hidden="1" x14ac:dyDescent="0.2">
      <c r="A164" s="194" t="s">
        <v>601</v>
      </c>
      <c r="B164" s="175" t="s">
        <v>130</v>
      </c>
      <c r="C164" s="165">
        <v>11</v>
      </c>
      <c r="D164" s="165"/>
      <c r="E164" s="166">
        <v>36</v>
      </c>
      <c r="F164" s="167"/>
      <c r="G164" s="168"/>
      <c r="H164" s="247">
        <f t="shared" ref="H164:L164" si="103">H165</f>
        <v>100000</v>
      </c>
      <c r="I164" s="247">
        <f t="shared" si="103"/>
        <v>0</v>
      </c>
      <c r="J164" s="247">
        <f t="shared" si="103"/>
        <v>0</v>
      </c>
      <c r="K164" s="247">
        <f t="shared" si="103"/>
        <v>0</v>
      </c>
      <c r="L164" s="247">
        <f t="shared" si="103"/>
        <v>0</v>
      </c>
      <c r="M164" s="247">
        <f t="shared" si="80"/>
        <v>100000</v>
      </c>
    </row>
    <row r="165" spans="1:13" s="224" customFormat="1" hidden="1" x14ac:dyDescent="0.2">
      <c r="A165" s="152" t="s">
        <v>601</v>
      </c>
      <c r="B165" s="146" t="s">
        <v>130</v>
      </c>
      <c r="C165" s="146">
        <v>11</v>
      </c>
      <c r="D165" s="132"/>
      <c r="E165" s="147">
        <v>363</v>
      </c>
      <c r="F165" s="143"/>
      <c r="G165" s="130"/>
      <c r="H165" s="246">
        <f t="shared" ref="H165:L165" si="104">SUM(H166)</f>
        <v>100000</v>
      </c>
      <c r="I165" s="246">
        <f t="shared" si="104"/>
        <v>0</v>
      </c>
      <c r="J165" s="246">
        <f t="shared" si="104"/>
        <v>0</v>
      </c>
      <c r="K165" s="246">
        <f t="shared" si="104"/>
        <v>0</v>
      </c>
      <c r="L165" s="246">
        <f t="shared" si="104"/>
        <v>0</v>
      </c>
      <c r="M165" s="246">
        <f t="shared" si="80"/>
        <v>100000</v>
      </c>
    </row>
    <row r="166" spans="1:13" s="225" customFormat="1" hidden="1" x14ac:dyDescent="0.2">
      <c r="A166" s="108" t="s">
        <v>601</v>
      </c>
      <c r="B166" s="94" t="s">
        <v>130</v>
      </c>
      <c r="C166" s="94">
        <v>11</v>
      </c>
      <c r="D166" s="95" t="s">
        <v>101</v>
      </c>
      <c r="E166" s="109">
        <v>3631</v>
      </c>
      <c r="F166" s="141" t="s">
        <v>71</v>
      </c>
      <c r="G166" s="131"/>
      <c r="H166" s="231">
        <v>100000</v>
      </c>
      <c r="I166" s="231"/>
      <c r="J166" s="231"/>
      <c r="K166" s="231"/>
      <c r="L166" s="231"/>
      <c r="M166" s="231">
        <f t="shared" si="80"/>
        <v>100000</v>
      </c>
    </row>
    <row r="167" spans="1:13" s="224" customFormat="1" hidden="1" x14ac:dyDescent="0.2">
      <c r="A167" s="194" t="s">
        <v>601</v>
      </c>
      <c r="B167" s="175" t="s">
        <v>130</v>
      </c>
      <c r="C167" s="165">
        <v>11</v>
      </c>
      <c r="D167" s="165"/>
      <c r="E167" s="166">
        <v>38</v>
      </c>
      <c r="F167" s="167"/>
      <c r="G167" s="168"/>
      <c r="H167" s="247">
        <f t="shared" ref="H167:L167" si="105">H168</f>
        <v>295000</v>
      </c>
      <c r="I167" s="247">
        <f t="shared" si="105"/>
        <v>0</v>
      </c>
      <c r="J167" s="247">
        <f t="shared" si="105"/>
        <v>0</v>
      </c>
      <c r="K167" s="247">
        <f t="shared" si="105"/>
        <v>0</v>
      </c>
      <c r="L167" s="247">
        <f t="shared" si="105"/>
        <v>0</v>
      </c>
      <c r="M167" s="247">
        <f t="shared" si="80"/>
        <v>295000</v>
      </c>
    </row>
    <row r="168" spans="1:13" s="224" customFormat="1" hidden="1" x14ac:dyDescent="0.2">
      <c r="A168" s="152" t="s">
        <v>601</v>
      </c>
      <c r="B168" s="146" t="s">
        <v>130</v>
      </c>
      <c r="C168" s="146">
        <v>11</v>
      </c>
      <c r="D168" s="132"/>
      <c r="E168" s="147">
        <v>383</v>
      </c>
      <c r="F168" s="143"/>
      <c r="G168" s="130"/>
      <c r="H168" s="246">
        <f t="shared" ref="H168:L168" si="106">SUM(H169)</f>
        <v>295000</v>
      </c>
      <c r="I168" s="246">
        <f t="shared" si="106"/>
        <v>0</v>
      </c>
      <c r="J168" s="246">
        <f t="shared" si="106"/>
        <v>0</v>
      </c>
      <c r="K168" s="246">
        <f t="shared" si="106"/>
        <v>0</v>
      </c>
      <c r="L168" s="246">
        <f t="shared" si="106"/>
        <v>0</v>
      </c>
      <c r="M168" s="246">
        <f t="shared" si="80"/>
        <v>295000</v>
      </c>
    </row>
    <row r="169" spans="1:13" s="225" customFormat="1" hidden="1" x14ac:dyDescent="0.2">
      <c r="A169" s="108" t="s">
        <v>601</v>
      </c>
      <c r="B169" s="94" t="s">
        <v>130</v>
      </c>
      <c r="C169" s="94">
        <v>11</v>
      </c>
      <c r="D169" s="95" t="s">
        <v>101</v>
      </c>
      <c r="E169" s="109">
        <v>3831</v>
      </c>
      <c r="F169" s="141" t="s">
        <v>131</v>
      </c>
      <c r="G169" s="131"/>
      <c r="H169" s="231">
        <v>295000</v>
      </c>
      <c r="I169" s="231"/>
      <c r="J169" s="231"/>
      <c r="K169" s="231"/>
      <c r="L169" s="231"/>
      <c r="M169" s="231">
        <f t="shared" si="80"/>
        <v>295000</v>
      </c>
    </row>
    <row r="170" spans="1:13" s="224" customFormat="1" hidden="1" x14ac:dyDescent="0.2">
      <c r="A170" s="194" t="s">
        <v>601</v>
      </c>
      <c r="B170" s="175" t="s">
        <v>130</v>
      </c>
      <c r="C170" s="165">
        <v>11</v>
      </c>
      <c r="D170" s="165"/>
      <c r="E170" s="166">
        <v>41</v>
      </c>
      <c r="F170" s="167"/>
      <c r="G170" s="168"/>
      <c r="H170" s="247">
        <f t="shared" ref="H170:L170" si="107">H171</f>
        <v>2600</v>
      </c>
      <c r="I170" s="247">
        <f t="shared" si="107"/>
        <v>0</v>
      </c>
      <c r="J170" s="247">
        <f t="shared" si="107"/>
        <v>0</v>
      </c>
      <c r="K170" s="247">
        <f t="shared" si="107"/>
        <v>0</v>
      </c>
      <c r="L170" s="247">
        <f t="shared" si="107"/>
        <v>0</v>
      </c>
      <c r="M170" s="247">
        <f t="shared" si="80"/>
        <v>2600</v>
      </c>
    </row>
    <row r="171" spans="1:13" s="224" customFormat="1" hidden="1" x14ac:dyDescent="0.2">
      <c r="A171" s="152" t="s">
        <v>601</v>
      </c>
      <c r="B171" s="146" t="s">
        <v>130</v>
      </c>
      <c r="C171" s="146">
        <v>11</v>
      </c>
      <c r="D171" s="132"/>
      <c r="E171" s="147">
        <v>412</v>
      </c>
      <c r="F171" s="143"/>
      <c r="G171" s="130"/>
      <c r="H171" s="246">
        <f t="shared" ref="H171:L171" si="108">SUM(H172)</f>
        <v>2600</v>
      </c>
      <c r="I171" s="246">
        <f t="shared" si="108"/>
        <v>0</v>
      </c>
      <c r="J171" s="246">
        <f t="shared" si="108"/>
        <v>0</v>
      </c>
      <c r="K171" s="246">
        <f t="shared" si="108"/>
        <v>0</v>
      </c>
      <c r="L171" s="246">
        <f t="shared" si="108"/>
        <v>0</v>
      </c>
      <c r="M171" s="246">
        <f t="shared" si="80"/>
        <v>2600</v>
      </c>
    </row>
    <row r="172" spans="1:13" s="224" customFormat="1" ht="15" hidden="1" x14ac:dyDescent="0.2">
      <c r="A172" s="108" t="s">
        <v>601</v>
      </c>
      <c r="B172" s="94" t="s">
        <v>130</v>
      </c>
      <c r="C172" s="94">
        <v>11</v>
      </c>
      <c r="D172" s="95" t="s">
        <v>101</v>
      </c>
      <c r="E172" s="109">
        <v>4126</v>
      </c>
      <c r="F172" s="277" t="s">
        <v>84</v>
      </c>
      <c r="G172" s="278"/>
      <c r="H172" s="231">
        <v>2600</v>
      </c>
      <c r="I172" s="231"/>
      <c r="J172" s="231"/>
      <c r="K172" s="231"/>
      <c r="L172" s="231"/>
      <c r="M172" s="231">
        <f t="shared" si="80"/>
        <v>2600</v>
      </c>
    </row>
    <row r="173" spans="1:13" s="224" customFormat="1" hidden="1" x14ac:dyDescent="0.2">
      <c r="A173" s="194" t="s">
        <v>601</v>
      </c>
      <c r="B173" s="175" t="s">
        <v>130</v>
      </c>
      <c r="C173" s="165">
        <v>11</v>
      </c>
      <c r="D173" s="165"/>
      <c r="E173" s="166">
        <v>42</v>
      </c>
      <c r="F173" s="167"/>
      <c r="G173" s="168"/>
      <c r="H173" s="247">
        <f t="shared" ref="H173:L174" si="109">H174</f>
        <v>152300</v>
      </c>
      <c r="I173" s="247">
        <f t="shared" si="109"/>
        <v>0</v>
      </c>
      <c r="J173" s="247">
        <f t="shared" si="109"/>
        <v>80418</v>
      </c>
      <c r="K173" s="247">
        <f t="shared" si="109"/>
        <v>0</v>
      </c>
      <c r="L173" s="247">
        <f t="shared" si="109"/>
        <v>57082</v>
      </c>
      <c r="M173" s="247">
        <f t="shared" si="80"/>
        <v>289800</v>
      </c>
    </row>
    <row r="174" spans="1:13" s="223" customFormat="1" hidden="1" x14ac:dyDescent="0.2">
      <c r="A174" s="152" t="s">
        <v>601</v>
      </c>
      <c r="B174" s="146" t="s">
        <v>130</v>
      </c>
      <c r="C174" s="146">
        <v>11</v>
      </c>
      <c r="D174" s="132"/>
      <c r="E174" s="147">
        <v>426</v>
      </c>
      <c r="F174" s="279"/>
      <c r="G174" s="278"/>
      <c r="H174" s="246">
        <f t="shared" si="109"/>
        <v>152300</v>
      </c>
      <c r="I174" s="246">
        <f t="shared" si="109"/>
        <v>0</v>
      </c>
      <c r="J174" s="246">
        <f t="shared" si="109"/>
        <v>80418</v>
      </c>
      <c r="K174" s="246">
        <f t="shared" si="109"/>
        <v>0</v>
      </c>
      <c r="L174" s="246">
        <f t="shared" si="109"/>
        <v>57082</v>
      </c>
      <c r="M174" s="246">
        <f t="shared" si="80"/>
        <v>289800</v>
      </c>
    </row>
    <row r="175" spans="1:13" s="223" customFormat="1" hidden="1" x14ac:dyDescent="0.2">
      <c r="A175" s="108" t="s">
        <v>601</v>
      </c>
      <c r="B175" s="94" t="s">
        <v>130</v>
      </c>
      <c r="C175" s="94">
        <v>11</v>
      </c>
      <c r="D175" s="95" t="s">
        <v>101</v>
      </c>
      <c r="E175" s="109">
        <v>4262</v>
      </c>
      <c r="F175" s="141" t="s">
        <v>86</v>
      </c>
      <c r="G175" s="131"/>
      <c r="H175" s="231">
        <v>152300</v>
      </c>
      <c r="I175" s="231"/>
      <c r="J175" s="231">
        <v>80418</v>
      </c>
      <c r="K175" s="231"/>
      <c r="L175" s="231">
        <v>57082</v>
      </c>
      <c r="M175" s="231">
        <f t="shared" si="80"/>
        <v>289800</v>
      </c>
    </row>
    <row r="176" spans="1:13" s="225" customFormat="1" ht="67.5" hidden="1" x14ac:dyDescent="0.2">
      <c r="A176" s="195" t="s">
        <v>601</v>
      </c>
      <c r="B176" s="170" t="s">
        <v>134</v>
      </c>
      <c r="C176" s="170"/>
      <c r="D176" s="170"/>
      <c r="E176" s="171"/>
      <c r="F176" s="173" t="s">
        <v>133</v>
      </c>
      <c r="G176" s="174" t="s">
        <v>616</v>
      </c>
      <c r="H176" s="248">
        <f t="shared" ref="H176:I176" si="110">H177+H180</f>
        <v>70000</v>
      </c>
      <c r="I176" s="248">
        <f t="shared" si="110"/>
        <v>45000</v>
      </c>
      <c r="J176" s="248">
        <f t="shared" ref="J176:L176" si="111">J177+J180</f>
        <v>0</v>
      </c>
      <c r="K176" s="248">
        <f t="shared" si="111"/>
        <v>0</v>
      </c>
      <c r="L176" s="248">
        <f t="shared" si="111"/>
        <v>0</v>
      </c>
      <c r="M176" s="248">
        <f t="shared" si="80"/>
        <v>25000</v>
      </c>
    </row>
    <row r="177" spans="1:13" s="224" customFormat="1" hidden="1" x14ac:dyDescent="0.2">
      <c r="A177" s="194" t="s">
        <v>601</v>
      </c>
      <c r="B177" s="175" t="s">
        <v>134</v>
      </c>
      <c r="C177" s="165">
        <v>11</v>
      </c>
      <c r="D177" s="165"/>
      <c r="E177" s="166">
        <v>32</v>
      </c>
      <c r="F177" s="167"/>
      <c r="G177" s="168"/>
      <c r="H177" s="247">
        <f t="shared" ref="H177:L177" si="112">H178</f>
        <v>20000</v>
      </c>
      <c r="I177" s="247">
        <f t="shared" si="112"/>
        <v>15000</v>
      </c>
      <c r="J177" s="247">
        <f t="shared" si="112"/>
        <v>0</v>
      </c>
      <c r="K177" s="247">
        <f t="shared" si="112"/>
        <v>0</v>
      </c>
      <c r="L177" s="247">
        <f t="shared" si="112"/>
        <v>0</v>
      </c>
      <c r="M177" s="247">
        <f t="shared" si="80"/>
        <v>5000</v>
      </c>
    </row>
    <row r="178" spans="1:13" s="224" customFormat="1" hidden="1" x14ac:dyDescent="0.2">
      <c r="A178" s="132" t="s">
        <v>601</v>
      </c>
      <c r="B178" s="128" t="s">
        <v>134</v>
      </c>
      <c r="C178" s="146">
        <v>11</v>
      </c>
      <c r="D178" s="132"/>
      <c r="E178" s="147">
        <v>323</v>
      </c>
      <c r="F178" s="143"/>
      <c r="G178" s="130"/>
      <c r="H178" s="246">
        <f t="shared" ref="H178:L178" si="113">SUM(H179)</f>
        <v>20000</v>
      </c>
      <c r="I178" s="246">
        <f t="shared" si="113"/>
        <v>15000</v>
      </c>
      <c r="J178" s="246">
        <f t="shared" si="113"/>
        <v>0</v>
      </c>
      <c r="K178" s="246">
        <f t="shared" si="113"/>
        <v>0</v>
      </c>
      <c r="L178" s="246">
        <f t="shared" si="113"/>
        <v>0</v>
      </c>
      <c r="M178" s="246">
        <f t="shared" si="80"/>
        <v>5000</v>
      </c>
    </row>
    <row r="179" spans="1:13" s="225" customFormat="1" hidden="1" x14ac:dyDescent="0.2">
      <c r="A179" s="95" t="s">
        <v>601</v>
      </c>
      <c r="B179" s="93" t="s">
        <v>134</v>
      </c>
      <c r="C179" s="94">
        <v>11</v>
      </c>
      <c r="D179" s="95" t="s">
        <v>101</v>
      </c>
      <c r="E179" s="109">
        <v>3237</v>
      </c>
      <c r="F179" s="141" t="s">
        <v>58</v>
      </c>
      <c r="G179" s="131"/>
      <c r="H179" s="231">
        <v>20000</v>
      </c>
      <c r="I179" s="231">
        <v>15000</v>
      </c>
      <c r="J179" s="231"/>
      <c r="K179" s="231"/>
      <c r="L179" s="231"/>
      <c r="M179" s="231">
        <f t="shared" si="80"/>
        <v>5000</v>
      </c>
    </row>
    <row r="180" spans="1:13" s="224" customFormat="1" hidden="1" x14ac:dyDescent="0.2">
      <c r="A180" s="194" t="s">
        <v>601</v>
      </c>
      <c r="B180" s="175" t="s">
        <v>134</v>
      </c>
      <c r="C180" s="165">
        <v>11</v>
      </c>
      <c r="D180" s="165"/>
      <c r="E180" s="166">
        <v>41</v>
      </c>
      <c r="F180" s="167"/>
      <c r="G180" s="168"/>
      <c r="H180" s="247">
        <f t="shared" ref="H180:L181" si="114">H181</f>
        <v>50000</v>
      </c>
      <c r="I180" s="247">
        <f t="shared" si="114"/>
        <v>30000</v>
      </c>
      <c r="J180" s="247">
        <f t="shared" si="114"/>
        <v>0</v>
      </c>
      <c r="K180" s="247">
        <f t="shared" si="114"/>
        <v>0</v>
      </c>
      <c r="L180" s="247">
        <f t="shared" si="114"/>
        <v>0</v>
      </c>
      <c r="M180" s="247">
        <f t="shared" si="80"/>
        <v>20000</v>
      </c>
    </row>
    <row r="181" spans="1:13" s="223" customFormat="1" hidden="1" x14ac:dyDescent="0.2">
      <c r="A181" s="132" t="s">
        <v>601</v>
      </c>
      <c r="B181" s="128" t="s">
        <v>134</v>
      </c>
      <c r="C181" s="146">
        <v>11</v>
      </c>
      <c r="D181" s="132"/>
      <c r="E181" s="147">
        <v>412</v>
      </c>
      <c r="F181" s="143"/>
      <c r="G181" s="130"/>
      <c r="H181" s="246">
        <f t="shared" si="114"/>
        <v>50000</v>
      </c>
      <c r="I181" s="246">
        <f t="shared" si="114"/>
        <v>30000</v>
      </c>
      <c r="J181" s="246">
        <f t="shared" si="114"/>
        <v>0</v>
      </c>
      <c r="K181" s="246">
        <f t="shared" si="114"/>
        <v>0</v>
      </c>
      <c r="L181" s="246">
        <f t="shared" si="114"/>
        <v>0</v>
      </c>
      <c r="M181" s="246">
        <f t="shared" si="80"/>
        <v>20000</v>
      </c>
    </row>
    <row r="182" spans="1:13" s="223" customFormat="1" hidden="1" x14ac:dyDescent="0.2">
      <c r="A182" s="95" t="s">
        <v>601</v>
      </c>
      <c r="B182" s="93" t="s">
        <v>134</v>
      </c>
      <c r="C182" s="94">
        <v>11</v>
      </c>
      <c r="D182" s="95" t="s">
        <v>101</v>
      </c>
      <c r="E182" s="109">
        <v>4126</v>
      </c>
      <c r="F182" s="141" t="s">
        <v>84</v>
      </c>
      <c r="G182" s="131"/>
      <c r="H182" s="231">
        <v>50000</v>
      </c>
      <c r="I182" s="231">
        <v>30000</v>
      </c>
      <c r="J182" s="231"/>
      <c r="K182" s="231"/>
      <c r="L182" s="231"/>
      <c r="M182" s="231">
        <f t="shared" si="80"/>
        <v>20000</v>
      </c>
    </row>
    <row r="183" spans="1:13" s="225" customFormat="1" ht="67.5" hidden="1" x14ac:dyDescent="0.2">
      <c r="A183" s="195" t="s">
        <v>601</v>
      </c>
      <c r="B183" s="170" t="s">
        <v>172</v>
      </c>
      <c r="C183" s="170"/>
      <c r="D183" s="170"/>
      <c r="E183" s="171"/>
      <c r="F183" s="173" t="s">
        <v>617</v>
      </c>
      <c r="G183" s="174" t="s">
        <v>616</v>
      </c>
      <c r="H183" s="248">
        <f t="shared" ref="H183:I183" si="115">H184+H188</f>
        <v>171873</v>
      </c>
      <c r="I183" s="248">
        <f t="shared" si="115"/>
        <v>0</v>
      </c>
      <c r="J183" s="248">
        <f t="shared" ref="J183:L183" si="116">J184+J188</f>
        <v>0</v>
      </c>
      <c r="K183" s="248">
        <f t="shared" si="116"/>
        <v>7000</v>
      </c>
      <c r="L183" s="248">
        <f t="shared" si="116"/>
        <v>0</v>
      </c>
      <c r="M183" s="248">
        <f t="shared" si="80"/>
        <v>164873</v>
      </c>
    </row>
    <row r="184" spans="1:13" s="224" customFormat="1" hidden="1" x14ac:dyDescent="0.2">
      <c r="A184" s="194" t="s">
        <v>601</v>
      </c>
      <c r="B184" s="175" t="s">
        <v>172</v>
      </c>
      <c r="C184" s="165">
        <v>11</v>
      </c>
      <c r="D184" s="165"/>
      <c r="E184" s="166">
        <v>32</v>
      </c>
      <c r="F184" s="167"/>
      <c r="G184" s="168"/>
      <c r="H184" s="247">
        <f t="shared" ref="H184:L184" si="117">H185</f>
        <v>139123</v>
      </c>
      <c r="I184" s="247">
        <f t="shared" si="117"/>
        <v>0</v>
      </c>
      <c r="J184" s="247">
        <f t="shared" si="117"/>
        <v>0</v>
      </c>
      <c r="K184" s="247">
        <f t="shared" si="117"/>
        <v>0</v>
      </c>
      <c r="L184" s="247">
        <f t="shared" si="117"/>
        <v>0</v>
      </c>
      <c r="M184" s="247">
        <f t="shared" si="80"/>
        <v>139123</v>
      </c>
    </row>
    <row r="185" spans="1:13" s="224" customFormat="1" hidden="1" x14ac:dyDescent="0.2">
      <c r="A185" s="132" t="s">
        <v>601</v>
      </c>
      <c r="B185" s="128" t="s">
        <v>172</v>
      </c>
      <c r="C185" s="146">
        <v>11</v>
      </c>
      <c r="D185" s="132"/>
      <c r="E185" s="147">
        <v>323</v>
      </c>
      <c r="F185" s="143"/>
      <c r="G185" s="130"/>
      <c r="H185" s="246">
        <f t="shared" ref="H185:I185" si="118">SUM(H186:H187)</f>
        <v>139123</v>
      </c>
      <c r="I185" s="246">
        <f t="shared" si="118"/>
        <v>0</v>
      </c>
      <c r="J185" s="246">
        <f t="shared" ref="J185:L185" si="119">SUM(J186:J187)</f>
        <v>0</v>
      </c>
      <c r="K185" s="246">
        <f t="shared" si="119"/>
        <v>0</v>
      </c>
      <c r="L185" s="246">
        <f t="shared" si="119"/>
        <v>0</v>
      </c>
      <c r="M185" s="246">
        <f t="shared" si="80"/>
        <v>139123</v>
      </c>
    </row>
    <row r="186" spans="1:13" s="224" customFormat="1" ht="15" hidden="1" x14ac:dyDescent="0.2">
      <c r="A186" s="95" t="s">
        <v>601</v>
      </c>
      <c r="B186" s="93" t="s">
        <v>172</v>
      </c>
      <c r="C186" s="94">
        <v>11</v>
      </c>
      <c r="D186" s="95" t="s">
        <v>101</v>
      </c>
      <c r="E186" s="109">
        <v>3237</v>
      </c>
      <c r="F186" s="141" t="s">
        <v>58</v>
      </c>
      <c r="G186" s="131"/>
      <c r="H186" s="231">
        <v>65000</v>
      </c>
      <c r="I186" s="231"/>
      <c r="J186" s="231"/>
      <c r="K186" s="231"/>
      <c r="L186" s="231"/>
      <c r="M186" s="231">
        <f t="shared" si="80"/>
        <v>65000</v>
      </c>
    </row>
    <row r="187" spans="1:13" s="225" customFormat="1" hidden="1" x14ac:dyDescent="0.2">
      <c r="A187" s="146" t="s">
        <v>601</v>
      </c>
      <c r="B187" s="135" t="s">
        <v>172</v>
      </c>
      <c r="C187" s="135">
        <v>11</v>
      </c>
      <c r="D187" s="151" t="s">
        <v>101</v>
      </c>
      <c r="E187" s="200">
        <v>3238</v>
      </c>
      <c r="F187" s="279" t="s">
        <v>59</v>
      </c>
      <c r="G187" s="131"/>
      <c r="H187" s="244">
        <v>74123</v>
      </c>
      <c r="I187" s="244"/>
      <c r="J187" s="244"/>
      <c r="K187" s="244"/>
      <c r="L187" s="244"/>
      <c r="M187" s="244">
        <f t="shared" si="80"/>
        <v>74123</v>
      </c>
    </row>
    <row r="188" spans="1:13" s="224" customFormat="1" hidden="1" x14ac:dyDescent="0.2">
      <c r="A188" s="194" t="s">
        <v>601</v>
      </c>
      <c r="B188" s="175" t="s">
        <v>172</v>
      </c>
      <c r="C188" s="165">
        <v>11</v>
      </c>
      <c r="D188" s="165"/>
      <c r="E188" s="166">
        <v>41</v>
      </c>
      <c r="F188" s="167"/>
      <c r="G188" s="168"/>
      <c r="H188" s="247">
        <f t="shared" ref="H188:L189" si="120">H189</f>
        <v>32750</v>
      </c>
      <c r="I188" s="247">
        <f t="shared" si="120"/>
        <v>0</v>
      </c>
      <c r="J188" s="247">
        <f t="shared" si="120"/>
        <v>0</v>
      </c>
      <c r="K188" s="247">
        <f t="shared" si="120"/>
        <v>7000</v>
      </c>
      <c r="L188" s="247">
        <f t="shared" si="120"/>
        <v>0</v>
      </c>
      <c r="M188" s="247">
        <f t="shared" si="80"/>
        <v>25750</v>
      </c>
    </row>
    <row r="189" spans="1:13" s="223" customFormat="1" hidden="1" x14ac:dyDescent="0.2">
      <c r="A189" s="132" t="s">
        <v>601</v>
      </c>
      <c r="B189" s="128" t="s">
        <v>172</v>
      </c>
      <c r="C189" s="146">
        <v>11</v>
      </c>
      <c r="D189" s="132"/>
      <c r="E189" s="147">
        <v>412</v>
      </c>
      <c r="F189" s="143"/>
      <c r="G189" s="130"/>
      <c r="H189" s="246">
        <f t="shared" si="120"/>
        <v>32750</v>
      </c>
      <c r="I189" s="246">
        <f t="shared" si="120"/>
        <v>0</v>
      </c>
      <c r="J189" s="246">
        <f t="shared" si="120"/>
        <v>0</v>
      </c>
      <c r="K189" s="246">
        <f t="shared" si="120"/>
        <v>7000</v>
      </c>
      <c r="L189" s="246">
        <f t="shared" si="120"/>
        <v>0</v>
      </c>
      <c r="M189" s="246">
        <f t="shared" si="80"/>
        <v>25750</v>
      </c>
    </row>
    <row r="190" spans="1:13" s="223" customFormat="1" hidden="1" x14ac:dyDescent="0.2">
      <c r="A190" s="95" t="s">
        <v>601</v>
      </c>
      <c r="B190" s="93" t="s">
        <v>172</v>
      </c>
      <c r="C190" s="94">
        <v>11</v>
      </c>
      <c r="D190" s="95" t="s">
        <v>101</v>
      </c>
      <c r="E190" s="109">
        <v>4126</v>
      </c>
      <c r="F190" s="141" t="s">
        <v>84</v>
      </c>
      <c r="G190" s="131"/>
      <c r="H190" s="231">
        <v>32750</v>
      </c>
      <c r="I190" s="231"/>
      <c r="J190" s="231"/>
      <c r="K190" s="231">
        <v>7000</v>
      </c>
      <c r="L190" s="231"/>
      <c r="M190" s="231">
        <f t="shared" si="80"/>
        <v>25750</v>
      </c>
    </row>
    <row r="191" spans="1:13" s="223" customFormat="1" ht="67.5" hidden="1" x14ac:dyDescent="0.2">
      <c r="A191" s="195" t="s">
        <v>601</v>
      </c>
      <c r="B191" s="170" t="s">
        <v>618</v>
      </c>
      <c r="C191" s="170"/>
      <c r="D191" s="170"/>
      <c r="E191" s="171"/>
      <c r="F191" s="280" t="s">
        <v>619</v>
      </c>
      <c r="G191" s="174" t="s">
        <v>616</v>
      </c>
      <c r="H191" s="248">
        <f t="shared" ref="H191:L191" si="121">H192</f>
        <v>66000</v>
      </c>
      <c r="I191" s="248">
        <f t="shared" si="121"/>
        <v>0</v>
      </c>
      <c r="J191" s="248">
        <f t="shared" si="121"/>
        <v>0</v>
      </c>
      <c r="K191" s="248">
        <f t="shared" si="121"/>
        <v>0</v>
      </c>
      <c r="L191" s="248">
        <f t="shared" si="121"/>
        <v>0</v>
      </c>
      <c r="M191" s="248">
        <f t="shared" si="80"/>
        <v>66000</v>
      </c>
    </row>
    <row r="192" spans="1:13" s="224" customFormat="1" hidden="1" x14ac:dyDescent="0.2">
      <c r="A192" s="194" t="s">
        <v>601</v>
      </c>
      <c r="B192" s="175" t="s">
        <v>618</v>
      </c>
      <c r="C192" s="165">
        <v>11</v>
      </c>
      <c r="D192" s="165"/>
      <c r="E192" s="166">
        <v>32</v>
      </c>
      <c r="F192" s="167"/>
      <c r="G192" s="168"/>
      <c r="H192" s="247">
        <f t="shared" ref="H192:I192" si="122">H193+H200+H198</f>
        <v>66000</v>
      </c>
      <c r="I192" s="247">
        <f t="shared" si="122"/>
        <v>0</v>
      </c>
      <c r="J192" s="247">
        <f t="shared" ref="J192:L192" si="123">J193+J200+J198</f>
        <v>0</v>
      </c>
      <c r="K192" s="247">
        <f t="shared" si="123"/>
        <v>0</v>
      </c>
      <c r="L192" s="247">
        <f t="shared" si="123"/>
        <v>0</v>
      </c>
      <c r="M192" s="247">
        <f t="shared" si="80"/>
        <v>66000</v>
      </c>
    </row>
    <row r="193" spans="1:13" s="224" customFormat="1" hidden="1" x14ac:dyDescent="0.2">
      <c r="A193" s="103" t="s">
        <v>601</v>
      </c>
      <c r="B193" s="102" t="s">
        <v>618</v>
      </c>
      <c r="C193" s="102">
        <v>11</v>
      </c>
      <c r="D193" s="117"/>
      <c r="E193" s="112">
        <v>323</v>
      </c>
      <c r="F193" s="281"/>
      <c r="G193" s="282"/>
      <c r="H193" s="106">
        <f t="shared" ref="H193:I193" si="124">SUM(H194:H197)</f>
        <v>43500</v>
      </c>
      <c r="I193" s="106">
        <f t="shared" si="124"/>
        <v>0</v>
      </c>
      <c r="J193" s="106">
        <f t="shared" ref="J193:L193" si="125">SUM(J194:J197)</f>
        <v>0</v>
      </c>
      <c r="K193" s="106">
        <f t="shared" si="125"/>
        <v>0</v>
      </c>
      <c r="L193" s="106">
        <f t="shared" si="125"/>
        <v>0</v>
      </c>
      <c r="M193" s="106">
        <f t="shared" si="80"/>
        <v>43500</v>
      </c>
    </row>
    <row r="194" spans="1:13" s="224" customFormat="1" ht="15" hidden="1" x14ac:dyDescent="0.2">
      <c r="A194" s="108" t="s">
        <v>601</v>
      </c>
      <c r="B194" s="94" t="s">
        <v>618</v>
      </c>
      <c r="C194" s="94">
        <v>11</v>
      </c>
      <c r="D194" s="95" t="s">
        <v>101</v>
      </c>
      <c r="E194" s="118">
        <v>3233</v>
      </c>
      <c r="F194" s="277" t="s">
        <v>54</v>
      </c>
      <c r="G194" s="278"/>
      <c r="H194" s="231">
        <v>18280</v>
      </c>
      <c r="I194" s="231"/>
      <c r="J194" s="231"/>
      <c r="K194" s="231"/>
      <c r="L194" s="231"/>
      <c r="M194" s="231">
        <f t="shared" si="80"/>
        <v>18280</v>
      </c>
    </row>
    <row r="195" spans="1:13" s="224" customFormat="1" ht="15" hidden="1" x14ac:dyDescent="0.2">
      <c r="A195" s="108" t="s">
        <v>601</v>
      </c>
      <c r="B195" s="94" t="s">
        <v>618</v>
      </c>
      <c r="C195" s="94">
        <v>11</v>
      </c>
      <c r="D195" s="95" t="s">
        <v>101</v>
      </c>
      <c r="E195" s="118">
        <v>3235</v>
      </c>
      <c r="F195" s="277" t="s">
        <v>56</v>
      </c>
      <c r="G195" s="278"/>
      <c r="H195" s="244">
        <v>10920</v>
      </c>
      <c r="I195" s="244"/>
      <c r="J195" s="244"/>
      <c r="K195" s="244"/>
      <c r="L195" s="244"/>
      <c r="M195" s="244">
        <f t="shared" si="80"/>
        <v>10920</v>
      </c>
    </row>
    <row r="196" spans="1:13" s="223" customFormat="1" hidden="1" x14ac:dyDescent="0.2">
      <c r="A196" s="108" t="s">
        <v>601</v>
      </c>
      <c r="B196" s="94" t="s">
        <v>618</v>
      </c>
      <c r="C196" s="94">
        <v>11</v>
      </c>
      <c r="D196" s="95" t="s">
        <v>101</v>
      </c>
      <c r="E196" s="118">
        <v>3237</v>
      </c>
      <c r="F196" s="277" t="s">
        <v>58</v>
      </c>
      <c r="G196" s="278"/>
      <c r="H196" s="244">
        <v>9300</v>
      </c>
      <c r="I196" s="244"/>
      <c r="J196" s="244"/>
      <c r="K196" s="244"/>
      <c r="L196" s="244"/>
      <c r="M196" s="244">
        <f t="shared" ref="M196:M261" si="126">H196-I196+J196-K196+L196</f>
        <v>9300</v>
      </c>
    </row>
    <row r="197" spans="1:13" s="224" customFormat="1" ht="15" hidden="1" x14ac:dyDescent="0.2">
      <c r="A197" s="108" t="s">
        <v>601</v>
      </c>
      <c r="B197" s="94" t="s">
        <v>618</v>
      </c>
      <c r="C197" s="94">
        <v>11</v>
      </c>
      <c r="D197" s="95" t="s">
        <v>101</v>
      </c>
      <c r="E197" s="118">
        <v>3239</v>
      </c>
      <c r="F197" s="277" t="s">
        <v>60</v>
      </c>
      <c r="G197" s="278"/>
      <c r="H197" s="244">
        <v>5000</v>
      </c>
      <c r="I197" s="244"/>
      <c r="J197" s="244"/>
      <c r="K197" s="244"/>
      <c r="L197" s="244"/>
      <c r="M197" s="244">
        <f t="shared" si="126"/>
        <v>5000</v>
      </c>
    </row>
    <row r="198" spans="1:13" s="224" customFormat="1" hidden="1" x14ac:dyDescent="0.2">
      <c r="A198" s="103" t="s">
        <v>601</v>
      </c>
      <c r="B198" s="102" t="s">
        <v>618</v>
      </c>
      <c r="C198" s="102">
        <v>11</v>
      </c>
      <c r="D198" s="117"/>
      <c r="E198" s="112">
        <v>324</v>
      </c>
      <c r="F198" s="281"/>
      <c r="G198" s="282"/>
      <c r="H198" s="106">
        <f t="shared" ref="H198:L198" si="127">H199</f>
        <v>2600</v>
      </c>
      <c r="I198" s="106">
        <f t="shared" si="127"/>
        <v>0</v>
      </c>
      <c r="J198" s="106">
        <f t="shared" si="127"/>
        <v>0</v>
      </c>
      <c r="K198" s="106">
        <f t="shared" si="127"/>
        <v>0</v>
      </c>
      <c r="L198" s="106">
        <f t="shared" si="127"/>
        <v>0</v>
      </c>
      <c r="M198" s="106">
        <f t="shared" si="126"/>
        <v>2600</v>
      </c>
    </row>
    <row r="199" spans="1:13" s="224" customFormat="1" ht="30" hidden="1" x14ac:dyDescent="0.2">
      <c r="A199" s="108" t="s">
        <v>601</v>
      </c>
      <c r="B199" s="94" t="s">
        <v>618</v>
      </c>
      <c r="C199" s="94">
        <v>11</v>
      </c>
      <c r="D199" s="95" t="s">
        <v>101</v>
      </c>
      <c r="E199" s="118">
        <v>3241</v>
      </c>
      <c r="F199" s="277" t="s">
        <v>205</v>
      </c>
      <c r="G199" s="278"/>
      <c r="H199" s="231">
        <v>2600</v>
      </c>
      <c r="I199" s="231"/>
      <c r="J199" s="231"/>
      <c r="K199" s="231"/>
      <c r="L199" s="231"/>
      <c r="M199" s="231">
        <f t="shared" si="126"/>
        <v>2600</v>
      </c>
    </row>
    <row r="200" spans="1:13" s="223" customFormat="1" hidden="1" x14ac:dyDescent="0.2">
      <c r="A200" s="152" t="s">
        <v>601</v>
      </c>
      <c r="B200" s="146" t="s">
        <v>618</v>
      </c>
      <c r="C200" s="146">
        <v>11</v>
      </c>
      <c r="D200" s="132"/>
      <c r="E200" s="129">
        <v>329</v>
      </c>
      <c r="F200" s="279"/>
      <c r="G200" s="278"/>
      <c r="H200" s="246">
        <f t="shared" ref="H200:L200" si="128">H201</f>
        <v>19900</v>
      </c>
      <c r="I200" s="246">
        <f t="shared" si="128"/>
        <v>0</v>
      </c>
      <c r="J200" s="246">
        <f t="shared" si="128"/>
        <v>0</v>
      </c>
      <c r="K200" s="246">
        <f t="shared" si="128"/>
        <v>0</v>
      </c>
      <c r="L200" s="246">
        <f t="shared" si="128"/>
        <v>0</v>
      </c>
      <c r="M200" s="246">
        <f t="shared" si="126"/>
        <v>19900</v>
      </c>
    </row>
    <row r="201" spans="1:13" s="223" customFormat="1" hidden="1" x14ac:dyDescent="0.2">
      <c r="A201" s="108" t="s">
        <v>601</v>
      </c>
      <c r="B201" s="94" t="s">
        <v>618</v>
      </c>
      <c r="C201" s="94">
        <v>11</v>
      </c>
      <c r="D201" s="95" t="s">
        <v>101</v>
      </c>
      <c r="E201" s="118">
        <v>3293</v>
      </c>
      <c r="F201" s="277" t="s">
        <v>64</v>
      </c>
      <c r="G201" s="278"/>
      <c r="H201" s="231">
        <v>19900</v>
      </c>
      <c r="I201" s="231"/>
      <c r="J201" s="231"/>
      <c r="K201" s="231"/>
      <c r="L201" s="231"/>
      <c r="M201" s="231">
        <f t="shared" si="126"/>
        <v>19900</v>
      </c>
    </row>
    <row r="202" spans="1:13" s="223" customFormat="1" ht="67.5" hidden="1" x14ac:dyDescent="0.2">
      <c r="A202" s="195" t="s">
        <v>601</v>
      </c>
      <c r="B202" s="170" t="s">
        <v>620</v>
      </c>
      <c r="C202" s="170"/>
      <c r="D202" s="170"/>
      <c r="E202" s="171"/>
      <c r="F202" s="173" t="s">
        <v>621</v>
      </c>
      <c r="G202" s="174" t="s">
        <v>616</v>
      </c>
      <c r="H202" s="248">
        <f t="shared" ref="H202:L203" si="129">H203</f>
        <v>66361</v>
      </c>
      <c r="I202" s="248">
        <f t="shared" si="129"/>
        <v>0</v>
      </c>
      <c r="J202" s="248">
        <f t="shared" si="129"/>
        <v>0</v>
      </c>
      <c r="K202" s="248">
        <f t="shared" si="129"/>
        <v>0</v>
      </c>
      <c r="L202" s="248">
        <f t="shared" si="129"/>
        <v>0</v>
      </c>
      <c r="M202" s="248">
        <f t="shared" si="126"/>
        <v>66361</v>
      </c>
    </row>
    <row r="203" spans="1:13" s="224" customFormat="1" hidden="1" x14ac:dyDescent="0.2">
      <c r="A203" s="194" t="s">
        <v>601</v>
      </c>
      <c r="B203" s="175" t="s">
        <v>620</v>
      </c>
      <c r="C203" s="165">
        <v>11</v>
      </c>
      <c r="D203" s="165"/>
      <c r="E203" s="166">
        <v>32</v>
      </c>
      <c r="F203" s="167"/>
      <c r="G203" s="168"/>
      <c r="H203" s="247">
        <f t="shared" si="129"/>
        <v>66361</v>
      </c>
      <c r="I203" s="247">
        <f t="shared" si="129"/>
        <v>0</v>
      </c>
      <c r="J203" s="247">
        <f t="shared" si="129"/>
        <v>0</v>
      </c>
      <c r="K203" s="247">
        <f t="shared" si="129"/>
        <v>0</v>
      </c>
      <c r="L203" s="247">
        <f t="shared" si="129"/>
        <v>0</v>
      </c>
      <c r="M203" s="247">
        <f t="shared" si="126"/>
        <v>66361</v>
      </c>
    </row>
    <row r="204" spans="1:13" s="223" customFormat="1" hidden="1" x14ac:dyDescent="0.2">
      <c r="A204" s="103" t="s">
        <v>601</v>
      </c>
      <c r="B204" s="102" t="s">
        <v>620</v>
      </c>
      <c r="C204" s="102">
        <v>11</v>
      </c>
      <c r="D204" s="117"/>
      <c r="E204" s="104">
        <v>329</v>
      </c>
      <c r="F204" s="140"/>
      <c r="G204" s="105"/>
      <c r="H204" s="106">
        <f t="shared" ref="H204:L204" si="130">SUM(H205:H205)</f>
        <v>66361</v>
      </c>
      <c r="I204" s="106">
        <f t="shared" si="130"/>
        <v>0</v>
      </c>
      <c r="J204" s="106">
        <f t="shared" si="130"/>
        <v>0</v>
      </c>
      <c r="K204" s="106">
        <f t="shared" si="130"/>
        <v>0</v>
      </c>
      <c r="L204" s="106">
        <f t="shared" si="130"/>
        <v>0</v>
      </c>
      <c r="M204" s="106">
        <f t="shared" si="126"/>
        <v>66361</v>
      </c>
    </row>
    <row r="205" spans="1:13" s="223" customFormat="1" hidden="1" x14ac:dyDescent="0.2">
      <c r="A205" s="108" t="s">
        <v>601</v>
      </c>
      <c r="B205" s="94" t="s">
        <v>620</v>
      </c>
      <c r="C205" s="94">
        <v>11</v>
      </c>
      <c r="D205" s="95" t="s">
        <v>101</v>
      </c>
      <c r="E205" s="109">
        <v>3294</v>
      </c>
      <c r="F205" s="141" t="s">
        <v>605</v>
      </c>
      <c r="G205" s="131"/>
      <c r="H205" s="231">
        <v>66361</v>
      </c>
      <c r="I205" s="231"/>
      <c r="J205" s="231"/>
      <c r="K205" s="231"/>
      <c r="L205" s="231"/>
      <c r="M205" s="231">
        <f t="shared" si="126"/>
        <v>66361</v>
      </c>
    </row>
    <row r="206" spans="1:13" s="223" customFormat="1" ht="67.5" hidden="1" x14ac:dyDescent="0.2">
      <c r="A206" s="195" t="s">
        <v>601</v>
      </c>
      <c r="B206" s="170" t="s">
        <v>137</v>
      </c>
      <c r="C206" s="170"/>
      <c r="D206" s="170"/>
      <c r="E206" s="171"/>
      <c r="F206" s="173" t="s">
        <v>622</v>
      </c>
      <c r="G206" s="174" t="s">
        <v>616</v>
      </c>
      <c r="H206" s="248">
        <f t="shared" ref="H206:I206" si="131">H210+H207</f>
        <v>388878</v>
      </c>
      <c r="I206" s="248">
        <f t="shared" si="131"/>
        <v>0</v>
      </c>
      <c r="J206" s="248">
        <f t="shared" ref="J206:L206" si="132">J210+J207</f>
        <v>0</v>
      </c>
      <c r="K206" s="248">
        <f t="shared" si="132"/>
        <v>15000</v>
      </c>
      <c r="L206" s="248">
        <f t="shared" si="132"/>
        <v>0</v>
      </c>
      <c r="M206" s="248">
        <f t="shared" si="126"/>
        <v>373878</v>
      </c>
    </row>
    <row r="207" spans="1:13" s="224" customFormat="1" hidden="1" x14ac:dyDescent="0.2">
      <c r="A207" s="194" t="s">
        <v>601</v>
      </c>
      <c r="B207" s="175" t="s">
        <v>137</v>
      </c>
      <c r="C207" s="165">
        <v>11</v>
      </c>
      <c r="D207" s="165"/>
      <c r="E207" s="166">
        <v>32</v>
      </c>
      <c r="F207" s="167"/>
      <c r="G207" s="168"/>
      <c r="H207" s="247">
        <f t="shared" ref="H207:L208" si="133">H208</f>
        <v>3982</v>
      </c>
      <c r="I207" s="247">
        <f t="shared" si="133"/>
        <v>0</v>
      </c>
      <c r="J207" s="247">
        <f t="shared" si="133"/>
        <v>0</v>
      </c>
      <c r="K207" s="247">
        <f t="shared" si="133"/>
        <v>0</v>
      </c>
      <c r="L207" s="247">
        <f t="shared" si="133"/>
        <v>0</v>
      </c>
      <c r="M207" s="247">
        <f t="shared" si="126"/>
        <v>3982</v>
      </c>
    </row>
    <row r="208" spans="1:13" s="223" customFormat="1" hidden="1" x14ac:dyDescent="0.2">
      <c r="A208" s="117" t="s">
        <v>601</v>
      </c>
      <c r="B208" s="101" t="s">
        <v>137</v>
      </c>
      <c r="C208" s="102">
        <v>11</v>
      </c>
      <c r="D208" s="117"/>
      <c r="E208" s="104">
        <v>329</v>
      </c>
      <c r="F208" s="140"/>
      <c r="G208" s="105"/>
      <c r="H208" s="106">
        <f t="shared" si="133"/>
        <v>3982</v>
      </c>
      <c r="I208" s="106">
        <f t="shared" si="133"/>
        <v>0</v>
      </c>
      <c r="J208" s="106">
        <f t="shared" si="133"/>
        <v>0</v>
      </c>
      <c r="K208" s="106">
        <f t="shared" si="133"/>
        <v>0</v>
      </c>
      <c r="L208" s="106">
        <f t="shared" si="133"/>
        <v>0</v>
      </c>
      <c r="M208" s="106">
        <f t="shared" si="126"/>
        <v>3982</v>
      </c>
    </row>
    <row r="209" spans="1:13" s="223" customFormat="1" hidden="1" x14ac:dyDescent="0.2">
      <c r="A209" s="95" t="s">
        <v>601</v>
      </c>
      <c r="B209" s="93" t="s">
        <v>137</v>
      </c>
      <c r="C209" s="94">
        <v>11</v>
      </c>
      <c r="D209" s="95" t="s">
        <v>101</v>
      </c>
      <c r="E209" s="109">
        <v>3295</v>
      </c>
      <c r="F209" s="141" t="s">
        <v>66</v>
      </c>
      <c r="G209" s="131"/>
      <c r="H209" s="231">
        <v>3982</v>
      </c>
      <c r="I209" s="231"/>
      <c r="J209" s="231"/>
      <c r="K209" s="231"/>
      <c r="L209" s="231"/>
      <c r="M209" s="231">
        <f t="shared" si="126"/>
        <v>3982</v>
      </c>
    </row>
    <row r="210" spans="1:13" s="224" customFormat="1" hidden="1" x14ac:dyDescent="0.2">
      <c r="A210" s="194" t="s">
        <v>601</v>
      </c>
      <c r="B210" s="175" t="s">
        <v>137</v>
      </c>
      <c r="C210" s="165">
        <v>11</v>
      </c>
      <c r="D210" s="165"/>
      <c r="E210" s="166">
        <v>37</v>
      </c>
      <c r="F210" s="167"/>
      <c r="G210" s="168"/>
      <c r="H210" s="247">
        <f t="shared" ref="H210:L210" si="134">H211</f>
        <v>384896</v>
      </c>
      <c r="I210" s="247">
        <f t="shared" si="134"/>
        <v>0</v>
      </c>
      <c r="J210" s="247">
        <f t="shared" si="134"/>
        <v>0</v>
      </c>
      <c r="K210" s="247">
        <f t="shared" si="134"/>
        <v>15000</v>
      </c>
      <c r="L210" s="247">
        <f t="shared" si="134"/>
        <v>0</v>
      </c>
      <c r="M210" s="247">
        <f t="shared" si="126"/>
        <v>369896</v>
      </c>
    </row>
    <row r="211" spans="1:13" s="223" customFormat="1" hidden="1" x14ac:dyDescent="0.2">
      <c r="A211" s="117" t="s">
        <v>601</v>
      </c>
      <c r="B211" s="101" t="s">
        <v>137</v>
      </c>
      <c r="C211" s="102">
        <v>11</v>
      </c>
      <c r="D211" s="117"/>
      <c r="E211" s="104">
        <v>372</v>
      </c>
      <c r="F211" s="140"/>
      <c r="G211" s="105"/>
      <c r="H211" s="106">
        <f t="shared" ref="H211:L211" si="135">SUM(H212)</f>
        <v>384896</v>
      </c>
      <c r="I211" s="106">
        <f t="shared" si="135"/>
        <v>0</v>
      </c>
      <c r="J211" s="106">
        <f t="shared" si="135"/>
        <v>0</v>
      </c>
      <c r="K211" s="106">
        <f t="shared" si="135"/>
        <v>15000</v>
      </c>
      <c r="L211" s="106">
        <f t="shared" si="135"/>
        <v>0</v>
      </c>
      <c r="M211" s="106">
        <f t="shared" si="126"/>
        <v>369896</v>
      </c>
    </row>
    <row r="212" spans="1:13" s="223" customFormat="1" hidden="1" x14ac:dyDescent="0.2">
      <c r="A212" s="95" t="s">
        <v>601</v>
      </c>
      <c r="B212" s="93" t="s">
        <v>137</v>
      </c>
      <c r="C212" s="94">
        <v>11</v>
      </c>
      <c r="D212" s="95" t="s">
        <v>101</v>
      </c>
      <c r="E212" s="109">
        <v>3721</v>
      </c>
      <c r="F212" s="141" t="s">
        <v>138</v>
      </c>
      <c r="G212" s="131"/>
      <c r="H212" s="231">
        <v>384896</v>
      </c>
      <c r="I212" s="231"/>
      <c r="J212" s="231"/>
      <c r="K212" s="231">
        <v>15000</v>
      </c>
      <c r="L212" s="231"/>
      <c r="M212" s="231">
        <f t="shared" si="126"/>
        <v>369896</v>
      </c>
    </row>
    <row r="213" spans="1:13" s="223" customFormat="1" ht="67.5" hidden="1" x14ac:dyDescent="0.2">
      <c r="A213" s="195" t="s">
        <v>601</v>
      </c>
      <c r="B213" s="170" t="s">
        <v>623</v>
      </c>
      <c r="C213" s="170"/>
      <c r="D213" s="170"/>
      <c r="E213" s="171"/>
      <c r="F213" s="173" t="s">
        <v>624</v>
      </c>
      <c r="G213" s="174" t="s">
        <v>616</v>
      </c>
      <c r="H213" s="248">
        <f>H214</f>
        <v>1061782</v>
      </c>
      <c r="I213" s="248">
        <f>I214</f>
        <v>0</v>
      </c>
      <c r="J213" s="248">
        <f>J214</f>
        <v>0</v>
      </c>
      <c r="K213" s="248">
        <f>K214</f>
        <v>0</v>
      </c>
      <c r="L213" s="248">
        <f>L214</f>
        <v>0</v>
      </c>
      <c r="M213" s="248">
        <f t="shared" si="126"/>
        <v>1061782</v>
      </c>
    </row>
    <row r="214" spans="1:13" s="224" customFormat="1" hidden="1" x14ac:dyDescent="0.2">
      <c r="A214" s="194" t="s">
        <v>601</v>
      </c>
      <c r="B214" s="175" t="s">
        <v>623</v>
      </c>
      <c r="C214" s="165">
        <v>11</v>
      </c>
      <c r="D214" s="165"/>
      <c r="E214" s="166">
        <v>35</v>
      </c>
      <c r="F214" s="167"/>
      <c r="G214" s="168"/>
      <c r="H214" s="247">
        <f>H217+H215</f>
        <v>1061782</v>
      </c>
      <c r="I214" s="247">
        <f t="shared" ref="I214:L214" si="136">I217+I215</f>
        <v>0</v>
      </c>
      <c r="J214" s="247">
        <f t="shared" si="136"/>
        <v>0</v>
      </c>
      <c r="K214" s="247">
        <f t="shared" si="136"/>
        <v>0</v>
      </c>
      <c r="L214" s="247">
        <f t="shared" si="136"/>
        <v>0</v>
      </c>
      <c r="M214" s="247">
        <f t="shared" si="126"/>
        <v>1061782</v>
      </c>
    </row>
    <row r="215" spans="1:13" s="225" customFormat="1" hidden="1" x14ac:dyDescent="0.2">
      <c r="A215" s="103" t="s">
        <v>601</v>
      </c>
      <c r="B215" s="102" t="s">
        <v>623</v>
      </c>
      <c r="C215" s="102">
        <v>11</v>
      </c>
      <c r="D215" s="117"/>
      <c r="E215" s="104">
        <v>351</v>
      </c>
      <c r="F215" s="140"/>
      <c r="G215" s="105"/>
      <c r="H215" s="106">
        <f>H216</f>
        <v>0</v>
      </c>
      <c r="I215" s="106">
        <f t="shared" ref="I215:L215" si="137">I216</f>
        <v>0</v>
      </c>
      <c r="J215" s="106">
        <f t="shared" si="137"/>
        <v>0</v>
      </c>
      <c r="K215" s="106">
        <f t="shared" si="137"/>
        <v>0</v>
      </c>
      <c r="L215" s="106">
        <f t="shared" si="137"/>
        <v>0</v>
      </c>
      <c r="M215" s="106">
        <f t="shared" si="126"/>
        <v>0</v>
      </c>
    </row>
    <row r="216" spans="1:13" s="225" customFormat="1" ht="30" hidden="1" x14ac:dyDescent="0.2">
      <c r="A216" s="108" t="s">
        <v>601</v>
      </c>
      <c r="B216" s="94" t="s">
        <v>623</v>
      </c>
      <c r="C216" s="94">
        <v>11</v>
      </c>
      <c r="D216" s="95"/>
      <c r="E216" s="109">
        <v>3512</v>
      </c>
      <c r="F216" s="141" t="s">
        <v>281</v>
      </c>
      <c r="G216" s="131"/>
      <c r="H216" s="231"/>
      <c r="I216" s="231"/>
      <c r="J216" s="231"/>
      <c r="K216" s="231"/>
      <c r="L216" s="231"/>
      <c r="M216" s="231">
        <f t="shared" si="126"/>
        <v>0</v>
      </c>
    </row>
    <row r="217" spans="1:13" s="225" customFormat="1" hidden="1" x14ac:dyDescent="0.2">
      <c r="A217" s="103" t="s">
        <v>601</v>
      </c>
      <c r="B217" s="102" t="s">
        <v>623</v>
      </c>
      <c r="C217" s="102">
        <v>11</v>
      </c>
      <c r="D217" s="117"/>
      <c r="E217" s="104">
        <v>352</v>
      </c>
      <c r="F217" s="140"/>
      <c r="G217" s="105"/>
      <c r="H217" s="106">
        <f t="shared" ref="H217:L217" si="138">H218</f>
        <v>1061782</v>
      </c>
      <c r="I217" s="106">
        <f t="shared" si="138"/>
        <v>0</v>
      </c>
      <c r="J217" s="106">
        <f t="shared" si="138"/>
        <v>0</v>
      </c>
      <c r="K217" s="106">
        <f t="shared" si="138"/>
        <v>0</v>
      </c>
      <c r="L217" s="106">
        <f t="shared" si="138"/>
        <v>0</v>
      </c>
      <c r="M217" s="106">
        <f t="shared" si="126"/>
        <v>1061782</v>
      </c>
    </row>
    <row r="218" spans="1:13" s="225" customFormat="1" ht="30" hidden="1" x14ac:dyDescent="0.2">
      <c r="A218" s="108" t="s">
        <v>601</v>
      </c>
      <c r="B218" s="94" t="s">
        <v>623</v>
      </c>
      <c r="C218" s="94">
        <v>11</v>
      </c>
      <c r="D218" s="95" t="s">
        <v>101</v>
      </c>
      <c r="E218" s="109">
        <v>3522</v>
      </c>
      <c r="F218" s="141" t="s">
        <v>625</v>
      </c>
      <c r="G218" s="131"/>
      <c r="H218" s="231">
        <v>1061782</v>
      </c>
      <c r="I218" s="231"/>
      <c r="J218" s="231"/>
      <c r="K218" s="231"/>
      <c r="L218" s="231"/>
      <c r="M218" s="231">
        <f t="shared" si="126"/>
        <v>1061782</v>
      </c>
    </row>
    <row r="219" spans="1:13" s="207" customFormat="1" hidden="1" x14ac:dyDescent="0.2">
      <c r="A219" s="198" t="s">
        <v>601</v>
      </c>
      <c r="B219" s="350" t="s">
        <v>626</v>
      </c>
      <c r="C219" s="350"/>
      <c r="D219" s="350"/>
      <c r="E219" s="350"/>
      <c r="F219" s="350"/>
      <c r="G219" s="116"/>
      <c r="H219" s="245">
        <f>H220+H315+H292+H307+H319+H323+H288+H327+H347+H311+H396+H428</f>
        <v>34969476</v>
      </c>
      <c r="I219" s="245">
        <f>I220+I315+I292+I307+I319+I323+I288+I327+I347+I311+I396+I428</f>
        <v>715900</v>
      </c>
      <c r="J219" s="245">
        <f>J220+J315+J292+J307+J319+J323+J288+J327+J347+J311+J396+J428</f>
        <v>698641</v>
      </c>
      <c r="K219" s="245">
        <f>K220+K315+K292+K307+K319+K323+K288+K327+K347+K311+K396+K428</f>
        <v>4915907</v>
      </c>
      <c r="L219" s="245">
        <f>L220+L315+L292+L307+L319+L323+L288+L327+L347+L311+L396+L428</f>
        <v>1615000</v>
      </c>
      <c r="M219" s="245">
        <f t="shared" si="126"/>
        <v>31651310</v>
      </c>
    </row>
    <row r="220" spans="1:13" s="225" customFormat="1" ht="33.75" hidden="1" x14ac:dyDescent="0.2">
      <c r="A220" s="195" t="s">
        <v>601</v>
      </c>
      <c r="B220" s="170" t="s">
        <v>235</v>
      </c>
      <c r="C220" s="170"/>
      <c r="D220" s="170"/>
      <c r="E220" s="171"/>
      <c r="F220" s="173" t="s">
        <v>236</v>
      </c>
      <c r="G220" s="174" t="s">
        <v>627</v>
      </c>
      <c r="H220" s="248">
        <f>H221+H231+H260+H265+H269+H273+H283</f>
        <v>23273664</v>
      </c>
      <c r="I220" s="248">
        <f>I221+I231+I260+I265+I269+I273+I283</f>
        <v>460000</v>
      </c>
      <c r="J220" s="248">
        <f>J221+J231+J260+J265+J269+J273+J283</f>
        <v>661000</v>
      </c>
      <c r="K220" s="248">
        <f>K221+K231+K260+K265+K269+K273+K283</f>
        <v>1821357</v>
      </c>
      <c r="L220" s="248">
        <f>L221+L231+L260+L265+L269+L273+L283</f>
        <v>1115000</v>
      </c>
      <c r="M220" s="248">
        <f t="shared" si="126"/>
        <v>22768307</v>
      </c>
    </row>
    <row r="221" spans="1:13" s="224" customFormat="1" hidden="1" x14ac:dyDescent="0.2">
      <c r="A221" s="194" t="s">
        <v>601</v>
      </c>
      <c r="B221" s="175" t="s">
        <v>235</v>
      </c>
      <c r="C221" s="165">
        <v>11</v>
      </c>
      <c r="D221" s="165"/>
      <c r="E221" s="166">
        <v>31</v>
      </c>
      <c r="F221" s="167"/>
      <c r="G221" s="168"/>
      <c r="H221" s="247">
        <f t="shared" ref="H221:I221" si="139">H222+H226+H228</f>
        <v>12487900</v>
      </c>
      <c r="I221" s="247">
        <f t="shared" si="139"/>
        <v>0</v>
      </c>
      <c r="J221" s="247">
        <f t="shared" ref="J221:L221" si="140">J222+J226+J228</f>
        <v>0</v>
      </c>
      <c r="K221" s="247">
        <f t="shared" si="140"/>
        <v>241357</v>
      </c>
      <c r="L221" s="247">
        <f t="shared" si="140"/>
        <v>1115000</v>
      </c>
      <c r="M221" s="247">
        <f t="shared" si="126"/>
        <v>13361543</v>
      </c>
    </row>
    <row r="222" spans="1:13" s="224" customFormat="1" hidden="1" x14ac:dyDescent="0.2">
      <c r="A222" s="132" t="s">
        <v>601</v>
      </c>
      <c r="B222" s="128" t="s">
        <v>235</v>
      </c>
      <c r="C222" s="146">
        <v>11</v>
      </c>
      <c r="D222" s="132"/>
      <c r="E222" s="129">
        <v>311</v>
      </c>
      <c r="F222" s="143"/>
      <c r="G222" s="130"/>
      <c r="H222" s="246">
        <f t="shared" ref="H222:I222" si="141">SUM(H223:H225)</f>
        <v>10257900</v>
      </c>
      <c r="I222" s="246">
        <f t="shared" si="141"/>
        <v>0</v>
      </c>
      <c r="J222" s="246">
        <f t="shared" ref="J222:L222" si="142">SUM(J223:J225)</f>
        <v>0</v>
      </c>
      <c r="K222" s="246">
        <f t="shared" si="142"/>
        <v>241357</v>
      </c>
      <c r="L222" s="246">
        <f t="shared" si="142"/>
        <v>995000</v>
      </c>
      <c r="M222" s="246">
        <f t="shared" si="126"/>
        <v>11011543</v>
      </c>
    </row>
    <row r="223" spans="1:13" s="224" customFormat="1" ht="15" hidden="1" x14ac:dyDescent="0.2">
      <c r="A223" s="95" t="s">
        <v>601</v>
      </c>
      <c r="B223" s="93" t="s">
        <v>235</v>
      </c>
      <c r="C223" s="94">
        <v>11</v>
      </c>
      <c r="D223" s="95" t="s">
        <v>101</v>
      </c>
      <c r="E223" s="109">
        <v>3111</v>
      </c>
      <c r="F223" s="141" t="s">
        <v>33</v>
      </c>
      <c r="G223" s="131"/>
      <c r="H223" s="231">
        <v>9717900</v>
      </c>
      <c r="I223" s="231"/>
      <c r="J223" s="231"/>
      <c r="K223" s="231"/>
      <c r="L223" s="231">
        <v>950000</v>
      </c>
      <c r="M223" s="231">
        <f t="shared" si="126"/>
        <v>10667900</v>
      </c>
    </row>
    <row r="224" spans="1:13" s="225" customFormat="1" hidden="1" x14ac:dyDescent="0.2">
      <c r="A224" s="95" t="s">
        <v>601</v>
      </c>
      <c r="B224" s="93" t="s">
        <v>235</v>
      </c>
      <c r="C224" s="94">
        <v>11</v>
      </c>
      <c r="D224" s="95" t="s">
        <v>101</v>
      </c>
      <c r="E224" s="109">
        <v>3113</v>
      </c>
      <c r="F224" s="141" t="s">
        <v>35</v>
      </c>
      <c r="G224" s="131"/>
      <c r="H224" s="244">
        <v>250000</v>
      </c>
      <c r="I224" s="244"/>
      <c r="J224" s="244"/>
      <c r="K224" s="244"/>
      <c r="L224" s="244">
        <v>45000</v>
      </c>
      <c r="M224" s="244">
        <f t="shared" si="126"/>
        <v>295000</v>
      </c>
    </row>
    <row r="225" spans="1:13" s="224" customFormat="1" ht="15" hidden="1" x14ac:dyDescent="0.2">
      <c r="A225" s="95" t="s">
        <v>601</v>
      </c>
      <c r="B225" s="93" t="s">
        <v>235</v>
      </c>
      <c r="C225" s="94">
        <v>11</v>
      </c>
      <c r="D225" s="95" t="s">
        <v>101</v>
      </c>
      <c r="E225" s="109">
        <v>3114</v>
      </c>
      <c r="F225" s="141" t="s">
        <v>36</v>
      </c>
      <c r="G225" s="131"/>
      <c r="H225" s="244">
        <v>290000</v>
      </c>
      <c r="I225" s="244"/>
      <c r="J225" s="244"/>
      <c r="K225" s="244">
        <v>241357</v>
      </c>
      <c r="L225" s="244"/>
      <c r="M225" s="244">
        <f t="shared" si="126"/>
        <v>48643</v>
      </c>
    </row>
    <row r="226" spans="1:13" s="225" customFormat="1" hidden="1" x14ac:dyDescent="0.2">
      <c r="A226" s="132" t="s">
        <v>601</v>
      </c>
      <c r="B226" s="128" t="s">
        <v>235</v>
      </c>
      <c r="C226" s="146">
        <v>11</v>
      </c>
      <c r="D226" s="132"/>
      <c r="E226" s="147">
        <v>312</v>
      </c>
      <c r="F226" s="143"/>
      <c r="G226" s="130"/>
      <c r="H226" s="246">
        <f t="shared" ref="H226:L226" si="143">SUM(H227)</f>
        <v>500000</v>
      </c>
      <c r="I226" s="246">
        <f t="shared" si="143"/>
        <v>0</v>
      </c>
      <c r="J226" s="246">
        <f t="shared" si="143"/>
        <v>0</v>
      </c>
      <c r="K226" s="246">
        <f t="shared" si="143"/>
        <v>0</v>
      </c>
      <c r="L226" s="246">
        <f t="shared" si="143"/>
        <v>50000</v>
      </c>
      <c r="M226" s="246">
        <f t="shared" si="126"/>
        <v>550000</v>
      </c>
    </row>
    <row r="227" spans="1:13" s="224" customFormat="1" ht="15" hidden="1" x14ac:dyDescent="0.2">
      <c r="A227" s="95" t="s">
        <v>601</v>
      </c>
      <c r="B227" s="93" t="s">
        <v>235</v>
      </c>
      <c r="C227" s="94">
        <v>11</v>
      </c>
      <c r="D227" s="95" t="s">
        <v>101</v>
      </c>
      <c r="E227" s="109">
        <v>3121</v>
      </c>
      <c r="F227" s="141" t="s">
        <v>38</v>
      </c>
      <c r="G227" s="131"/>
      <c r="H227" s="231">
        <v>500000</v>
      </c>
      <c r="I227" s="231"/>
      <c r="J227" s="231"/>
      <c r="K227" s="231"/>
      <c r="L227" s="231">
        <v>50000</v>
      </c>
      <c r="M227" s="231">
        <f t="shared" si="126"/>
        <v>550000</v>
      </c>
    </row>
    <row r="228" spans="1:13" s="224" customFormat="1" hidden="1" x14ac:dyDescent="0.2">
      <c r="A228" s="132" t="s">
        <v>601</v>
      </c>
      <c r="B228" s="128" t="s">
        <v>235</v>
      </c>
      <c r="C228" s="146">
        <v>11</v>
      </c>
      <c r="D228" s="132"/>
      <c r="E228" s="147">
        <v>313</v>
      </c>
      <c r="F228" s="143"/>
      <c r="G228" s="130"/>
      <c r="H228" s="246">
        <f t="shared" ref="H228:I228" si="144">SUM(H229:H230)</f>
        <v>1730000</v>
      </c>
      <c r="I228" s="246">
        <f t="shared" si="144"/>
        <v>0</v>
      </c>
      <c r="J228" s="246">
        <f t="shared" ref="J228:L228" si="145">SUM(J229:J230)</f>
        <v>0</v>
      </c>
      <c r="K228" s="246">
        <f t="shared" si="145"/>
        <v>0</v>
      </c>
      <c r="L228" s="246">
        <f t="shared" si="145"/>
        <v>70000</v>
      </c>
      <c r="M228" s="246">
        <f t="shared" si="126"/>
        <v>1800000</v>
      </c>
    </row>
    <row r="229" spans="1:13" s="224" customFormat="1" ht="15" hidden="1" x14ac:dyDescent="0.2">
      <c r="A229" s="95" t="s">
        <v>601</v>
      </c>
      <c r="B229" s="93" t="s">
        <v>235</v>
      </c>
      <c r="C229" s="94">
        <v>11</v>
      </c>
      <c r="D229" s="95" t="s">
        <v>101</v>
      </c>
      <c r="E229" s="109">
        <v>3131</v>
      </c>
      <c r="F229" s="141" t="s">
        <v>39</v>
      </c>
      <c r="G229" s="131"/>
      <c r="H229" s="231">
        <v>30000</v>
      </c>
      <c r="I229" s="231"/>
      <c r="J229" s="231"/>
      <c r="K229" s="231"/>
      <c r="L229" s="231"/>
      <c r="M229" s="231">
        <f t="shared" si="126"/>
        <v>30000</v>
      </c>
    </row>
    <row r="230" spans="1:13" s="225" customFormat="1" hidden="1" x14ac:dyDescent="0.2">
      <c r="A230" s="95" t="s">
        <v>601</v>
      </c>
      <c r="B230" s="93" t="s">
        <v>235</v>
      </c>
      <c r="C230" s="94">
        <v>11</v>
      </c>
      <c r="D230" s="95" t="s">
        <v>101</v>
      </c>
      <c r="E230" s="109">
        <v>3132</v>
      </c>
      <c r="F230" s="141" t="s">
        <v>40</v>
      </c>
      <c r="G230" s="131"/>
      <c r="H230" s="244">
        <v>1700000</v>
      </c>
      <c r="I230" s="244"/>
      <c r="J230" s="244"/>
      <c r="K230" s="244"/>
      <c r="L230" s="244">
        <v>70000</v>
      </c>
      <c r="M230" s="244">
        <f t="shared" si="126"/>
        <v>1770000</v>
      </c>
    </row>
    <row r="231" spans="1:13" s="224" customFormat="1" hidden="1" x14ac:dyDescent="0.2">
      <c r="A231" s="194" t="s">
        <v>601</v>
      </c>
      <c r="B231" s="175" t="s">
        <v>235</v>
      </c>
      <c r="C231" s="165">
        <v>11</v>
      </c>
      <c r="D231" s="165"/>
      <c r="E231" s="166">
        <v>32</v>
      </c>
      <c r="F231" s="167"/>
      <c r="G231" s="168"/>
      <c r="H231" s="247">
        <f t="shared" ref="H231:I231" si="146">H232+H236+H242+H252+H254</f>
        <v>6464667</v>
      </c>
      <c r="I231" s="247">
        <f t="shared" si="146"/>
        <v>200000</v>
      </c>
      <c r="J231" s="247">
        <f t="shared" ref="J231:L231" si="147">J232+J236+J242+J252+J254</f>
        <v>376000</v>
      </c>
      <c r="K231" s="247">
        <f t="shared" si="147"/>
        <v>0</v>
      </c>
      <c r="L231" s="247">
        <f t="shared" si="147"/>
        <v>0</v>
      </c>
      <c r="M231" s="247">
        <f t="shared" si="126"/>
        <v>6640667</v>
      </c>
    </row>
    <row r="232" spans="1:13" s="224" customFormat="1" hidden="1" x14ac:dyDescent="0.2">
      <c r="A232" s="132" t="s">
        <v>601</v>
      </c>
      <c r="B232" s="128" t="s">
        <v>235</v>
      </c>
      <c r="C232" s="146">
        <v>11</v>
      </c>
      <c r="D232" s="132"/>
      <c r="E232" s="147">
        <v>321</v>
      </c>
      <c r="F232" s="143"/>
      <c r="G232" s="130"/>
      <c r="H232" s="246">
        <f t="shared" ref="H232:I232" si="148">SUM(H233:H235)</f>
        <v>585189</v>
      </c>
      <c r="I232" s="246">
        <f t="shared" si="148"/>
        <v>0</v>
      </c>
      <c r="J232" s="246">
        <f t="shared" ref="J232:L232" si="149">SUM(J233:J235)</f>
        <v>0</v>
      </c>
      <c r="K232" s="246">
        <f t="shared" si="149"/>
        <v>0</v>
      </c>
      <c r="L232" s="246">
        <f t="shared" si="149"/>
        <v>0</v>
      </c>
      <c r="M232" s="246">
        <f t="shared" si="126"/>
        <v>585189</v>
      </c>
    </row>
    <row r="233" spans="1:13" s="224" customFormat="1" ht="15" hidden="1" x14ac:dyDescent="0.2">
      <c r="A233" s="95" t="s">
        <v>601</v>
      </c>
      <c r="B233" s="93" t="s">
        <v>235</v>
      </c>
      <c r="C233" s="94">
        <v>11</v>
      </c>
      <c r="D233" s="95" t="s">
        <v>101</v>
      </c>
      <c r="E233" s="109">
        <v>3211</v>
      </c>
      <c r="F233" s="141" t="s">
        <v>42</v>
      </c>
      <c r="G233" s="131"/>
      <c r="H233" s="228">
        <v>225189</v>
      </c>
      <c r="I233" s="228"/>
      <c r="J233" s="228"/>
      <c r="K233" s="228"/>
      <c r="L233" s="228"/>
      <c r="M233" s="228">
        <f t="shared" si="126"/>
        <v>225189</v>
      </c>
    </row>
    <row r="234" spans="1:13" s="225" customFormat="1" ht="30" hidden="1" x14ac:dyDescent="0.2">
      <c r="A234" s="95" t="s">
        <v>601</v>
      </c>
      <c r="B234" s="93" t="s">
        <v>235</v>
      </c>
      <c r="C234" s="94">
        <v>11</v>
      </c>
      <c r="D234" s="95" t="s">
        <v>101</v>
      </c>
      <c r="E234" s="109">
        <v>3212</v>
      </c>
      <c r="F234" s="141" t="s">
        <v>43</v>
      </c>
      <c r="G234" s="131"/>
      <c r="H234" s="228">
        <v>310000</v>
      </c>
      <c r="I234" s="228"/>
      <c r="J234" s="228"/>
      <c r="K234" s="228"/>
      <c r="L234" s="228"/>
      <c r="M234" s="228">
        <f t="shared" si="126"/>
        <v>310000</v>
      </c>
    </row>
    <row r="235" spans="1:13" s="224" customFormat="1" ht="15" hidden="1" x14ac:dyDescent="0.2">
      <c r="A235" s="95" t="s">
        <v>601</v>
      </c>
      <c r="B235" s="93" t="s">
        <v>235</v>
      </c>
      <c r="C235" s="94">
        <v>11</v>
      </c>
      <c r="D235" s="95" t="s">
        <v>101</v>
      </c>
      <c r="E235" s="109">
        <v>3213</v>
      </c>
      <c r="F235" s="141" t="s">
        <v>44</v>
      </c>
      <c r="G235" s="131"/>
      <c r="H235" s="244">
        <v>50000</v>
      </c>
      <c r="I235" s="244"/>
      <c r="J235" s="244"/>
      <c r="K235" s="244"/>
      <c r="L235" s="244"/>
      <c r="M235" s="244">
        <f t="shared" si="126"/>
        <v>50000</v>
      </c>
    </row>
    <row r="236" spans="1:13" s="224" customFormat="1" hidden="1" x14ac:dyDescent="0.2">
      <c r="A236" s="132" t="s">
        <v>601</v>
      </c>
      <c r="B236" s="128" t="s">
        <v>235</v>
      </c>
      <c r="C236" s="146">
        <v>11</v>
      </c>
      <c r="D236" s="132"/>
      <c r="E236" s="147">
        <v>322</v>
      </c>
      <c r="F236" s="143"/>
      <c r="G236" s="130"/>
      <c r="H236" s="246">
        <f t="shared" ref="H236:I236" si="150">SUM(H237:H241)</f>
        <v>1711716</v>
      </c>
      <c r="I236" s="246">
        <f t="shared" si="150"/>
        <v>200000</v>
      </c>
      <c r="J236" s="246">
        <f t="shared" ref="J236:L236" si="151">SUM(J237:J241)</f>
        <v>8000</v>
      </c>
      <c r="K236" s="246">
        <f t="shared" si="151"/>
        <v>0</v>
      </c>
      <c r="L236" s="246">
        <f t="shared" si="151"/>
        <v>0</v>
      </c>
      <c r="M236" s="246">
        <f t="shared" si="126"/>
        <v>1519716</v>
      </c>
    </row>
    <row r="237" spans="1:13" s="224" customFormat="1" ht="15" hidden="1" x14ac:dyDescent="0.2">
      <c r="A237" s="95" t="s">
        <v>601</v>
      </c>
      <c r="B237" s="93" t="s">
        <v>235</v>
      </c>
      <c r="C237" s="94">
        <v>11</v>
      </c>
      <c r="D237" s="95" t="s">
        <v>101</v>
      </c>
      <c r="E237" s="109">
        <v>3221</v>
      </c>
      <c r="F237" s="141" t="s">
        <v>297</v>
      </c>
      <c r="G237" s="131"/>
      <c r="H237" s="228">
        <v>100000</v>
      </c>
      <c r="I237" s="228"/>
      <c r="J237" s="228"/>
      <c r="K237" s="228"/>
      <c r="L237" s="228"/>
      <c r="M237" s="228">
        <f t="shared" si="126"/>
        <v>100000</v>
      </c>
    </row>
    <row r="238" spans="1:13" s="224" customFormat="1" ht="15" hidden="1" x14ac:dyDescent="0.2">
      <c r="A238" s="95" t="s">
        <v>601</v>
      </c>
      <c r="B238" s="93" t="s">
        <v>235</v>
      </c>
      <c r="C238" s="94">
        <v>11</v>
      </c>
      <c r="D238" s="95" t="s">
        <v>101</v>
      </c>
      <c r="E238" s="109">
        <v>3223</v>
      </c>
      <c r="F238" s="141" t="s">
        <v>48</v>
      </c>
      <c r="G238" s="131"/>
      <c r="H238" s="228">
        <v>850000</v>
      </c>
      <c r="I238" s="228"/>
      <c r="J238" s="228"/>
      <c r="K238" s="228"/>
      <c r="L238" s="228"/>
      <c r="M238" s="228">
        <f t="shared" si="126"/>
        <v>850000</v>
      </c>
    </row>
    <row r="239" spans="1:13" s="224" customFormat="1" ht="30" hidden="1" x14ac:dyDescent="0.2">
      <c r="A239" s="95" t="s">
        <v>601</v>
      </c>
      <c r="B239" s="93" t="s">
        <v>235</v>
      </c>
      <c r="C239" s="94">
        <v>11</v>
      </c>
      <c r="D239" s="95" t="s">
        <v>101</v>
      </c>
      <c r="E239" s="109">
        <v>3224</v>
      </c>
      <c r="F239" s="141" t="s">
        <v>155</v>
      </c>
      <c r="G239" s="131"/>
      <c r="H239" s="228">
        <v>53089</v>
      </c>
      <c r="I239" s="228"/>
      <c r="J239" s="228"/>
      <c r="K239" s="228"/>
      <c r="L239" s="228"/>
      <c r="M239" s="228">
        <f t="shared" si="126"/>
        <v>53089</v>
      </c>
    </row>
    <row r="240" spans="1:13" s="225" customFormat="1" hidden="1" x14ac:dyDescent="0.2">
      <c r="A240" s="95" t="s">
        <v>601</v>
      </c>
      <c r="B240" s="93" t="s">
        <v>235</v>
      </c>
      <c r="C240" s="94">
        <v>11</v>
      </c>
      <c r="D240" s="95" t="s">
        <v>101</v>
      </c>
      <c r="E240" s="109">
        <v>3225</v>
      </c>
      <c r="F240" s="141" t="s">
        <v>473</v>
      </c>
      <c r="G240" s="131"/>
      <c r="H240" s="228">
        <v>8627</v>
      </c>
      <c r="I240" s="228"/>
      <c r="J240" s="228">
        <v>8000</v>
      </c>
      <c r="K240" s="228"/>
      <c r="L240" s="228"/>
      <c r="M240" s="228">
        <f t="shared" si="126"/>
        <v>16627</v>
      </c>
    </row>
    <row r="241" spans="1:13" s="224" customFormat="1" ht="15" hidden="1" x14ac:dyDescent="0.2">
      <c r="A241" s="95" t="s">
        <v>601</v>
      </c>
      <c r="B241" s="93" t="s">
        <v>235</v>
      </c>
      <c r="C241" s="94">
        <v>11</v>
      </c>
      <c r="D241" s="95" t="s">
        <v>101</v>
      </c>
      <c r="E241" s="109">
        <v>3227</v>
      </c>
      <c r="F241" s="141" t="s">
        <v>51</v>
      </c>
      <c r="G241" s="131"/>
      <c r="H241" s="231">
        <v>700000</v>
      </c>
      <c r="I241" s="231">
        <v>200000</v>
      </c>
      <c r="J241" s="231"/>
      <c r="K241" s="231"/>
      <c r="L241" s="231"/>
      <c r="M241" s="231">
        <f t="shared" si="126"/>
        <v>500000</v>
      </c>
    </row>
    <row r="242" spans="1:13" s="224" customFormat="1" hidden="1" x14ac:dyDescent="0.2">
      <c r="A242" s="132" t="s">
        <v>601</v>
      </c>
      <c r="B242" s="128" t="s">
        <v>235</v>
      </c>
      <c r="C242" s="146">
        <v>11</v>
      </c>
      <c r="D242" s="132"/>
      <c r="E242" s="147">
        <v>323</v>
      </c>
      <c r="F242" s="143"/>
      <c r="G242" s="130"/>
      <c r="H242" s="246">
        <f t="shared" ref="H242:I242" si="152">SUM(H243:H251)</f>
        <v>3952726</v>
      </c>
      <c r="I242" s="246">
        <f t="shared" si="152"/>
        <v>0</v>
      </c>
      <c r="J242" s="246">
        <f t="shared" ref="J242:L242" si="153">SUM(J243:J251)</f>
        <v>350000</v>
      </c>
      <c r="K242" s="246">
        <f t="shared" si="153"/>
        <v>0</v>
      </c>
      <c r="L242" s="246">
        <f t="shared" si="153"/>
        <v>0</v>
      </c>
      <c r="M242" s="246">
        <f t="shared" si="126"/>
        <v>4302726</v>
      </c>
    </row>
    <row r="243" spans="1:13" s="224" customFormat="1" ht="15" hidden="1" x14ac:dyDescent="0.2">
      <c r="A243" s="95" t="s">
        <v>601</v>
      </c>
      <c r="B243" s="93" t="s">
        <v>235</v>
      </c>
      <c r="C243" s="94">
        <v>11</v>
      </c>
      <c r="D243" s="95" t="s">
        <v>101</v>
      </c>
      <c r="E243" s="109">
        <v>3231</v>
      </c>
      <c r="F243" s="141" t="s">
        <v>52</v>
      </c>
      <c r="G243" s="131"/>
      <c r="H243" s="228">
        <v>1061782</v>
      </c>
      <c r="I243" s="228"/>
      <c r="J243" s="228"/>
      <c r="K243" s="228"/>
      <c r="L243" s="228"/>
      <c r="M243" s="228">
        <f t="shared" si="126"/>
        <v>1061782</v>
      </c>
    </row>
    <row r="244" spans="1:13" s="224" customFormat="1" ht="15" hidden="1" x14ac:dyDescent="0.2">
      <c r="A244" s="95" t="s">
        <v>601</v>
      </c>
      <c r="B244" s="93" t="s">
        <v>235</v>
      </c>
      <c r="C244" s="94">
        <v>11</v>
      </c>
      <c r="D244" s="95" t="s">
        <v>101</v>
      </c>
      <c r="E244" s="109">
        <v>3232</v>
      </c>
      <c r="F244" s="141" t="s">
        <v>53</v>
      </c>
      <c r="G244" s="131"/>
      <c r="H244" s="231">
        <v>1200000</v>
      </c>
      <c r="I244" s="231"/>
      <c r="J244" s="231"/>
      <c r="K244" s="231"/>
      <c r="L244" s="231"/>
      <c r="M244" s="231">
        <f t="shared" si="126"/>
        <v>1200000</v>
      </c>
    </row>
    <row r="245" spans="1:13" s="224" customFormat="1" ht="15" hidden="1" x14ac:dyDescent="0.2">
      <c r="A245" s="95" t="s">
        <v>601</v>
      </c>
      <c r="B245" s="93" t="s">
        <v>235</v>
      </c>
      <c r="C245" s="94">
        <v>11</v>
      </c>
      <c r="D245" s="95" t="s">
        <v>101</v>
      </c>
      <c r="E245" s="109">
        <v>3233</v>
      </c>
      <c r="F245" s="141" t="s">
        <v>54</v>
      </c>
      <c r="G245" s="131"/>
      <c r="H245" s="228">
        <v>2654</v>
      </c>
      <c r="I245" s="228"/>
      <c r="J245" s="228">
        <v>10000</v>
      </c>
      <c r="K245" s="228"/>
      <c r="L245" s="228"/>
      <c r="M245" s="228">
        <f t="shared" si="126"/>
        <v>12654</v>
      </c>
    </row>
    <row r="246" spans="1:13" s="224" customFormat="1" ht="15" hidden="1" x14ac:dyDescent="0.2">
      <c r="A246" s="95" t="s">
        <v>601</v>
      </c>
      <c r="B246" s="93" t="s">
        <v>235</v>
      </c>
      <c r="C246" s="94">
        <v>11</v>
      </c>
      <c r="D246" s="95" t="s">
        <v>101</v>
      </c>
      <c r="E246" s="109">
        <v>3234</v>
      </c>
      <c r="F246" s="141" t="s">
        <v>55</v>
      </c>
      <c r="G246" s="131"/>
      <c r="H246" s="231">
        <v>382723</v>
      </c>
      <c r="I246" s="231"/>
      <c r="J246" s="231"/>
      <c r="K246" s="231"/>
      <c r="L246" s="231"/>
      <c r="M246" s="231">
        <f t="shared" si="126"/>
        <v>382723</v>
      </c>
    </row>
    <row r="247" spans="1:13" s="224" customFormat="1" ht="15" hidden="1" x14ac:dyDescent="0.2">
      <c r="A247" s="95" t="s">
        <v>601</v>
      </c>
      <c r="B247" s="93" t="s">
        <v>235</v>
      </c>
      <c r="C247" s="94">
        <v>11</v>
      </c>
      <c r="D247" s="95" t="s">
        <v>101</v>
      </c>
      <c r="E247" s="109">
        <v>3235</v>
      </c>
      <c r="F247" s="141" t="s">
        <v>56</v>
      </c>
      <c r="G247" s="131"/>
      <c r="H247" s="244">
        <v>600000</v>
      </c>
      <c r="I247" s="244"/>
      <c r="J247" s="244"/>
      <c r="K247" s="244"/>
      <c r="L247" s="244"/>
      <c r="M247" s="244">
        <f t="shared" si="126"/>
        <v>600000</v>
      </c>
    </row>
    <row r="248" spans="1:13" s="224" customFormat="1" ht="15" hidden="1" x14ac:dyDescent="0.2">
      <c r="A248" s="95" t="s">
        <v>601</v>
      </c>
      <c r="B248" s="93" t="s">
        <v>235</v>
      </c>
      <c r="C248" s="94">
        <v>11</v>
      </c>
      <c r="D248" s="95" t="s">
        <v>101</v>
      </c>
      <c r="E248" s="109">
        <v>3236</v>
      </c>
      <c r="F248" s="141" t="s">
        <v>57</v>
      </c>
      <c r="G248" s="131"/>
      <c r="H248" s="244">
        <v>66300</v>
      </c>
      <c r="I248" s="244"/>
      <c r="J248" s="244"/>
      <c r="K248" s="244"/>
      <c r="L248" s="244"/>
      <c r="M248" s="244">
        <f t="shared" si="126"/>
        <v>66300</v>
      </c>
    </row>
    <row r="249" spans="1:13" s="225" customFormat="1" hidden="1" x14ac:dyDescent="0.2">
      <c r="A249" s="95" t="s">
        <v>601</v>
      </c>
      <c r="B249" s="93" t="s">
        <v>235</v>
      </c>
      <c r="C249" s="94">
        <v>11</v>
      </c>
      <c r="D249" s="95" t="s">
        <v>101</v>
      </c>
      <c r="E249" s="109">
        <v>3237</v>
      </c>
      <c r="F249" s="141" t="s">
        <v>58</v>
      </c>
      <c r="G249" s="131"/>
      <c r="H249" s="228">
        <v>159267</v>
      </c>
      <c r="I249" s="228"/>
      <c r="J249" s="228"/>
      <c r="K249" s="228"/>
      <c r="L249" s="228"/>
      <c r="M249" s="228">
        <f t="shared" si="126"/>
        <v>159267</v>
      </c>
    </row>
    <row r="250" spans="1:13" s="225" customFormat="1" hidden="1" x14ac:dyDescent="0.2">
      <c r="A250" s="95" t="s">
        <v>601</v>
      </c>
      <c r="B250" s="93" t="s">
        <v>235</v>
      </c>
      <c r="C250" s="94">
        <v>11</v>
      </c>
      <c r="D250" s="95" t="s">
        <v>101</v>
      </c>
      <c r="E250" s="109">
        <v>3238</v>
      </c>
      <c r="F250" s="141" t="s">
        <v>59</v>
      </c>
      <c r="G250" s="131"/>
      <c r="H250" s="231">
        <v>250000</v>
      </c>
      <c r="I250" s="231"/>
      <c r="J250" s="231">
        <v>180000</v>
      </c>
      <c r="K250" s="231"/>
      <c r="L250" s="231"/>
      <c r="M250" s="231">
        <f t="shared" si="126"/>
        <v>430000</v>
      </c>
    </row>
    <row r="251" spans="1:13" s="225" customFormat="1" hidden="1" x14ac:dyDescent="0.2">
      <c r="A251" s="95" t="s">
        <v>601</v>
      </c>
      <c r="B251" s="93" t="s">
        <v>235</v>
      </c>
      <c r="C251" s="94">
        <v>11</v>
      </c>
      <c r="D251" s="95" t="s">
        <v>101</v>
      </c>
      <c r="E251" s="109">
        <v>3239</v>
      </c>
      <c r="F251" s="141" t="s">
        <v>60</v>
      </c>
      <c r="G251" s="131"/>
      <c r="H251" s="244">
        <v>230000</v>
      </c>
      <c r="I251" s="244"/>
      <c r="J251" s="244">
        <v>160000</v>
      </c>
      <c r="K251" s="244"/>
      <c r="L251" s="244"/>
      <c r="M251" s="244">
        <f t="shared" si="126"/>
        <v>390000</v>
      </c>
    </row>
    <row r="252" spans="1:13" s="225" customFormat="1" hidden="1" x14ac:dyDescent="0.2">
      <c r="A252" s="132" t="s">
        <v>601</v>
      </c>
      <c r="B252" s="128" t="s">
        <v>235</v>
      </c>
      <c r="C252" s="146">
        <v>11</v>
      </c>
      <c r="D252" s="132"/>
      <c r="E252" s="147">
        <v>324</v>
      </c>
      <c r="F252" s="143"/>
      <c r="G252" s="130"/>
      <c r="H252" s="246">
        <f t="shared" ref="H252:L252" si="154">SUM(H253)</f>
        <v>17254</v>
      </c>
      <c r="I252" s="246">
        <f t="shared" si="154"/>
        <v>0</v>
      </c>
      <c r="J252" s="246">
        <f t="shared" si="154"/>
        <v>0</v>
      </c>
      <c r="K252" s="246">
        <f t="shared" si="154"/>
        <v>0</v>
      </c>
      <c r="L252" s="246">
        <f t="shared" si="154"/>
        <v>0</v>
      </c>
      <c r="M252" s="246">
        <f t="shared" si="126"/>
        <v>17254</v>
      </c>
    </row>
    <row r="253" spans="1:13" s="225" customFormat="1" ht="30" hidden="1" x14ac:dyDescent="0.2">
      <c r="A253" s="95" t="s">
        <v>601</v>
      </c>
      <c r="B253" s="93" t="s">
        <v>235</v>
      </c>
      <c r="C253" s="94">
        <v>11</v>
      </c>
      <c r="D253" s="95" t="s">
        <v>101</v>
      </c>
      <c r="E253" s="109">
        <v>3241</v>
      </c>
      <c r="F253" s="141" t="s">
        <v>205</v>
      </c>
      <c r="G253" s="131"/>
      <c r="H253" s="228">
        <v>17254</v>
      </c>
      <c r="I253" s="228"/>
      <c r="J253" s="228"/>
      <c r="K253" s="228"/>
      <c r="L253" s="228"/>
      <c r="M253" s="228">
        <f t="shared" si="126"/>
        <v>17254</v>
      </c>
    </row>
    <row r="254" spans="1:13" s="224" customFormat="1" hidden="1" x14ac:dyDescent="0.2">
      <c r="A254" s="132" t="s">
        <v>601</v>
      </c>
      <c r="B254" s="128" t="s">
        <v>235</v>
      </c>
      <c r="C254" s="146">
        <v>11</v>
      </c>
      <c r="D254" s="132"/>
      <c r="E254" s="147">
        <v>329</v>
      </c>
      <c r="F254" s="143"/>
      <c r="G254" s="130"/>
      <c r="H254" s="246">
        <f>SUM(H255:H259)</f>
        <v>197782</v>
      </c>
      <c r="I254" s="246">
        <f>SUM(I255:I259)</f>
        <v>0</v>
      </c>
      <c r="J254" s="246">
        <f>SUM(J255:J259)</f>
        <v>18000</v>
      </c>
      <c r="K254" s="246">
        <f>SUM(K255:K259)</f>
        <v>0</v>
      </c>
      <c r="L254" s="246">
        <f>SUM(L255:L259)</f>
        <v>0</v>
      </c>
      <c r="M254" s="246">
        <f t="shared" si="126"/>
        <v>215782</v>
      </c>
    </row>
    <row r="255" spans="1:13" s="224" customFormat="1" ht="15" hidden="1" x14ac:dyDescent="0.2">
      <c r="A255" s="95" t="s">
        <v>601</v>
      </c>
      <c r="B255" s="93" t="s">
        <v>235</v>
      </c>
      <c r="C255" s="94">
        <v>11</v>
      </c>
      <c r="D255" s="95" t="s">
        <v>101</v>
      </c>
      <c r="E255" s="109">
        <v>3292</v>
      </c>
      <c r="F255" s="141" t="s">
        <v>63</v>
      </c>
      <c r="G255" s="131"/>
      <c r="H255" s="228">
        <v>120000</v>
      </c>
      <c r="I255" s="228"/>
      <c r="J255" s="228"/>
      <c r="K255" s="228"/>
      <c r="L255" s="228"/>
      <c r="M255" s="228">
        <f t="shared" si="126"/>
        <v>120000</v>
      </c>
    </row>
    <row r="256" spans="1:13" s="224" customFormat="1" ht="15" hidden="1" x14ac:dyDescent="0.2">
      <c r="A256" s="95" t="s">
        <v>601</v>
      </c>
      <c r="B256" s="93" t="s">
        <v>235</v>
      </c>
      <c r="C256" s="94">
        <v>11</v>
      </c>
      <c r="D256" s="95" t="s">
        <v>101</v>
      </c>
      <c r="E256" s="109">
        <v>3293</v>
      </c>
      <c r="F256" s="141" t="s">
        <v>64</v>
      </c>
      <c r="G256" s="131"/>
      <c r="H256" s="228">
        <v>7466</v>
      </c>
      <c r="I256" s="228"/>
      <c r="J256" s="228"/>
      <c r="K256" s="228"/>
      <c r="L256" s="228"/>
      <c r="M256" s="228">
        <f t="shared" si="126"/>
        <v>7466</v>
      </c>
    </row>
    <row r="257" spans="1:13" s="224" customFormat="1" ht="15" hidden="1" x14ac:dyDescent="0.2">
      <c r="A257" s="95" t="s">
        <v>601</v>
      </c>
      <c r="B257" s="93" t="s">
        <v>235</v>
      </c>
      <c r="C257" s="94">
        <v>11</v>
      </c>
      <c r="D257" s="95" t="s">
        <v>101</v>
      </c>
      <c r="E257" s="109">
        <v>3294</v>
      </c>
      <c r="F257" s="141" t="s">
        <v>605</v>
      </c>
      <c r="G257" s="131"/>
      <c r="H257" s="228">
        <v>69016</v>
      </c>
      <c r="I257" s="228"/>
      <c r="J257" s="228">
        <v>18000</v>
      </c>
      <c r="K257" s="228"/>
      <c r="L257" s="228"/>
      <c r="M257" s="228">
        <f t="shared" si="126"/>
        <v>87016</v>
      </c>
    </row>
    <row r="258" spans="1:13" s="224" customFormat="1" ht="15" hidden="1" x14ac:dyDescent="0.2">
      <c r="A258" s="95" t="s">
        <v>601</v>
      </c>
      <c r="B258" s="93" t="s">
        <v>235</v>
      </c>
      <c r="C258" s="94">
        <v>11</v>
      </c>
      <c r="D258" s="95" t="s">
        <v>101</v>
      </c>
      <c r="E258" s="109">
        <v>3295</v>
      </c>
      <c r="F258" s="141" t="s">
        <v>66</v>
      </c>
      <c r="G258" s="131"/>
      <c r="H258" s="233">
        <v>650</v>
      </c>
      <c r="I258" s="233"/>
      <c r="J258" s="233"/>
      <c r="K258" s="233"/>
      <c r="L258" s="233"/>
      <c r="M258" s="233">
        <f t="shared" si="126"/>
        <v>650</v>
      </c>
    </row>
    <row r="259" spans="1:13" s="225" customFormat="1" hidden="1" x14ac:dyDescent="0.2">
      <c r="A259" s="95" t="s">
        <v>601</v>
      </c>
      <c r="B259" s="93" t="s">
        <v>235</v>
      </c>
      <c r="C259" s="94">
        <v>11</v>
      </c>
      <c r="D259" s="95" t="s">
        <v>101</v>
      </c>
      <c r="E259" s="109">
        <v>3299</v>
      </c>
      <c r="F259" s="141" t="s">
        <v>67</v>
      </c>
      <c r="G259" s="131"/>
      <c r="H259" s="234">
        <v>650</v>
      </c>
      <c r="I259" s="234"/>
      <c r="J259" s="234"/>
      <c r="K259" s="234"/>
      <c r="L259" s="234"/>
      <c r="M259" s="234">
        <f t="shared" si="126"/>
        <v>650</v>
      </c>
    </row>
    <row r="260" spans="1:13" s="224" customFormat="1" hidden="1" x14ac:dyDescent="0.2">
      <c r="A260" s="194" t="s">
        <v>601</v>
      </c>
      <c r="B260" s="175" t="s">
        <v>235</v>
      </c>
      <c r="C260" s="165">
        <v>11</v>
      </c>
      <c r="D260" s="165"/>
      <c r="E260" s="166">
        <v>34</v>
      </c>
      <c r="F260" s="167"/>
      <c r="G260" s="168"/>
      <c r="H260" s="247">
        <f t="shared" ref="H260:L260" si="155">H261</f>
        <v>3800</v>
      </c>
      <c r="I260" s="247">
        <f t="shared" si="155"/>
        <v>0</v>
      </c>
      <c r="J260" s="247">
        <f t="shared" si="155"/>
        <v>10000</v>
      </c>
      <c r="K260" s="247">
        <f t="shared" si="155"/>
        <v>0</v>
      </c>
      <c r="L260" s="247">
        <f t="shared" si="155"/>
        <v>0</v>
      </c>
      <c r="M260" s="247">
        <f t="shared" si="126"/>
        <v>13800</v>
      </c>
    </row>
    <row r="261" spans="1:13" s="224" customFormat="1" hidden="1" x14ac:dyDescent="0.2">
      <c r="A261" s="132" t="s">
        <v>601</v>
      </c>
      <c r="B261" s="128" t="s">
        <v>235</v>
      </c>
      <c r="C261" s="146">
        <v>11</v>
      </c>
      <c r="D261" s="132"/>
      <c r="E261" s="147">
        <v>343</v>
      </c>
      <c r="F261" s="143"/>
      <c r="G261" s="130"/>
      <c r="H261" s="246">
        <f t="shared" ref="H261:I261" si="156">SUM(H262:H264)</f>
        <v>3800</v>
      </c>
      <c r="I261" s="246">
        <f t="shared" si="156"/>
        <v>0</v>
      </c>
      <c r="J261" s="246">
        <f t="shared" ref="J261:L261" si="157">SUM(J262:J264)</f>
        <v>10000</v>
      </c>
      <c r="K261" s="246">
        <f t="shared" si="157"/>
        <v>0</v>
      </c>
      <c r="L261" s="246">
        <f t="shared" si="157"/>
        <v>0</v>
      </c>
      <c r="M261" s="246">
        <f t="shared" si="126"/>
        <v>13800</v>
      </c>
    </row>
    <row r="262" spans="1:13" s="224" customFormat="1" ht="15" hidden="1" x14ac:dyDescent="0.2">
      <c r="A262" s="95" t="s">
        <v>601</v>
      </c>
      <c r="B262" s="93" t="s">
        <v>235</v>
      </c>
      <c r="C262" s="94">
        <v>11</v>
      </c>
      <c r="D262" s="95" t="s">
        <v>101</v>
      </c>
      <c r="E262" s="109">
        <v>3431</v>
      </c>
      <c r="F262" s="141" t="s">
        <v>68</v>
      </c>
      <c r="G262" s="131"/>
      <c r="H262" s="233">
        <v>600</v>
      </c>
      <c r="I262" s="233"/>
      <c r="J262" s="233"/>
      <c r="K262" s="233"/>
      <c r="L262" s="233"/>
      <c r="M262" s="233">
        <f t="shared" ref="M262:M327" si="158">H262-I262+J262-K262+L262</f>
        <v>600</v>
      </c>
    </row>
    <row r="263" spans="1:13" s="224" customFormat="1" ht="15" hidden="1" x14ac:dyDescent="0.2">
      <c r="A263" s="95" t="s">
        <v>601</v>
      </c>
      <c r="B263" s="93" t="s">
        <v>235</v>
      </c>
      <c r="C263" s="94">
        <v>11</v>
      </c>
      <c r="D263" s="95" t="s">
        <v>101</v>
      </c>
      <c r="E263" s="109">
        <v>3433</v>
      </c>
      <c r="F263" s="141" t="s">
        <v>69</v>
      </c>
      <c r="G263" s="131"/>
      <c r="H263" s="228">
        <v>3100</v>
      </c>
      <c r="I263" s="234"/>
      <c r="J263" s="228">
        <v>10000</v>
      </c>
      <c r="K263" s="228"/>
      <c r="L263" s="228"/>
      <c r="M263" s="228">
        <f t="shared" si="158"/>
        <v>13100</v>
      </c>
    </row>
    <row r="264" spans="1:13" s="225" customFormat="1" hidden="1" x14ac:dyDescent="0.2">
      <c r="A264" s="95" t="s">
        <v>601</v>
      </c>
      <c r="B264" s="93" t="s">
        <v>235</v>
      </c>
      <c r="C264" s="94">
        <v>11</v>
      </c>
      <c r="D264" s="95" t="s">
        <v>101</v>
      </c>
      <c r="E264" s="109">
        <v>3434</v>
      </c>
      <c r="F264" s="141" t="s">
        <v>70</v>
      </c>
      <c r="G264" s="131"/>
      <c r="H264" s="234">
        <v>100</v>
      </c>
      <c r="I264" s="234"/>
      <c r="J264" s="234"/>
      <c r="K264" s="234"/>
      <c r="L264" s="234"/>
      <c r="M264" s="234">
        <f t="shared" si="158"/>
        <v>100</v>
      </c>
    </row>
    <row r="265" spans="1:13" s="224" customFormat="1" hidden="1" x14ac:dyDescent="0.2">
      <c r="A265" s="194" t="s">
        <v>601</v>
      </c>
      <c r="B265" s="175" t="s">
        <v>235</v>
      </c>
      <c r="C265" s="165">
        <v>11</v>
      </c>
      <c r="D265" s="165"/>
      <c r="E265" s="166">
        <v>37</v>
      </c>
      <c r="F265" s="167"/>
      <c r="G265" s="168"/>
      <c r="H265" s="247">
        <f t="shared" ref="H265:L265" si="159">H266</f>
        <v>20000</v>
      </c>
      <c r="I265" s="247">
        <f t="shared" si="159"/>
        <v>0</v>
      </c>
      <c r="J265" s="247">
        <f t="shared" si="159"/>
        <v>0</v>
      </c>
      <c r="K265" s="247">
        <f t="shared" si="159"/>
        <v>0</v>
      </c>
      <c r="L265" s="247">
        <f t="shared" si="159"/>
        <v>0</v>
      </c>
      <c r="M265" s="247">
        <f t="shared" si="158"/>
        <v>20000</v>
      </c>
    </row>
    <row r="266" spans="1:13" s="224" customFormat="1" hidden="1" x14ac:dyDescent="0.2">
      <c r="A266" s="132" t="s">
        <v>601</v>
      </c>
      <c r="B266" s="128" t="s">
        <v>235</v>
      </c>
      <c r="C266" s="146">
        <v>11</v>
      </c>
      <c r="D266" s="132"/>
      <c r="E266" s="147">
        <v>372</v>
      </c>
      <c r="F266" s="143"/>
      <c r="G266" s="130"/>
      <c r="H266" s="246">
        <f t="shared" ref="H266:I266" si="160">SUM(H267:H268)</f>
        <v>20000</v>
      </c>
      <c r="I266" s="246">
        <f t="shared" si="160"/>
        <v>0</v>
      </c>
      <c r="J266" s="246">
        <f t="shared" ref="J266:L266" si="161">SUM(J267:J268)</f>
        <v>0</v>
      </c>
      <c r="K266" s="246">
        <f t="shared" si="161"/>
        <v>0</v>
      </c>
      <c r="L266" s="246">
        <f t="shared" si="161"/>
        <v>0</v>
      </c>
      <c r="M266" s="246">
        <f t="shared" si="158"/>
        <v>20000</v>
      </c>
    </row>
    <row r="267" spans="1:13" s="224" customFormat="1" ht="15" hidden="1" x14ac:dyDescent="0.2">
      <c r="A267" s="95" t="s">
        <v>601</v>
      </c>
      <c r="B267" s="93" t="s">
        <v>235</v>
      </c>
      <c r="C267" s="94">
        <v>11</v>
      </c>
      <c r="D267" s="95" t="s">
        <v>101</v>
      </c>
      <c r="E267" s="109">
        <v>3721</v>
      </c>
      <c r="F267" s="141" t="s">
        <v>138</v>
      </c>
      <c r="G267" s="131"/>
      <c r="H267" s="231">
        <v>10000</v>
      </c>
      <c r="I267" s="231"/>
      <c r="J267" s="231"/>
      <c r="K267" s="231"/>
      <c r="L267" s="231"/>
      <c r="M267" s="231">
        <f t="shared" si="158"/>
        <v>10000</v>
      </c>
    </row>
    <row r="268" spans="1:13" s="225" customFormat="1" hidden="1" x14ac:dyDescent="0.2">
      <c r="A268" s="95" t="s">
        <v>601</v>
      </c>
      <c r="B268" s="93" t="s">
        <v>235</v>
      </c>
      <c r="C268" s="94">
        <v>11</v>
      </c>
      <c r="D268" s="95" t="s">
        <v>101</v>
      </c>
      <c r="E268" s="109">
        <v>3722</v>
      </c>
      <c r="F268" s="141" t="s">
        <v>606</v>
      </c>
      <c r="G268" s="131"/>
      <c r="H268" s="244">
        <v>10000</v>
      </c>
      <c r="I268" s="244"/>
      <c r="J268" s="244"/>
      <c r="K268" s="244"/>
      <c r="L268" s="244"/>
      <c r="M268" s="244">
        <f t="shared" si="158"/>
        <v>10000</v>
      </c>
    </row>
    <row r="269" spans="1:13" s="224" customFormat="1" hidden="1" x14ac:dyDescent="0.2">
      <c r="A269" s="194" t="s">
        <v>601</v>
      </c>
      <c r="B269" s="175" t="s">
        <v>235</v>
      </c>
      <c r="C269" s="165">
        <v>11</v>
      </c>
      <c r="D269" s="165"/>
      <c r="E269" s="166">
        <v>41</v>
      </c>
      <c r="F269" s="167"/>
      <c r="G269" s="168"/>
      <c r="H269" s="247">
        <f t="shared" ref="H269:L269" si="162">H270</f>
        <v>148650</v>
      </c>
      <c r="I269" s="247">
        <f t="shared" si="162"/>
        <v>0</v>
      </c>
      <c r="J269" s="247">
        <f t="shared" si="162"/>
        <v>85000</v>
      </c>
      <c r="K269" s="247">
        <f t="shared" si="162"/>
        <v>0</v>
      </c>
      <c r="L269" s="247">
        <f t="shared" si="162"/>
        <v>0</v>
      </c>
      <c r="M269" s="247">
        <f t="shared" si="158"/>
        <v>233650</v>
      </c>
    </row>
    <row r="270" spans="1:13" s="224" customFormat="1" hidden="1" x14ac:dyDescent="0.2">
      <c r="A270" s="132" t="s">
        <v>601</v>
      </c>
      <c r="B270" s="128" t="s">
        <v>235</v>
      </c>
      <c r="C270" s="146">
        <v>11</v>
      </c>
      <c r="D270" s="132"/>
      <c r="E270" s="147">
        <v>412</v>
      </c>
      <c r="F270" s="143"/>
      <c r="G270" s="130"/>
      <c r="H270" s="246">
        <f t="shared" ref="H270:I270" si="163">H271+H272</f>
        <v>148650</v>
      </c>
      <c r="I270" s="246">
        <f t="shared" si="163"/>
        <v>0</v>
      </c>
      <c r="J270" s="246">
        <f t="shared" ref="J270:L270" si="164">J271+J272</f>
        <v>85000</v>
      </c>
      <c r="K270" s="246">
        <f t="shared" si="164"/>
        <v>0</v>
      </c>
      <c r="L270" s="246">
        <f t="shared" si="164"/>
        <v>0</v>
      </c>
      <c r="M270" s="246">
        <f t="shared" si="158"/>
        <v>233650</v>
      </c>
    </row>
    <row r="271" spans="1:13" s="224" customFormat="1" ht="15" hidden="1" x14ac:dyDescent="0.2">
      <c r="A271" s="95" t="s">
        <v>601</v>
      </c>
      <c r="B271" s="93" t="s">
        <v>235</v>
      </c>
      <c r="C271" s="94">
        <v>11</v>
      </c>
      <c r="D271" s="95" t="s">
        <v>101</v>
      </c>
      <c r="E271" s="109">
        <v>4123</v>
      </c>
      <c r="F271" s="141" t="s">
        <v>83</v>
      </c>
      <c r="G271" s="131"/>
      <c r="H271" s="228">
        <v>74325</v>
      </c>
      <c r="I271" s="228"/>
      <c r="J271" s="228">
        <v>85000</v>
      </c>
      <c r="K271" s="228"/>
      <c r="L271" s="228"/>
      <c r="M271" s="228">
        <f t="shared" si="158"/>
        <v>159325</v>
      </c>
    </row>
    <row r="272" spans="1:13" s="225" customFormat="1" hidden="1" x14ac:dyDescent="0.2">
      <c r="A272" s="95" t="s">
        <v>601</v>
      </c>
      <c r="B272" s="93" t="s">
        <v>235</v>
      </c>
      <c r="C272" s="94">
        <v>11</v>
      </c>
      <c r="D272" s="95" t="s">
        <v>101</v>
      </c>
      <c r="E272" s="109">
        <v>4126</v>
      </c>
      <c r="F272" s="141" t="s">
        <v>84</v>
      </c>
      <c r="G272" s="131"/>
      <c r="H272" s="228">
        <v>74325</v>
      </c>
      <c r="I272" s="228"/>
      <c r="J272" s="228"/>
      <c r="K272" s="228"/>
      <c r="L272" s="228"/>
      <c r="M272" s="228">
        <f t="shared" si="158"/>
        <v>74325</v>
      </c>
    </row>
    <row r="273" spans="1:13" s="224" customFormat="1" hidden="1" x14ac:dyDescent="0.2">
      <c r="A273" s="194" t="s">
        <v>601</v>
      </c>
      <c r="B273" s="175" t="s">
        <v>235</v>
      </c>
      <c r="C273" s="165">
        <v>11</v>
      </c>
      <c r="D273" s="165"/>
      <c r="E273" s="166">
        <v>42</v>
      </c>
      <c r="F273" s="167"/>
      <c r="G273" s="168"/>
      <c r="H273" s="247">
        <f t="shared" ref="H273:I273" si="165">H274+H281+H279</f>
        <v>2885033</v>
      </c>
      <c r="I273" s="247">
        <f t="shared" si="165"/>
        <v>260000</v>
      </c>
      <c r="J273" s="247">
        <f t="shared" ref="J273:L273" si="166">J274+J281+J279</f>
        <v>190000</v>
      </c>
      <c r="K273" s="247">
        <f t="shared" si="166"/>
        <v>1580000</v>
      </c>
      <c r="L273" s="247">
        <f t="shared" si="166"/>
        <v>0</v>
      </c>
      <c r="M273" s="247">
        <f t="shared" si="158"/>
        <v>1235033</v>
      </c>
    </row>
    <row r="274" spans="1:13" s="224" customFormat="1" hidden="1" x14ac:dyDescent="0.2">
      <c r="A274" s="132" t="s">
        <v>601</v>
      </c>
      <c r="B274" s="128" t="s">
        <v>235</v>
      </c>
      <c r="C274" s="146">
        <v>11</v>
      </c>
      <c r="D274" s="132"/>
      <c r="E274" s="147">
        <v>422</v>
      </c>
      <c r="F274" s="143"/>
      <c r="G274" s="130"/>
      <c r="H274" s="246">
        <f t="shared" ref="H274:I274" si="167">H275+H276+H277+H278</f>
        <v>2352310</v>
      </c>
      <c r="I274" s="246">
        <f t="shared" si="167"/>
        <v>260000</v>
      </c>
      <c r="J274" s="246">
        <f t="shared" ref="J274:L274" si="168">J275+J276+J277+J278</f>
        <v>0</v>
      </c>
      <c r="K274" s="246">
        <f t="shared" si="168"/>
        <v>1400000</v>
      </c>
      <c r="L274" s="246">
        <f t="shared" si="168"/>
        <v>0</v>
      </c>
      <c r="M274" s="246">
        <f t="shared" si="158"/>
        <v>692310</v>
      </c>
    </row>
    <row r="275" spans="1:13" s="224" customFormat="1" ht="15" hidden="1" x14ac:dyDescent="0.2">
      <c r="A275" s="95" t="s">
        <v>601</v>
      </c>
      <c r="B275" s="93" t="s">
        <v>235</v>
      </c>
      <c r="C275" s="94">
        <v>11</v>
      </c>
      <c r="D275" s="95" t="s">
        <v>101</v>
      </c>
      <c r="E275" s="109">
        <v>4221</v>
      </c>
      <c r="F275" s="141" t="s">
        <v>74</v>
      </c>
      <c r="G275" s="131"/>
      <c r="H275" s="228">
        <v>189267</v>
      </c>
      <c r="I275" s="228"/>
      <c r="J275" s="228"/>
      <c r="K275" s="228"/>
      <c r="L275" s="228"/>
      <c r="M275" s="228">
        <f t="shared" si="158"/>
        <v>189267</v>
      </c>
    </row>
    <row r="276" spans="1:13" s="224" customFormat="1" ht="15" hidden="1" x14ac:dyDescent="0.2">
      <c r="A276" s="95" t="s">
        <v>601</v>
      </c>
      <c r="B276" s="93" t="s">
        <v>235</v>
      </c>
      <c r="C276" s="94">
        <v>11</v>
      </c>
      <c r="D276" s="95" t="s">
        <v>101</v>
      </c>
      <c r="E276" s="109">
        <v>4222</v>
      </c>
      <c r="F276" s="141" t="s">
        <v>75</v>
      </c>
      <c r="G276" s="131"/>
      <c r="H276" s="228">
        <v>19908</v>
      </c>
      <c r="I276" s="228"/>
      <c r="J276" s="228"/>
      <c r="K276" s="228"/>
      <c r="L276" s="228"/>
      <c r="M276" s="228">
        <f t="shared" si="158"/>
        <v>19908</v>
      </c>
    </row>
    <row r="277" spans="1:13" s="225" customFormat="1" hidden="1" x14ac:dyDescent="0.2">
      <c r="A277" s="95" t="s">
        <v>601</v>
      </c>
      <c r="B277" s="93" t="s">
        <v>235</v>
      </c>
      <c r="C277" s="94">
        <v>11</v>
      </c>
      <c r="D277" s="95" t="s">
        <v>101</v>
      </c>
      <c r="E277" s="109">
        <v>4223</v>
      </c>
      <c r="F277" s="141" t="s">
        <v>76</v>
      </c>
      <c r="G277" s="131"/>
      <c r="H277" s="228">
        <v>36499</v>
      </c>
      <c r="I277" s="228"/>
      <c r="J277" s="228"/>
      <c r="K277" s="228"/>
      <c r="L277" s="228"/>
      <c r="M277" s="228">
        <f t="shared" si="158"/>
        <v>36499</v>
      </c>
    </row>
    <row r="278" spans="1:13" s="224" customFormat="1" ht="15" hidden="1" x14ac:dyDescent="0.2">
      <c r="A278" s="95" t="s">
        <v>601</v>
      </c>
      <c r="B278" s="93" t="s">
        <v>235</v>
      </c>
      <c r="C278" s="94">
        <v>11</v>
      </c>
      <c r="D278" s="95" t="s">
        <v>101</v>
      </c>
      <c r="E278" s="109">
        <v>4227</v>
      </c>
      <c r="F278" s="141" t="s">
        <v>77</v>
      </c>
      <c r="G278" s="131"/>
      <c r="H278" s="228">
        <v>2106636</v>
      </c>
      <c r="I278" s="228">
        <v>260000</v>
      </c>
      <c r="J278" s="228"/>
      <c r="K278" s="228">
        <v>1400000</v>
      </c>
      <c r="L278" s="228"/>
      <c r="M278" s="228">
        <f t="shared" si="158"/>
        <v>446636</v>
      </c>
    </row>
    <row r="279" spans="1:13" s="225" customFormat="1" hidden="1" x14ac:dyDescent="0.2">
      <c r="A279" s="132" t="s">
        <v>601</v>
      </c>
      <c r="B279" s="128" t="s">
        <v>235</v>
      </c>
      <c r="C279" s="146">
        <v>11</v>
      </c>
      <c r="D279" s="132"/>
      <c r="E279" s="147">
        <v>423</v>
      </c>
      <c r="F279" s="143"/>
      <c r="G279" s="130"/>
      <c r="H279" s="246">
        <f t="shared" ref="H279:L279" si="169">H280</f>
        <v>182723</v>
      </c>
      <c r="I279" s="246">
        <f t="shared" si="169"/>
        <v>0</v>
      </c>
      <c r="J279" s="246">
        <f t="shared" si="169"/>
        <v>0</v>
      </c>
      <c r="K279" s="246">
        <f t="shared" si="169"/>
        <v>180000</v>
      </c>
      <c r="L279" s="246">
        <f t="shared" si="169"/>
        <v>0</v>
      </c>
      <c r="M279" s="246">
        <f t="shared" si="158"/>
        <v>2723</v>
      </c>
    </row>
    <row r="280" spans="1:13" s="224" customFormat="1" ht="15" hidden="1" x14ac:dyDescent="0.2">
      <c r="A280" s="95" t="s">
        <v>601</v>
      </c>
      <c r="B280" s="93" t="s">
        <v>235</v>
      </c>
      <c r="C280" s="94">
        <v>11</v>
      </c>
      <c r="D280" s="95" t="s">
        <v>101</v>
      </c>
      <c r="E280" s="109">
        <v>4231</v>
      </c>
      <c r="F280" s="141" t="s">
        <v>241</v>
      </c>
      <c r="G280" s="131"/>
      <c r="H280" s="228">
        <v>182723</v>
      </c>
      <c r="I280" s="228"/>
      <c r="J280" s="228"/>
      <c r="K280" s="228">
        <v>180000</v>
      </c>
      <c r="L280" s="228"/>
      <c r="M280" s="228">
        <f t="shared" si="158"/>
        <v>2723</v>
      </c>
    </row>
    <row r="281" spans="1:13" s="224" customFormat="1" hidden="1" x14ac:dyDescent="0.2">
      <c r="A281" s="132" t="s">
        <v>601</v>
      </c>
      <c r="B281" s="128" t="s">
        <v>235</v>
      </c>
      <c r="C281" s="146">
        <v>11</v>
      </c>
      <c r="D281" s="132"/>
      <c r="E281" s="147">
        <v>426</v>
      </c>
      <c r="F281" s="143"/>
      <c r="G281" s="130"/>
      <c r="H281" s="246">
        <f t="shared" ref="H281:L281" si="170">H282</f>
        <v>350000</v>
      </c>
      <c r="I281" s="246">
        <f t="shared" si="170"/>
        <v>0</v>
      </c>
      <c r="J281" s="246">
        <f t="shared" si="170"/>
        <v>190000</v>
      </c>
      <c r="K281" s="246">
        <f t="shared" si="170"/>
        <v>0</v>
      </c>
      <c r="L281" s="246">
        <f t="shared" si="170"/>
        <v>0</v>
      </c>
      <c r="M281" s="246">
        <f t="shared" si="158"/>
        <v>540000</v>
      </c>
    </row>
    <row r="282" spans="1:13" s="225" customFormat="1" hidden="1" x14ac:dyDescent="0.2">
      <c r="A282" s="95" t="s">
        <v>601</v>
      </c>
      <c r="B282" s="93" t="s">
        <v>235</v>
      </c>
      <c r="C282" s="94">
        <v>11</v>
      </c>
      <c r="D282" s="95" t="s">
        <v>101</v>
      </c>
      <c r="E282" s="109">
        <v>4262</v>
      </c>
      <c r="F282" s="141" t="s">
        <v>86</v>
      </c>
      <c r="G282" s="131"/>
      <c r="H282" s="228">
        <v>350000</v>
      </c>
      <c r="I282" s="228"/>
      <c r="J282" s="228">
        <v>190000</v>
      </c>
      <c r="K282" s="228"/>
      <c r="L282" s="228"/>
      <c r="M282" s="228">
        <f t="shared" si="158"/>
        <v>540000</v>
      </c>
    </row>
    <row r="283" spans="1:13" s="224" customFormat="1" hidden="1" x14ac:dyDescent="0.2">
      <c r="A283" s="194" t="s">
        <v>601</v>
      </c>
      <c r="B283" s="175" t="s">
        <v>235</v>
      </c>
      <c r="C283" s="165">
        <v>11</v>
      </c>
      <c r="D283" s="165"/>
      <c r="E283" s="166">
        <v>45</v>
      </c>
      <c r="F283" s="167"/>
      <c r="G283" s="168"/>
      <c r="H283" s="247">
        <f t="shared" ref="H283:I283" si="171">H284+H286</f>
        <v>1263614</v>
      </c>
      <c r="I283" s="247">
        <f t="shared" si="171"/>
        <v>0</v>
      </c>
      <c r="J283" s="247">
        <f t="shared" ref="J283:L283" si="172">J284+J286</f>
        <v>0</v>
      </c>
      <c r="K283" s="247">
        <f t="shared" si="172"/>
        <v>0</v>
      </c>
      <c r="L283" s="247">
        <f t="shared" si="172"/>
        <v>0</v>
      </c>
      <c r="M283" s="247">
        <f t="shared" si="158"/>
        <v>1263614</v>
      </c>
    </row>
    <row r="284" spans="1:13" s="225" customFormat="1" hidden="1" x14ac:dyDescent="0.2">
      <c r="A284" s="132" t="s">
        <v>601</v>
      </c>
      <c r="B284" s="128" t="s">
        <v>235</v>
      </c>
      <c r="C284" s="146">
        <v>11</v>
      </c>
      <c r="D284" s="132"/>
      <c r="E284" s="147">
        <v>451</v>
      </c>
      <c r="F284" s="143"/>
      <c r="G284" s="130"/>
      <c r="H284" s="246">
        <f t="shared" ref="H284:L284" si="173">H285</f>
        <v>663614</v>
      </c>
      <c r="I284" s="246">
        <f t="shared" si="173"/>
        <v>0</v>
      </c>
      <c r="J284" s="246">
        <f t="shared" si="173"/>
        <v>0</v>
      </c>
      <c r="K284" s="246">
        <f t="shared" si="173"/>
        <v>0</v>
      </c>
      <c r="L284" s="246">
        <f t="shared" si="173"/>
        <v>0</v>
      </c>
      <c r="M284" s="246">
        <f t="shared" si="158"/>
        <v>663614</v>
      </c>
    </row>
    <row r="285" spans="1:13" s="225" customFormat="1" hidden="1" x14ac:dyDescent="0.2">
      <c r="A285" s="95" t="s">
        <v>601</v>
      </c>
      <c r="B285" s="93" t="s">
        <v>235</v>
      </c>
      <c r="C285" s="94">
        <v>11</v>
      </c>
      <c r="D285" s="95" t="s">
        <v>101</v>
      </c>
      <c r="E285" s="109">
        <v>4511</v>
      </c>
      <c r="F285" s="141" t="s">
        <v>91</v>
      </c>
      <c r="G285" s="131"/>
      <c r="H285" s="228">
        <v>663614</v>
      </c>
      <c r="I285" s="228"/>
      <c r="J285" s="228"/>
      <c r="K285" s="228"/>
      <c r="L285" s="228"/>
      <c r="M285" s="228">
        <f t="shared" si="158"/>
        <v>663614</v>
      </c>
    </row>
    <row r="286" spans="1:13" s="224" customFormat="1" hidden="1" x14ac:dyDescent="0.2">
      <c r="A286" s="132" t="s">
        <v>601</v>
      </c>
      <c r="B286" s="128" t="s">
        <v>235</v>
      </c>
      <c r="C286" s="146">
        <v>11</v>
      </c>
      <c r="D286" s="132"/>
      <c r="E286" s="147">
        <v>453</v>
      </c>
      <c r="F286" s="142"/>
      <c r="G286" s="131"/>
      <c r="H286" s="246">
        <f t="shared" ref="H286:L286" si="174">H287</f>
        <v>600000</v>
      </c>
      <c r="I286" s="246">
        <f t="shared" si="174"/>
        <v>0</v>
      </c>
      <c r="J286" s="246">
        <f t="shared" si="174"/>
        <v>0</v>
      </c>
      <c r="K286" s="246">
        <f t="shared" si="174"/>
        <v>0</v>
      </c>
      <c r="L286" s="246">
        <f t="shared" si="174"/>
        <v>0</v>
      </c>
      <c r="M286" s="246">
        <f t="shared" si="158"/>
        <v>600000</v>
      </c>
    </row>
    <row r="287" spans="1:13" s="225" customFormat="1" hidden="1" x14ac:dyDescent="0.2">
      <c r="A287" s="95" t="s">
        <v>601</v>
      </c>
      <c r="B287" s="93" t="s">
        <v>235</v>
      </c>
      <c r="C287" s="94">
        <v>11</v>
      </c>
      <c r="D287" s="95" t="s">
        <v>101</v>
      </c>
      <c r="E287" s="109">
        <v>4531</v>
      </c>
      <c r="F287" s="141" t="s">
        <v>198</v>
      </c>
      <c r="G287" s="131"/>
      <c r="H287" s="228">
        <v>600000</v>
      </c>
      <c r="I287" s="228"/>
      <c r="J287" s="228"/>
      <c r="K287" s="228"/>
      <c r="L287" s="228"/>
      <c r="M287" s="228">
        <f t="shared" si="158"/>
        <v>600000</v>
      </c>
    </row>
    <row r="288" spans="1:13" s="223" customFormat="1" ht="33.75" hidden="1" x14ac:dyDescent="0.2">
      <c r="A288" s="195" t="s">
        <v>601</v>
      </c>
      <c r="B288" s="170" t="s">
        <v>628</v>
      </c>
      <c r="C288" s="170"/>
      <c r="D288" s="170"/>
      <c r="E288" s="171"/>
      <c r="F288" s="173" t="s">
        <v>629</v>
      </c>
      <c r="G288" s="174" t="s">
        <v>627</v>
      </c>
      <c r="H288" s="248">
        <f t="shared" ref="H288:L290" si="175">SUM(H289)</f>
        <v>6087840</v>
      </c>
      <c r="I288" s="248">
        <f t="shared" si="175"/>
        <v>0</v>
      </c>
      <c r="J288" s="248">
        <f t="shared" si="175"/>
        <v>0</v>
      </c>
      <c r="K288" s="248">
        <f t="shared" si="175"/>
        <v>1300000</v>
      </c>
      <c r="L288" s="248">
        <f t="shared" si="175"/>
        <v>0</v>
      </c>
      <c r="M288" s="248">
        <f t="shared" si="158"/>
        <v>4787840</v>
      </c>
    </row>
    <row r="289" spans="1:13" s="224" customFormat="1" hidden="1" x14ac:dyDescent="0.2">
      <c r="A289" s="194" t="s">
        <v>601</v>
      </c>
      <c r="B289" s="175" t="s">
        <v>628</v>
      </c>
      <c r="C289" s="165">
        <v>11</v>
      </c>
      <c r="D289" s="165"/>
      <c r="E289" s="166">
        <v>42</v>
      </c>
      <c r="F289" s="167"/>
      <c r="G289" s="168"/>
      <c r="H289" s="247">
        <f t="shared" si="175"/>
        <v>6087840</v>
      </c>
      <c r="I289" s="247">
        <f t="shared" si="175"/>
        <v>0</v>
      </c>
      <c r="J289" s="247">
        <f t="shared" si="175"/>
        <v>0</v>
      </c>
      <c r="K289" s="247">
        <f t="shared" si="175"/>
        <v>1300000</v>
      </c>
      <c r="L289" s="247">
        <f t="shared" si="175"/>
        <v>0</v>
      </c>
      <c r="M289" s="247">
        <f t="shared" si="158"/>
        <v>4787840</v>
      </c>
    </row>
    <row r="290" spans="1:13" s="207" customFormat="1" hidden="1" x14ac:dyDescent="0.2">
      <c r="A290" s="117" t="s">
        <v>601</v>
      </c>
      <c r="B290" s="101" t="s">
        <v>628</v>
      </c>
      <c r="C290" s="102">
        <v>11</v>
      </c>
      <c r="D290" s="103"/>
      <c r="E290" s="104">
        <v>423</v>
      </c>
      <c r="F290" s="140"/>
      <c r="G290" s="105"/>
      <c r="H290" s="106">
        <f t="shared" si="175"/>
        <v>6087840</v>
      </c>
      <c r="I290" s="106">
        <f t="shared" si="175"/>
        <v>0</v>
      </c>
      <c r="J290" s="106">
        <f t="shared" si="175"/>
        <v>0</v>
      </c>
      <c r="K290" s="106">
        <f t="shared" si="175"/>
        <v>1300000</v>
      </c>
      <c r="L290" s="106">
        <f t="shared" si="175"/>
        <v>0</v>
      </c>
      <c r="M290" s="106">
        <f t="shared" si="158"/>
        <v>4787840</v>
      </c>
    </row>
    <row r="291" spans="1:13" s="207" customFormat="1" ht="30" hidden="1" x14ac:dyDescent="0.2">
      <c r="A291" s="146" t="s">
        <v>601</v>
      </c>
      <c r="B291" s="134" t="s">
        <v>628</v>
      </c>
      <c r="C291" s="135">
        <v>11</v>
      </c>
      <c r="D291" s="136" t="s">
        <v>101</v>
      </c>
      <c r="E291" s="137">
        <v>4233</v>
      </c>
      <c r="F291" s="142" t="s">
        <v>494</v>
      </c>
      <c r="G291" s="131"/>
      <c r="H291" s="228">
        <v>6087840</v>
      </c>
      <c r="I291" s="228"/>
      <c r="J291" s="228"/>
      <c r="K291" s="228">
        <v>1300000</v>
      </c>
      <c r="L291" s="228"/>
      <c r="M291" s="228">
        <f t="shared" si="158"/>
        <v>4787840</v>
      </c>
    </row>
    <row r="292" spans="1:13" s="223" customFormat="1" ht="47.25" hidden="1" x14ac:dyDescent="0.2">
      <c r="A292" s="195" t="s">
        <v>601</v>
      </c>
      <c r="B292" s="170" t="s">
        <v>630</v>
      </c>
      <c r="C292" s="170"/>
      <c r="D292" s="170"/>
      <c r="E292" s="171"/>
      <c r="F292" s="173" t="s">
        <v>631</v>
      </c>
      <c r="G292" s="174" t="s">
        <v>627</v>
      </c>
      <c r="H292" s="248">
        <f>H304+H293</f>
        <v>3041249</v>
      </c>
      <c r="I292" s="248">
        <f>I304+I293</f>
        <v>0</v>
      </c>
      <c r="J292" s="248">
        <f>J304+J293</f>
        <v>25000</v>
      </c>
      <c r="K292" s="248">
        <f>K304+K293</f>
        <v>1700000</v>
      </c>
      <c r="L292" s="248">
        <f>L304+L293</f>
        <v>0</v>
      </c>
      <c r="M292" s="248">
        <f t="shared" si="158"/>
        <v>1366249</v>
      </c>
    </row>
    <row r="293" spans="1:13" s="225" customFormat="1" hidden="1" x14ac:dyDescent="0.2">
      <c r="A293" s="194" t="s">
        <v>601</v>
      </c>
      <c r="B293" s="175" t="s">
        <v>630</v>
      </c>
      <c r="C293" s="165">
        <v>11</v>
      </c>
      <c r="D293" s="165"/>
      <c r="E293" s="166">
        <v>32</v>
      </c>
      <c r="F293" s="167"/>
      <c r="G293" s="168"/>
      <c r="H293" s="247">
        <f>H294+H296+H298+H302</f>
        <v>71249</v>
      </c>
      <c r="I293" s="247">
        <f t="shared" ref="I293:L293" si="176">I294+I296+I298+I302</f>
        <v>0</v>
      </c>
      <c r="J293" s="247">
        <f t="shared" si="176"/>
        <v>25000</v>
      </c>
      <c r="K293" s="247">
        <f t="shared" si="176"/>
        <v>0</v>
      </c>
      <c r="L293" s="247">
        <f t="shared" si="176"/>
        <v>0</v>
      </c>
      <c r="M293" s="247">
        <f t="shared" si="158"/>
        <v>96249</v>
      </c>
    </row>
    <row r="294" spans="1:13" s="223" customFormat="1" hidden="1" x14ac:dyDescent="0.2">
      <c r="A294" s="117" t="s">
        <v>601</v>
      </c>
      <c r="B294" s="101" t="s">
        <v>630</v>
      </c>
      <c r="C294" s="102">
        <v>11</v>
      </c>
      <c r="D294" s="103"/>
      <c r="E294" s="104">
        <v>321</v>
      </c>
      <c r="F294" s="140"/>
      <c r="G294" s="105"/>
      <c r="H294" s="106">
        <f t="shared" ref="H294:L294" si="177">H295</f>
        <v>15000</v>
      </c>
      <c r="I294" s="106">
        <f t="shared" si="177"/>
        <v>0</v>
      </c>
      <c r="J294" s="106">
        <f t="shared" si="177"/>
        <v>0</v>
      </c>
      <c r="K294" s="106">
        <f t="shared" si="177"/>
        <v>0</v>
      </c>
      <c r="L294" s="106">
        <f t="shared" si="177"/>
        <v>0</v>
      </c>
      <c r="M294" s="106">
        <f t="shared" si="158"/>
        <v>15000</v>
      </c>
    </row>
    <row r="295" spans="1:13" s="225" customFormat="1" hidden="1" x14ac:dyDescent="0.2">
      <c r="A295" s="95" t="s">
        <v>601</v>
      </c>
      <c r="B295" s="93" t="s">
        <v>630</v>
      </c>
      <c r="C295" s="94">
        <v>11</v>
      </c>
      <c r="D295" s="108" t="s">
        <v>101</v>
      </c>
      <c r="E295" s="109">
        <v>3213</v>
      </c>
      <c r="F295" s="141" t="s">
        <v>44</v>
      </c>
      <c r="G295" s="131"/>
      <c r="H295" s="228">
        <v>15000</v>
      </c>
      <c r="I295" s="228"/>
      <c r="J295" s="228"/>
      <c r="K295" s="228"/>
      <c r="L295" s="228"/>
      <c r="M295" s="228">
        <f t="shared" si="158"/>
        <v>15000</v>
      </c>
    </row>
    <row r="296" spans="1:13" s="225" customFormat="1" hidden="1" x14ac:dyDescent="0.2">
      <c r="A296" s="117" t="s">
        <v>601</v>
      </c>
      <c r="B296" s="101" t="s">
        <v>630</v>
      </c>
      <c r="C296" s="102">
        <v>11</v>
      </c>
      <c r="D296" s="103"/>
      <c r="E296" s="104">
        <v>322</v>
      </c>
      <c r="F296" s="140"/>
      <c r="G296" s="105"/>
      <c r="H296" s="106">
        <f>SUM(H297:H297)</f>
        <v>9500</v>
      </c>
      <c r="I296" s="106">
        <f>SUM(I297:I297)</f>
        <v>0</v>
      </c>
      <c r="J296" s="106">
        <f>SUM(J297:J297)</f>
        <v>0</v>
      </c>
      <c r="K296" s="106">
        <f>SUM(K297:K297)</f>
        <v>0</v>
      </c>
      <c r="L296" s="106">
        <f>SUM(L297:L297)</f>
        <v>0</v>
      </c>
      <c r="M296" s="106">
        <f t="shared" si="158"/>
        <v>9500</v>
      </c>
    </row>
    <row r="297" spans="1:13" s="225" customFormat="1" hidden="1" x14ac:dyDescent="0.2">
      <c r="A297" s="95" t="s">
        <v>601</v>
      </c>
      <c r="B297" s="93" t="s">
        <v>630</v>
      </c>
      <c r="C297" s="94">
        <v>11</v>
      </c>
      <c r="D297" s="108" t="s">
        <v>101</v>
      </c>
      <c r="E297" s="109">
        <v>3227</v>
      </c>
      <c r="F297" s="141" t="s">
        <v>51</v>
      </c>
      <c r="G297" s="131"/>
      <c r="H297" s="228">
        <v>9500</v>
      </c>
      <c r="I297" s="228"/>
      <c r="J297" s="228"/>
      <c r="K297" s="228"/>
      <c r="L297" s="228"/>
      <c r="M297" s="228">
        <f t="shared" si="158"/>
        <v>9500</v>
      </c>
    </row>
    <row r="298" spans="1:13" s="225" customFormat="1" hidden="1" x14ac:dyDescent="0.2">
      <c r="A298" s="117" t="s">
        <v>601</v>
      </c>
      <c r="B298" s="101" t="s">
        <v>630</v>
      </c>
      <c r="C298" s="102">
        <v>11</v>
      </c>
      <c r="D298" s="103"/>
      <c r="E298" s="104">
        <v>323</v>
      </c>
      <c r="F298" s="140"/>
      <c r="G298" s="105"/>
      <c r="H298" s="106">
        <f>SUM(H299:H301)</f>
        <v>46749</v>
      </c>
      <c r="I298" s="106">
        <f>SUM(I299:I301)</f>
        <v>0</v>
      </c>
      <c r="J298" s="106">
        <f>SUM(J299:J301)</f>
        <v>0</v>
      </c>
      <c r="K298" s="106">
        <f>SUM(K299:K301)</f>
        <v>0</v>
      </c>
      <c r="L298" s="106">
        <f>SUM(L299:L301)</f>
        <v>0</v>
      </c>
      <c r="M298" s="106">
        <f t="shared" si="158"/>
        <v>46749</v>
      </c>
    </row>
    <row r="299" spans="1:13" s="225" customFormat="1" hidden="1" x14ac:dyDescent="0.2">
      <c r="A299" s="95" t="s">
        <v>601</v>
      </c>
      <c r="B299" s="93" t="s">
        <v>630</v>
      </c>
      <c r="C299" s="94">
        <v>11</v>
      </c>
      <c r="D299" s="108" t="s">
        <v>101</v>
      </c>
      <c r="E299" s="109">
        <v>3235</v>
      </c>
      <c r="F299" s="141" t="s">
        <v>56</v>
      </c>
      <c r="G299" s="131"/>
      <c r="H299" s="228">
        <v>25477</v>
      </c>
      <c r="I299" s="228"/>
      <c r="J299" s="228"/>
      <c r="K299" s="228"/>
      <c r="L299" s="228"/>
      <c r="M299" s="228">
        <f t="shared" si="158"/>
        <v>25477</v>
      </c>
    </row>
    <row r="300" spans="1:13" s="207" customFormat="1" ht="15" hidden="1" x14ac:dyDescent="0.2">
      <c r="A300" s="95" t="s">
        <v>601</v>
      </c>
      <c r="B300" s="93" t="s">
        <v>630</v>
      </c>
      <c r="C300" s="94">
        <v>11</v>
      </c>
      <c r="D300" s="108" t="s">
        <v>101</v>
      </c>
      <c r="E300" s="109">
        <v>3237</v>
      </c>
      <c r="F300" s="141" t="s">
        <v>58</v>
      </c>
      <c r="G300" s="131"/>
      <c r="H300" s="228">
        <v>8000</v>
      </c>
      <c r="I300" s="228"/>
      <c r="J300" s="228"/>
      <c r="K300" s="228"/>
      <c r="L300" s="228"/>
      <c r="M300" s="228">
        <f t="shared" si="158"/>
        <v>8000</v>
      </c>
    </row>
    <row r="301" spans="1:13" s="223" customFormat="1" hidden="1" x14ac:dyDescent="0.2">
      <c r="A301" s="95" t="s">
        <v>601</v>
      </c>
      <c r="B301" s="93" t="s">
        <v>630</v>
      </c>
      <c r="C301" s="94">
        <v>11</v>
      </c>
      <c r="D301" s="108" t="s">
        <v>101</v>
      </c>
      <c r="E301" s="109">
        <v>3239</v>
      </c>
      <c r="F301" s="141" t="s">
        <v>60</v>
      </c>
      <c r="G301" s="131"/>
      <c r="H301" s="228">
        <v>13272</v>
      </c>
      <c r="I301" s="228"/>
      <c r="J301" s="228"/>
      <c r="K301" s="228"/>
      <c r="L301" s="228"/>
      <c r="M301" s="228">
        <f t="shared" si="158"/>
        <v>13272</v>
      </c>
    </row>
    <row r="302" spans="1:13" s="225" customFormat="1" hidden="1" x14ac:dyDescent="0.2">
      <c r="A302" s="117" t="s">
        <v>601</v>
      </c>
      <c r="B302" s="101" t="s">
        <v>630</v>
      </c>
      <c r="C302" s="102">
        <v>11</v>
      </c>
      <c r="D302" s="103"/>
      <c r="E302" s="104">
        <v>329</v>
      </c>
      <c r="F302" s="140"/>
      <c r="G302" s="105"/>
      <c r="H302" s="106">
        <f>H303</f>
        <v>0</v>
      </c>
      <c r="I302" s="106">
        <f t="shared" ref="I302:L302" si="178">I303</f>
        <v>0</v>
      </c>
      <c r="J302" s="106">
        <f t="shared" si="178"/>
        <v>25000</v>
      </c>
      <c r="K302" s="106">
        <f t="shared" si="178"/>
        <v>0</v>
      </c>
      <c r="L302" s="106">
        <f t="shared" si="178"/>
        <v>0</v>
      </c>
      <c r="M302" s="106">
        <f t="shared" ref="M302:M303" si="179">H302-I302+J302-K302+L302</f>
        <v>25000</v>
      </c>
    </row>
    <row r="303" spans="1:13" s="225" customFormat="1" hidden="1" x14ac:dyDescent="0.2">
      <c r="A303" s="95" t="s">
        <v>601</v>
      </c>
      <c r="B303" s="93" t="s">
        <v>630</v>
      </c>
      <c r="C303" s="94">
        <v>11</v>
      </c>
      <c r="D303" s="108" t="s">
        <v>101</v>
      </c>
      <c r="E303" s="109">
        <v>3292</v>
      </c>
      <c r="F303" s="141" t="s">
        <v>63</v>
      </c>
      <c r="G303" s="131"/>
      <c r="H303" s="228">
        <v>0</v>
      </c>
      <c r="I303" s="228"/>
      <c r="J303" s="228">
        <v>25000</v>
      </c>
      <c r="K303" s="228"/>
      <c r="L303" s="228"/>
      <c r="M303" s="228">
        <f t="shared" si="179"/>
        <v>25000</v>
      </c>
    </row>
    <row r="304" spans="1:13" s="225" customFormat="1" hidden="1" x14ac:dyDescent="0.2">
      <c r="A304" s="194" t="s">
        <v>601</v>
      </c>
      <c r="B304" s="175" t="s">
        <v>630</v>
      </c>
      <c r="C304" s="165">
        <v>11</v>
      </c>
      <c r="D304" s="165"/>
      <c r="E304" s="166">
        <v>42</v>
      </c>
      <c r="F304" s="167"/>
      <c r="G304" s="168"/>
      <c r="H304" s="247">
        <f t="shared" ref="H304:L305" si="180">H305</f>
        <v>2970000</v>
      </c>
      <c r="I304" s="247">
        <f t="shared" si="180"/>
        <v>0</v>
      </c>
      <c r="J304" s="247">
        <f t="shared" si="180"/>
        <v>0</v>
      </c>
      <c r="K304" s="247">
        <f t="shared" si="180"/>
        <v>1700000</v>
      </c>
      <c r="L304" s="247">
        <f t="shared" si="180"/>
        <v>0</v>
      </c>
      <c r="M304" s="247">
        <f t="shared" si="158"/>
        <v>1270000</v>
      </c>
    </row>
    <row r="305" spans="1:13" s="207" customFormat="1" hidden="1" x14ac:dyDescent="0.2">
      <c r="A305" s="117" t="s">
        <v>601</v>
      </c>
      <c r="B305" s="101" t="s">
        <v>630</v>
      </c>
      <c r="C305" s="102">
        <v>11</v>
      </c>
      <c r="D305" s="103"/>
      <c r="E305" s="104">
        <v>422</v>
      </c>
      <c r="F305" s="140"/>
      <c r="G305" s="105"/>
      <c r="H305" s="106">
        <f t="shared" si="180"/>
        <v>2970000</v>
      </c>
      <c r="I305" s="106">
        <f t="shared" si="180"/>
        <v>0</v>
      </c>
      <c r="J305" s="106">
        <f t="shared" si="180"/>
        <v>0</v>
      </c>
      <c r="K305" s="106">
        <f t="shared" si="180"/>
        <v>1700000</v>
      </c>
      <c r="L305" s="106">
        <f t="shared" si="180"/>
        <v>0</v>
      </c>
      <c r="M305" s="106">
        <f t="shared" si="158"/>
        <v>1270000</v>
      </c>
    </row>
    <row r="306" spans="1:13" s="207" customFormat="1" ht="15" hidden="1" x14ac:dyDescent="0.2">
      <c r="A306" s="95" t="s">
        <v>601</v>
      </c>
      <c r="B306" s="93" t="s">
        <v>630</v>
      </c>
      <c r="C306" s="94">
        <v>11</v>
      </c>
      <c r="D306" s="108" t="s">
        <v>101</v>
      </c>
      <c r="E306" s="109">
        <v>4227</v>
      </c>
      <c r="F306" s="141" t="s">
        <v>77</v>
      </c>
      <c r="G306" s="131"/>
      <c r="H306" s="228">
        <v>2970000</v>
      </c>
      <c r="I306" s="228"/>
      <c r="J306" s="228"/>
      <c r="K306" s="228">
        <v>1700000</v>
      </c>
      <c r="L306" s="228"/>
      <c r="M306" s="228">
        <f t="shared" si="158"/>
        <v>1270000</v>
      </c>
    </row>
    <row r="307" spans="1:13" s="223" customFormat="1" ht="33.75" hidden="1" x14ac:dyDescent="0.2">
      <c r="A307" s="195" t="s">
        <v>601</v>
      </c>
      <c r="B307" s="170" t="s">
        <v>632</v>
      </c>
      <c r="C307" s="170"/>
      <c r="D307" s="170"/>
      <c r="E307" s="171"/>
      <c r="F307" s="173" t="s">
        <v>633</v>
      </c>
      <c r="G307" s="174" t="s">
        <v>627</v>
      </c>
      <c r="H307" s="248">
        <f t="shared" ref="H307:L313" si="181">H308</f>
        <v>550000</v>
      </c>
      <c r="I307" s="248">
        <f t="shared" si="181"/>
        <v>200000</v>
      </c>
      <c r="J307" s="248">
        <f t="shared" si="181"/>
        <v>0</v>
      </c>
      <c r="K307" s="248">
        <f t="shared" si="181"/>
        <v>0</v>
      </c>
      <c r="L307" s="248">
        <f t="shared" si="181"/>
        <v>0</v>
      </c>
      <c r="M307" s="248">
        <f t="shared" si="158"/>
        <v>350000</v>
      </c>
    </row>
    <row r="308" spans="1:13" s="225" customFormat="1" hidden="1" x14ac:dyDescent="0.2">
      <c r="A308" s="194" t="s">
        <v>601</v>
      </c>
      <c r="B308" s="175" t="s">
        <v>632</v>
      </c>
      <c r="C308" s="165">
        <v>11</v>
      </c>
      <c r="D308" s="165"/>
      <c r="E308" s="166">
        <v>38</v>
      </c>
      <c r="F308" s="167"/>
      <c r="G308" s="168"/>
      <c r="H308" s="247">
        <f t="shared" si="181"/>
        <v>550000</v>
      </c>
      <c r="I308" s="247">
        <f t="shared" si="181"/>
        <v>200000</v>
      </c>
      <c r="J308" s="247">
        <f t="shared" si="181"/>
        <v>0</v>
      </c>
      <c r="K308" s="247">
        <f t="shared" si="181"/>
        <v>0</v>
      </c>
      <c r="L308" s="247">
        <f t="shared" si="181"/>
        <v>0</v>
      </c>
      <c r="M308" s="247">
        <f t="shared" si="158"/>
        <v>350000</v>
      </c>
    </row>
    <row r="309" spans="1:13" s="207" customFormat="1" hidden="1" x14ac:dyDescent="0.2">
      <c r="A309" s="117" t="s">
        <v>601</v>
      </c>
      <c r="B309" s="101" t="s">
        <v>632</v>
      </c>
      <c r="C309" s="102">
        <v>11</v>
      </c>
      <c r="D309" s="103"/>
      <c r="E309" s="104">
        <v>386</v>
      </c>
      <c r="F309" s="140"/>
      <c r="G309" s="105"/>
      <c r="H309" s="106">
        <f t="shared" si="181"/>
        <v>550000</v>
      </c>
      <c r="I309" s="106">
        <f t="shared" si="181"/>
        <v>200000</v>
      </c>
      <c r="J309" s="106">
        <f t="shared" si="181"/>
        <v>0</v>
      </c>
      <c r="K309" s="106">
        <f t="shared" si="181"/>
        <v>0</v>
      </c>
      <c r="L309" s="106">
        <f t="shared" si="181"/>
        <v>0</v>
      </c>
      <c r="M309" s="106">
        <f t="shared" si="158"/>
        <v>350000</v>
      </c>
    </row>
    <row r="310" spans="1:13" s="207" customFormat="1" ht="45" hidden="1" x14ac:dyDescent="0.2">
      <c r="A310" s="95" t="s">
        <v>601</v>
      </c>
      <c r="B310" s="93" t="s">
        <v>632</v>
      </c>
      <c r="C310" s="94">
        <v>11</v>
      </c>
      <c r="D310" s="108" t="s">
        <v>101</v>
      </c>
      <c r="E310" s="109">
        <v>3861</v>
      </c>
      <c r="F310" s="141" t="s">
        <v>277</v>
      </c>
      <c r="G310" s="131"/>
      <c r="H310" s="228">
        <v>550000</v>
      </c>
      <c r="I310" s="228">
        <v>200000</v>
      </c>
      <c r="J310" s="228"/>
      <c r="K310" s="228"/>
      <c r="L310" s="228"/>
      <c r="M310" s="228">
        <f t="shared" si="158"/>
        <v>350000</v>
      </c>
    </row>
    <row r="311" spans="1:13" s="223" customFormat="1" ht="33.75" hidden="1" x14ac:dyDescent="0.2">
      <c r="A311" s="195" t="s">
        <v>601</v>
      </c>
      <c r="B311" s="170" t="s">
        <v>634</v>
      </c>
      <c r="C311" s="170"/>
      <c r="D311" s="170"/>
      <c r="E311" s="171"/>
      <c r="F311" s="173" t="s">
        <v>635</v>
      </c>
      <c r="G311" s="174" t="s">
        <v>627</v>
      </c>
      <c r="H311" s="248">
        <f t="shared" si="181"/>
        <v>94550</v>
      </c>
      <c r="I311" s="248">
        <f t="shared" si="181"/>
        <v>0</v>
      </c>
      <c r="J311" s="248">
        <f t="shared" si="181"/>
        <v>0</v>
      </c>
      <c r="K311" s="248">
        <f t="shared" si="181"/>
        <v>94550</v>
      </c>
      <c r="L311" s="248">
        <f t="shared" si="181"/>
        <v>0</v>
      </c>
      <c r="M311" s="248">
        <f t="shared" si="158"/>
        <v>0</v>
      </c>
    </row>
    <row r="312" spans="1:13" s="225" customFormat="1" hidden="1" x14ac:dyDescent="0.2">
      <c r="A312" s="194" t="s">
        <v>601</v>
      </c>
      <c r="B312" s="175" t="s">
        <v>634</v>
      </c>
      <c r="C312" s="165">
        <v>11</v>
      </c>
      <c r="D312" s="165"/>
      <c r="E312" s="166">
        <v>38</v>
      </c>
      <c r="F312" s="167"/>
      <c r="G312" s="168"/>
      <c r="H312" s="247">
        <f t="shared" si="181"/>
        <v>94550</v>
      </c>
      <c r="I312" s="247">
        <f t="shared" si="181"/>
        <v>0</v>
      </c>
      <c r="J312" s="247">
        <f t="shared" si="181"/>
        <v>0</v>
      </c>
      <c r="K312" s="247">
        <f t="shared" si="181"/>
        <v>94550</v>
      </c>
      <c r="L312" s="247">
        <f t="shared" si="181"/>
        <v>0</v>
      </c>
      <c r="M312" s="247">
        <f t="shared" si="158"/>
        <v>0</v>
      </c>
    </row>
    <row r="313" spans="1:13" s="207" customFormat="1" hidden="1" x14ac:dyDescent="0.2">
      <c r="A313" s="117" t="s">
        <v>601</v>
      </c>
      <c r="B313" s="101" t="s">
        <v>634</v>
      </c>
      <c r="C313" s="102">
        <v>11</v>
      </c>
      <c r="D313" s="103"/>
      <c r="E313" s="104">
        <v>386</v>
      </c>
      <c r="F313" s="140"/>
      <c r="G313" s="105"/>
      <c r="H313" s="106">
        <f t="shared" si="181"/>
        <v>94550</v>
      </c>
      <c r="I313" s="106">
        <f t="shared" si="181"/>
        <v>0</v>
      </c>
      <c r="J313" s="106">
        <f t="shared" si="181"/>
        <v>0</v>
      </c>
      <c r="K313" s="106">
        <f t="shared" si="181"/>
        <v>94550</v>
      </c>
      <c r="L313" s="106">
        <f t="shared" si="181"/>
        <v>0</v>
      </c>
      <c r="M313" s="106">
        <f t="shared" si="158"/>
        <v>0</v>
      </c>
    </row>
    <row r="314" spans="1:13" s="207" customFormat="1" ht="45" hidden="1" x14ac:dyDescent="0.2">
      <c r="A314" s="95" t="s">
        <v>601</v>
      </c>
      <c r="B314" s="93" t="s">
        <v>634</v>
      </c>
      <c r="C314" s="94">
        <v>11</v>
      </c>
      <c r="D314" s="108" t="s">
        <v>101</v>
      </c>
      <c r="E314" s="109">
        <v>3861</v>
      </c>
      <c r="F314" s="141" t="s">
        <v>277</v>
      </c>
      <c r="G314" s="131"/>
      <c r="H314" s="228">
        <v>94550</v>
      </c>
      <c r="I314" s="228"/>
      <c r="J314" s="228"/>
      <c r="K314" s="228">
        <v>94550</v>
      </c>
      <c r="L314" s="228"/>
      <c r="M314" s="228">
        <f t="shared" si="158"/>
        <v>0</v>
      </c>
    </row>
    <row r="315" spans="1:13" s="223" customFormat="1" ht="63" hidden="1" x14ac:dyDescent="0.2">
      <c r="A315" s="195" t="s">
        <v>601</v>
      </c>
      <c r="B315" s="170" t="s">
        <v>636</v>
      </c>
      <c r="C315" s="170"/>
      <c r="D315" s="170"/>
      <c r="E315" s="171"/>
      <c r="F315" s="173" t="s">
        <v>637</v>
      </c>
      <c r="G315" s="174" t="s">
        <v>627</v>
      </c>
      <c r="H315" s="248">
        <f t="shared" ref="H315:L316" si="182">H316</f>
        <v>900000</v>
      </c>
      <c r="I315" s="248">
        <f t="shared" si="182"/>
        <v>0</v>
      </c>
      <c r="J315" s="248">
        <f t="shared" si="182"/>
        <v>0</v>
      </c>
      <c r="K315" s="248">
        <f t="shared" si="182"/>
        <v>0</v>
      </c>
      <c r="L315" s="248">
        <f t="shared" si="182"/>
        <v>0</v>
      </c>
      <c r="M315" s="248">
        <f t="shared" si="158"/>
        <v>900000</v>
      </c>
    </row>
    <row r="316" spans="1:13" s="225" customFormat="1" hidden="1" x14ac:dyDescent="0.2">
      <c r="A316" s="194" t="s">
        <v>601</v>
      </c>
      <c r="B316" s="175" t="s">
        <v>636</v>
      </c>
      <c r="C316" s="165">
        <v>11</v>
      </c>
      <c r="D316" s="165"/>
      <c r="E316" s="166">
        <v>36</v>
      </c>
      <c r="F316" s="167"/>
      <c r="G316" s="168"/>
      <c r="H316" s="247">
        <f t="shared" si="182"/>
        <v>900000</v>
      </c>
      <c r="I316" s="247">
        <f t="shared" si="182"/>
        <v>0</v>
      </c>
      <c r="J316" s="247">
        <f t="shared" si="182"/>
        <v>0</v>
      </c>
      <c r="K316" s="247">
        <f t="shared" si="182"/>
        <v>0</v>
      </c>
      <c r="L316" s="247">
        <f t="shared" si="182"/>
        <v>0</v>
      </c>
      <c r="M316" s="247">
        <f t="shared" si="158"/>
        <v>900000</v>
      </c>
    </row>
    <row r="317" spans="1:13" s="207" customFormat="1" hidden="1" x14ac:dyDescent="0.2">
      <c r="A317" s="117" t="s">
        <v>601</v>
      </c>
      <c r="B317" s="101" t="s">
        <v>636</v>
      </c>
      <c r="C317" s="102">
        <v>11</v>
      </c>
      <c r="D317" s="103"/>
      <c r="E317" s="104">
        <v>366</v>
      </c>
      <c r="F317" s="140"/>
      <c r="G317" s="105"/>
      <c r="H317" s="106">
        <f t="shared" ref="H317:L317" si="183">SUM(H318)</f>
        <v>900000</v>
      </c>
      <c r="I317" s="106">
        <f t="shared" si="183"/>
        <v>0</v>
      </c>
      <c r="J317" s="106">
        <f t="shared" si="183"/>
        <v>0</v>
      </c>
      <c r="K317" s="106">
        <f t="shared" si="183"/>
        <v>0</v>
      </c>
      <c r="L317" s="106">
        <f t="shared" si="183"/>
        <v>0</v>
      </c>
      <c r="M317" s="106">
        <f t="shared" si="158"/>
        <v>900000</v>
      </c>
    </row>
    <row r="318" spans="1:13" s="207" customFormat="1" ht="30" hidden="1" x14ac:dyDescent="0.2">
      <c r="A318" s="95" t="s">
        <v>601</v>
      </c>
      <c r="B318" s="93" t="s">
        <v>636</v>
      </c>
      <c r="C318" s="94">
        <v>11</v>
      </c>
      <c r="D318" s="108" t="s">
        <v>101</v>
      </c>
      <c r="E318" s="109">
        <v>3662</v>
      </c>
      <c r="F318" s="141" t="s">
        <v>638</v>
      </c>
      <c r="G318" s="131"/>
      <c r="H318" s="228">
        <v>900000</v>
      </c>
      <c r="I318" s="228"/>
      <c r="J318" s="228"/>
      <c r="K318" s="228"/>
      <c r="L318" s="228"/>
      <c r="M318" s="228">
        <f t="shared" si="158"/>
        <v>900000</v>
      </c>
    </row>
    <row r="319" spans="1:13" s="223" customFormat="1" ht="47.25" hidden="1" x14ac:dyDescent="0.2">
      <c r="A319" s="195" t="s">
        <v>601</v>
      </c>
      <c r="B319" s="170" t="s">
        <v>639</v>
      </c>
      <c r="C319" s="170"/>
      <c r="D319" s="170"/>
      <c r="E319" s="171"/>
      <c r="F319" s="173" t="s">
        <v>640</v>
      </c>
      <c r="G319" s="174" t="s">
        <v>627</v>
      </c>
      <c r="H319" s="248">
        <f t="shared" ref="H319:L320" si="184">H320</f>
        <v>305262</v>
      </c>
      <c r="I319" s="248">
        <f t="shared" si="184"/>
        <v>0</v>
      </c>
      <c r="J319" s="248">
        <f t="shared" si="184"/>
        <v>0</v>
      </c>
      <c r="K319" s="248">
        <f t="shared" si="184"/>
        <v>0</v>
      </c>
      <c r="L319" s="248">
        <f t="shared" si="184"/>
        <v>0</v>
      </c>
      <c r="M319" s="248">
        <f t="shared" si="158"/>
        <v>305262</v>
      </c>
    </row>
    <row r="320" spans="1:13" s="225" customFormat="1" hidden="1" x14ac:dyDescent="0.2">
      <c r="A320" s="194" t="s">
        <v>601</v>
      </c>
      <c r="B320" s="175" t="s">
        <v>639</v>
      </c>
      <c r="C320" s="165">
        <v>11</v>
      </c>
      <c r="D320" s="165"/>
      <c r="E320" s="166">
        <v>36</v>
      </c>
      <c r="F320" s="167"/>
      <c r="G320" s="168"/>
      <c r="H320" s="247">
        <f t="shared" si="184"/>
        <v>305262</v>
      </c>
      <c r="I320" s="247">
        <f t="shared" si="184"/>
        <v>0</v>
      </c>
      <c r="J320" s="247">
        <f t="shared" si="184"/>
        <v>0</v>
      </c>
      <c r="K320" s="247">
        <f t="shared" si="184"/>
        <v>0</v>
      </c>
      <c r="L320" s="247">
        <f t="shared" si="184"/>
        <v>0</v>
      </c>
      <c r="M320" s="247">
        <f t="shared" si="158"/>
        <v>305262</v>
      </c>
    </row>
    <row r="321" spans="1:13" s="207" customFormat="1" hidden="1" x14ac:dyDescent="0.2">
      <c r="A321" s="117" t="s">
        <v>601</v>
      </c>
      <c r="B321" s="101" t="s">
        <v>639</v>
      </c>
      <c r="C321" s="102">
        <v>11</v>
      </c>
      <c r="D321" s="103"/>
      <c r="E321" s="104">
        <v>363</v>
      </c>
      <c r="F321" s="140"/>
      <c r="G321" s="105"/>
      <c r="H321" s="106">
        <f t="shared" ref="H321:L321" si="185">SUM(H322)</f>
        <v>305262</v>
      </c>
      <c r="I321" s="106">
        <f t="shared" si="185"/>
        <v>0</v>
      </c>
      <c r="J321" s="106">
        <f t="shared" si="185"/>
        <v>0</v>
      </c>
      <c r="K321" s="106">
        <f t="shared" si="185"/>
        <v>0</v>
      </c>
      <c r="L321" s="106">
        <f t="shared" si="185"/>
        <v>0</v>
      </c>
      <c r="M321" s="106">
        <f t="shared" si="158"/>
        <v>305262</v>
      </c>
    </row>
    <row r="322" spans="1:13" s="207" customFormat="1" ht="15" hidden="1" x14ac:dyDescent="0.2">
      <c r="A322" s="95" t="s">
        <v>601</v>
      </c>
      <c r="B322" s="93" t="s">
        <v>639</v>
      </c>
      <c r="C322" s="94">
        <v>11</v>
      </c>
      <c r="D322" s="108" t="s">
        <v>101</v>
      </c>
      <c r="E322" s="109">
        <v>3631</v>
      </c>
      <c r="F322" s="141" t="s">
        <v>71</v>
      </c>
      <c r="G322" s="131"/>
      <c r="H322" s="228">
        <v>305262</v>
      </c>
      <c r="I322" s="228"/>
      <c r="J322" s="228"/>
      <c r="K322" s="228"/>
      <c r="L322" s="228"/>
      <c r="M322" s="228">
        <f t="shared" si="158"/>
        <v>305262</v>
      </c>
    </row>
    <row r="323" spans="1:13" s="223" customFormat="1" ht="33.75" hidden="1" x14ac:dyDescent="0.2">
      <c r="A323" s="195" t="s">
        <v>601</v>
      </c>
      <c r="B323" s="170" t="s">
        <v>641</v>
      </c>
      <c r="C323" s="170"/>
      <c r="D323" s="170"/>
      <c r="E323" s="171"/>
      <c r="F323" s="173" t="s">
        <v>642</v>
      </c>
      <c r="G323" s="174" t="s">
        <v>627</v>
      </c>
      <c r="H323" s="248">
        <f t="shared" ref="H323:L325" si="186">H324</f>
        <v>66361</v>
      </c>
      <c r="I323" s="248">
        <f t="shared" si="186"/>
        <v>0</v>
      </c>
      <c r="J323" s="248">
        <f t="shared" si="186"/>
        <v>0</v>
      </c>
      <c r="K323" s="248">
        <f t="shared" si="186"/>
        <v>0</v>
      </c>
      <c r="L323" s="248">
        <f t="shared" si="186"/>
        <v>500000</v>
      </c>
      <c r="M323" s="248">
        <f t="shared" si="158"/>
        <v>566361</v>
      </c>
    </row>
    <row r="324" spans="1:13" s="225" customFormat="1" hidden="1" x14ac:dyDescent="0.2">
      <c r="A324" s="194" t="s">
        <v>601</v>
      </c>
      <c r="B324" s="175" t="s">
        <v>641</v>
      </c>
      <c r="C324" s="165">
        <v>11</v>
      </c>
      <c r="D324" s="165"/>
      <c r="E324" s="166">
        <v>35</v>
      </c>
      <c r="F324" s="167"/>
      <c r="G324" s="168"/>
      <c r="H324" s="247">
        <f t="shared" si="186"/>
        <v>66361</v>
      </c>
      <c r="I324" s="247">
        <f t="shared" si="186"/>
        <v>0</v>
      </c>
      <c r="J324" s="247">
        <f t="shared" si="186"/>
        <v>0</v>
      </c>
      <c r="K324" s="247">
        <f t="shared" si="186"/>
        <v>0</v>
      </c>
      <c r="L324" s="247">
        <f t="shared" si="186"/>
        <v>500000</v>
      </c>
      <c r="M324" s="247">
        <f t="shared" si="158"/>
        <v>566361</v>
      </c>
    </row>
    <row r="325" spans="1:13" s="207" customFormat="1" hidden="1" x14ac:dyDescent="0.2">
      <c r="A325" s="117" t="s">
        <v>601</v>
      </c>
      <c r="B325" s="101" t="s">
        <v>641</v>
      </c>
      <c r="C325" s="102">
        <v>11</v>
      </c>
      <c r="D325" s="103"/>
      <c r="E325" s="104">
        <v>351</v>
      </c>
      <c r="F325" s="140"/>
      <c r="G325" s="105"/>
      <c r="H325" s="106">
        <f t="shared" si="186"/>
        <v>66361</v>
      </c>
      <c r="I325" s="106">
        <f t="shared" si="186"/>
        <v>0</v>
      </c>
      <c r="J325" s="106">
        <f t="shared" si="186"/>
        <v>0</v>
      </c>
      <c r="K325" s="106">
        <f t="shared" si="186"/>
        <v>0</v>
      </c>
      <c r="L325" s="106">
        <f t="shared" si="186"/>
        <v>500000</v>
      </c>
      <c r="M325" s="106">
        <f t="shared" si="158"/>
        <v>566361</v>
      </c>
    </row>
    <row r="326" spans="1:13" s="207" customFormat="1" ht="30" hidden="1" x14ac:dyDescent="0.2">
      <c r="A326" s="95" t="s">
        <v>601</v>
      </c>
      <c r="B326" s="93" t="s">
        <v>641</v>
      </c>
      <c r="C326" s="94">
        <v>11</v>
      </c>
      <c r="D326" s="108" t="s">
        <v>101</v>
      </c>
      <c r="E326" s="109">
        <v>3512</v>
      </c>
      <c r="F326" s="283" t="s">
        <v>281</v>
      </c>
      <c r="G326" s="131"/>
      <c r="H326" s="228">
        <v>66361</v>
      </c>
      <c r="I326" s="228"/>
      <c r="J326" s="228"/>
      <c r="K326" s="228"/>
      <c r="L326" s="228">
        <v>500000</v>
      </c>
      <c r="M326" s="228">
        <f t="shared" si="158"/>
        <v>566361</v>
      </c>
    </row>
    <row r="327" spans="1:13" s="225" customFormat="1" ht="47.25" hidden="1" x14ac:dyDescent="0.2">
      <c r="A327" s="195" t="s">
        <v>601</v>
      </c>
      <c r="B327" s="170" t="s">
        <v>643</v>
      </c>
      <c r="C327" s="170"/>
      <c r="D327" s="170"/>
      <c r="E327" s="171"/>
      <c r="F327" s="173" t="s">
        <v>644</v>
      </c>
      <c r="G327" s="174" t="s">
        <v>627</v>
      </c>
      <c r="H327" s="248">
        <f>H328+H335+H340</f>
        <v>1660</v>
      </c>
      <c r="I327" s="248">
        <f>I328+I335+I340</f>
        <v>0</v>
      </c>
      <c r="J327" s="248">
        <f>J328+J335+J340</f>
        <v>341</v>
      </c>
      <c r="K327" s="248">
        <f>K328+K335+K340</f>
        <v>0</v>
      </c>
      <c r="L327" s="248">
        <f>L328+L335+L340</f>
        <v>0</v>
      </c>
      <c r="M327" s="248">
        <f t="shared" si="158"/>
        <v>2001</v>
      </c>
    </row>
    <row r="328" spans="1:13" s="225" customFormat="1" hidden="1" x14ac:dyDescent="0.2">
      <c r="A328" s="183" t="s">
        <v>601</v>
      </c>
      <c r="B328" s="165" t="s">
        <v>643</v>
      </c>
      <c r="C328" s="165">
        <v>11</v>
      </c>
      <c r="D328" s="165"/>
      <c r="E328" s="166">
        <v>32</v>
      </c>
      <c r="F328" s="167"/>
      <c r="G328" s="168"/>
      <c r="H328" s="247">
        <f t="shared" ref="H328:I328" si="187">H329+H331+H333</f>
        <v>590</v>
      </c>
      <c r="I328" s="247">
        <f t="shared" si="187"/>
        <v>0</v>
      </c>
      <c r="J328" s="247">
        <f t="shared" ref="J328:L328" si="188">J329+J331+J333</f>
        <v>150</v>
      </c>
      <c r="K328" s="247">
        <f t="shared" si="188"/>
        <v>0</v>
      </c>
      <c r="L328" s="247">
        <f t="shared" si="188"/>
        <v>0</v>
      </c>
      <c r="M328" s="247">
        <f t="shared" ref="M328:M391" si="189">H328-I328+J328-K328+L328</f>
        <v>740</v>
      </c>
    </row>
    <row r="329" spans="1:13" s="225" customFormat="1" hidden="1" x14ac:dyDescent="0.2">
      <c r="A329" s="152" t="s">
        <v>601</v>
      </c>
      <c r="B329" s="146" t="s">
        <v>643</v>
      </c>
      <c r="C329" s="146">
        <v>11</v>
      </c>
      <c r="D329" s="132"/>
      <c r="E329" s="129">
        <v>321</v>
      </c>
      <c r="F329" s="143"/>
      <c r="G329" s="130"/>
      <c r="H329" s="148">
        <f t="shared" ref="H329:L329" si="190">H330</f>
        <v>540</v>
      </c>
      <c r="I329" s="148">
        <f t="shared" si="190"/>
        <v>0</v>
      </c>
      <c r="J329" s="148">
        <f t="shared" si="190"/>
        <v>0</v>
      </c>
      <c r="K329" s="148">
        <f t="shared" si="190"/>
        <v>0</v>
      </c>
      <c r="L329" s="148">
        <f t="shared" si="190"/>
        <v>0</v>
      </c>
      <c r="M329" s="148">
        <f t="shared" si="189"/>
        <v>540</v>
      </c>
    </row>
    <row r="330" spans="1:13" s="225" customFormat="1" hidden="1" x14ac:dyDescent="0.2">
      <c r="A330" s="108" t="s">
        <v>601</v>
      </c>
      <c r="B330" s="94" t="s">
        <v>643</v>
      </c>
      <c r="C330" s="94">
        <v>11</v>
      </c>
      <c r="D330" s="95" t="s">
        <v>101</v>
      </c>
      <c r="E330" s="118">
        <v>3211</v>
      </c>
      <c r="F330" s="141" t="s">
        <v>42</v>
      </c>
      <c r="G330" s="131"/>
      <c r="H330" s="228">
        <v>540</v>
      </c>
      <c r="I330" s="228"/>
      <c r="J330" s="228"/>
      <c r="K330" s="228"/>
      <c r="L330" s="228"/>
      <c r="M330" s="228">
        <f t="shared" si="189"/>
        <v>540</v>
      </c>
    </row>
    <row r="331" spans="1:13" s="225" customFormat="1" hidden="1" x14ac:dyDescent="0.2">
      <c r="A331" s="152" t="s">
        <v>601</v>
      </c>
      <c r="B331" s="146" t="s">
        <v>643</v>
      </c>
      <c r="C331" s="146">
        <v>11</v>
      </c>
      <c r="D331" s="132"/>
      <c r="E331" s="129">
        <v>322</v>
      </c>
      <c r="F331" s="143"/>
      <c r="G331" s="130"/>
      <c r="H331" s="148">
        <f t="shared" ref="H331:L331" si="191">H332</f>
        <v>50</v>
      </c>
      <c r="I331" s="148">
        <f t="shared" si="191"/>
        <v>0</v>
      </c>
      <c r="J331" s="148">
        <f t="shared" si="191"/>
        <v>0</v>
      </c>
      <c r="K331" s="148">
        <f t="shared" si="191"/>
        <v>0</v>
      </c>
      <c r="L331" s="148">
        <f t="shared" si="191"/>
        <v>0</v>
      </c>
      <c r="M331" s="148">
        <f t="shared" si="189"/>
        <v>50</v>
      </c>
    </row>
    <row r="332" spans="1:13" s="225" customFormat="1" hidden="1" x14ac:dyDescent="0.2">
      <c r="A332" s="108" t="s">
        <v>601</v>
      </c>
      <c r="B332" s="94" t="s">
        <v>643</v>
      </c>
      <c r="C332" s="94">
        <v>11</v>
      </c>
      <c r="D332" s="95" t="s">
        <v>101</v>
      </c>
      <c r="E332" s="118">
        <v>3223</v>
      </c>
      <c r="F332" s="141" t="s">
        <v>48</v>
      </c>
      <c r="G332" s="131"/>
      <c r="H332" s="228">
        <v>50</v>
      </c>
      <c r="I332" s="228"/>
      <c r="J332" s="228"/>
      <c r="K332" s="228"/>
      <c r="L332" s="228"/>
      <c r="M332" s="228">
        <f t="shared" si="189"/>
        <v>50</v>
      </c>
    </row>
    <row r="333" spans="1:13" s="225" customFormat="1" hidden="1" x14ac:dyDescent="0.2">
      <c r="A333" s="152" t="s">
        <v>601</v>
      </c>
      <c r="B333" s="146" t="s">
        <v>643</v>
      </c>
      <c r="C333" s="146">
        <v>11</v>
      </c>
      <c r="D333" s="132"/>
      <c r="E333" s="129">
        <v>329</v>
      </c>
      <c r="F333" s="143"/>
      <c r="G333" s="130"/>
      <c r="H333" s="148">
        <f t="shared" ref="H333:L333" si="192">H334</f>
        <v>0</v>
      </c>
      <c r="I333" s="148">
        <f t="shared" si="192"/>
        <v>0</v>
      </c>
      <c r="J333" s="148">
        <f t="shared" si="192"/>
        <v>150</v>
      </c>
      <c r="K333" s="148">
        <f t="shared" si="192"/>
        <v>0</v>
      </c>
      <c r="L333" s="148">
        <f t="shared" si="192"/>
        <v>0</v>
      </c>
      <c r="M333" s="148">
        <f t="shared" si="189"/>
        <v>150</v>
      </c>
    </row>
    <row r="334" spans="1:13" s="225" customFormat="1" hidden="1" x14ac:dyDescent="0.2">
      <c r="A334" s="108" t="s">
        <v>601</v>
      </c>
      <c r="B334" s="94" t="s">
        <v>643</v>
      </c>
      <c r="C334" s="94">
        <v>11</v>
      </c>
      <c r="D334" s="95" t="s">
        <v>101</v>
      </c>
      <c r="E334" s="118">
        <v>3293</v>
      </c>
      <c r="F334" s="141" t="s">
        <v>64</v>
      </c>
      <c r="G334" s="131"/>
      <c r="H334" s="228"/>
      <c r="I334" s="228"/>
      <c r="J334" s="228">
        <v>150</v>
      </c>
      <c r="K334" s="228"/>
      <c r="L334" s="228"/>
      <c r="M334" s="228">
        <f t="shared" si="189"/>
        <v>150</v>
      </c>
    </row>
    <row r="335" spans="1:13" s="225" customFormat="1" hidden="1" x14ac:dyDescent="0.2">
      <c r="A335" s="183" t="s">
        <v>601</v>
      </c>
      <c r="B335" s="165" t="s">
        <v>643</v>
      </c>
      <c r="C335" s="165">
        <v>12</v>
      </c>
      <c r="D335" s="165"/>
      <c r="E335" s="166">
        <v>31</v>
      </c>
      <c r="F335" s="167"/>
      <c r="G335" s="168"/>
      <c r="H335" s="247">
        <f t="shared" ref="H335:I335" si="193">H336+H338</f>
        <v>570</v>
      </c>
      <c r="I335" s="247">
        <f t="shared" si="193"/>
        <v>0</v>
      </c>
      <c r="J335" s="247">
        <f t="shared" ref="J335:L335" si="194">J336+J338</f>
        <v>0</v>
      </c>
      <c r="K335" s="247">
        <f t="shared" si="194"/>
        <v>0</v>
      </c>
      <c r="L335" s="247">
        <f t="shared" si="194"/>
        <v>0</v>
      </c>
      <c r="M335" s="247">
        <f t="shared" si="189"/>
        <v>570</v>
      </c>
    </row>
    <row r="336" spans="1:13" s="225" customFormat="1" hidden="1" x14ac:dyDescent="0.2">
      <c r="A336" s="152" t="s">
        <v>601</v>
      </c>
      <c r="B336" s="146" t="s">
        <v>643</v>
      </c>
      <c r="C336" s="146">
        <v>12</v>
      </c>
      <c r="D336" s="132"/>
      <c r="E336" s="129">
        <v>311</v>
      </c>
      <c r="F336" s="143"/>
      <c r="G336" s="130"/>
      <c r="H336" s="148">
        <f t="shared" ref="H336:L336" si="195">H337</f>
        <v>470</v>
      </c>
      <c r="I336" s="148">
        <f t="shared" si="195"/>
        <v>0</v>
      </c>
      <c r="J336" s="148">
        <f t="shared" si="195"/>
        <v>0</v>
      </c>
      <c r="K336" s="148">
        <f t="shared" si="195"/>
        <v>0</v>
      </c>
      <c r="L336" s="148">
        <f t="shared" si="195"/>
        <v>0</v>
      </c>
      <c r="M336" s="148">
        <f t="shared" si="189"/>
        <v>470</v>
      </c>
    </row>
    <row r="337" spans="1:13" s="225" customFormat="1" hidden="1" x14ac:dyDescent="0.2">
      <c r="A337" s="108" t="s">
        <v>601</v>
      </c>
      <c r="B337" s="94" t="s">
        <v>643</v>
      </c>
      <c r="C337" s="94">
        <v>12</v>
      </c>
      <c r="D337" s="95" t="s">
        <v>101</v>
      </c>
      <c r="E337" s="118">
        <v>3111</v>
      </c>
      <c r="F337" s="141" t="s">
        <v>33</v>
      </c>
      <c r="G337" s="131"/>
      <c r="H337" s="228">
        <v>470</v>
      </c>
      <c r="I337" s="228"/>
      <c r="J337" s="228"/>
      <c r="K337" s="228"/>
      <c r="L337" s="228"/>
      <c r="M337" s="228">
        <f t="shared" si="189"/>
        <v>470</v>
      </c>
    </row>
    <row r="338" spans="1:13" s="207" customFormat="1" hidden="1" x14ac:dyDescent="0.2">
      <c r="A338" s="152" t="s">
        <v>601</v>
      </c>
      <c r="B338" s="146" t="s">
        <v>643</v>
      </c>
      <c r="C338" s="146">
        <v>12</v>
      </c>
      <c r="D338" s="132"/>
      <c r="E338" s="129">
        <v>313</v>
      </c>
      <c r="F338" s="143"/>
      <c r="G338" s="130"/>
      <c r="H338" s="148">
        <f t="shared" ref="H338:L338" si="196">H339</f>
        <v>100</v>
      </c>
      <c r="I338" s="148">
        <f t="shared" si="196"/>
        <v>0</v>
      </c>
      <c r="J338" s="148">
        <f t="shared" si="196"/>
        <v>0</v>
      </c>
      <c r="K338" s="148">
        <f t="shared" si="196"/>
        <v>0</v>
      </c>
      <c r="L338" s="148">
        <f t="shared" si="196"/>
        <v>0</v>
      </c>
      <c r="M338" s="148">
        <f t="shared" si="189"/>
        <v>100</v>
      </c>
    </row>
    <row r="339" spans="1:13" s="225" customFormat="1" hidden="1" x14ac:dyDescent="0.2">
      <c r="A339" s="108" t="s">
        <v>601</v>
      </c>
      <c r="B339" s="94" t="s">
        <v>643</v>
      </c>
      <c r="C339" s="94">
        <v>12</v>
      </c>
      <c r="D339" s="95" t="s">
        <v>101</v>
      </c>
      <c r="E339" s="118">
        <v>3132</v>
      </c>
      <c r="F339" s="141" t="s">
        <v>40</v>
      </c>
      <c r="G339" s="131"/>
      <c r="H339" s="228">
        <v>100</v>
      </c>
      <c r="I339" s="228"/>
      <c r="J339" s="228"/>
      <c r="K339" s="228"/>
      <c r="L339" s="228"/>
      <c r="M339" s="228">
        <f t="shared" si="189"/>
        <v>100</v>
      </c>
    </row>
    <row r="340" spans="1:13" s="225" customFormat="1" hidden="1" x14ac:dyDescent="0.2">
      <c r="A340" s="183" t="s">
        <v>601</v>
      </c>
      <c r="B340" s="165" t="s">
        <v>643</v>
      </c>
      <c r="C340" s="165">
        <v>12</v>
      </c>
      <c r="D340" s="165"/>
      <c r="E340" s="166">
        <v>32</v>
      </c>
      <c r="F340" s="167"/>
      <c r="G340" s="168"/>
      <c r="H340" s="247">
        <f t="shared" ref="H340:I340" si="197">H341+H343+H345</f>
        <v>500</v>
      </c>
      <c r="I340" s="247">
        <f t="shared" si="197"/>
        <v>0</v>
      </c>
      <c r="J340" s="247">
        <f t="shared" ref="J340:L340" si="198">J341+J343+J345</f>
        <v>191</v>
      </c>
      <c r="K340" s="247">
        <f t="shared" si="198"/>
        <v>0</v>
      </c>
      <c r="L340" s="247">
        <f t="shared" si="198"/>
        <v>0</v>
      </c>
      <c r="M340" s="247">
        <f t="shared" si="189"/>
        <v>691</v>
      </c>
    </row>
    <row r="341" spans="1:13" s="225" customFormat="1" hidden="1" x14ac:dyDescent="0.2">
      <c r="A341" s="152" t="s">
        <v>601</v>
      </c>
      <c r="B341" s="146" t="s">
        <v>643</v>
      </c>
      <c r="C341" s="146">
        <v>12</v>
      </c>
      <c r="D341" s="132"/>
      <c r="E341" s="129">
        <v>321</v>
      </c>
      <c r="F341" s="143"/>
      <c r="G341" s="130"/>
      <c r="H341" s="148">
        <f t="shared" ref="H341:L341" si="199">H342</f>
        <v>400</v>
      </c>
      <c r="I341" s="148">
        <f t="shared" si="199"/>
        <v>0</v>
      </c>
      <c r="J341" s="148">
        <f t="shared" si="199"/>
        <v>0</v>
      </c>
      <c r="K341" s="148">
        <f t="shared" si="199"/>
        <v>0</v>
      </c>
      <c r="L341" s="148">
        <f t="shared" si="199"/>
        <v>0</v>
      </c>
      <c r="M341" s="148">
        <f t="shared" si="189"/>
        <v>400</v>
      </c>
    </row>
    <row r="342" spans="1:13" s="225" customFormat="1" hidden="1" x14ac:dyDescent="0.2">
      <c r="A342" s="108" t="s">
        <v>601</v>
      </c>
      <c r="B342" s="94" t="s">
        <v>643</v>
      </c>
      <c r="C342" s="94">
        <v>12</v>
      </c>
      <c r="D342" s="95" t="s">
        <v>101</v>
      </c>
      <c r="E342" s="118">
        <v>3211</v>
      </c>
      <c r="F342" s="141" t="s">
        <v>42</v>
      </c>
      <c r="G342" s="131"/>
      <c r="H342" s="228">
        <v>400</v>
      </c>
      <c r="I342" s="228"/>
      <c r="J342" s="228"/>
      <c r="K342" s="228"/>
      <c r="L342" s="228"/>
      <c r="M342" s="228">
        <f t="shared" si="189"/>
        <v>400</v>
      </c>
    </row>
    <row r="343" spans="1:13" s="225" customFormat="1" hidden="1" x14ac:dyDescent="0.2">
      <c r="A343" s="152" t="s">
        <v>601</v>
      </c>
      <c r="B343" s="146" t="s">
        <v>643</v>
      </c>
      <c r="C343" s="146">
        <v>12</v>
      </c>
      <c r="D343" s="132"/>
      <c r="E343" s="129">
        <v>322</v>
      </c>
      <c r="F343" s="143"/>
      <c r="G343" s="130"/>
      <c r="H343" s="148">
        <f t="shared" ref="H343:L343" si="200">H344</f>
        <v>100</v>
      </c>
      <c r="I343" s="148">
        <f t="shared" si="200"/>
        <v>0</v>
      </c>
      <c r="J343" s="148">
        <f t="shared" si="200"/>
        <v>0</v>
      </c>
      <c r="K343" s="148">
        <f t="shared" si="200"/>
        <v>0</v>
      </c>
      <c r="L343" s="148">
        <f t="shared" si="200"/>
        <v>0</v>
      </c>
      <c r="M343" s="148">
        <f t="shared" si="189"/>
        <v>100</v>
      </c>
    </row>
    <row r="344" spans="1:13" s="225" customFormat="1" hidden="1" x14ac:dyDescent="0.2">
      <c r="A344" s="108" t="s">
        <v>601</v>
      </c>
      <c r="B344" s="94" t="s">
        <v>643</v>
      </c>
      <c r="C344" s="94">
        <v>12</v>
      </c>
      <c r="D344" s="95" t="s">
        <v>101</v>
      </c>
      <c r="E344" s="118">
        <v>3223</v>
      </c>
      <c r="F344" s="141" t="s">
        <v>48</v>
      </c>
      <c r="G344" s="131"/>
      <c r="H344" s="228">
        <v>100</v>
      </c>
      <c r="I344" s="228"/>
      <c r="J344" s="228"/>
      <c r="K344" s="228"/>
      <c r="L344" s="228"/>
      <c r="M344" s="228">
        <f t="shared" si="189"/>
        <v>100</v>
      </c>
    </row>
    <row r="345" spans="1:13" s="225" customFormat="1" hidden="1" x14ac:dyDescent="0.2">
      <c r="A345" s="152" t="s">
        <v>601</v>
      </c>
      <c r="B345" s="146" t="s">
        <v>643</v>
      </c>
      <c r="C345" s="146">
        <v>12</v>
      </c>
      <c r="D345" s="132"/>
      <c r="E345" s="129">
        <v>329</v>
      </c>
      <c r="F345" s="143"/>
      <c r="G345" s="130"/>
      <c r="H345" s="148">
        <f t="shared" ref="H345:L345" si="201">H346</f>
        <v>0</v>
      </c>
      <c r="I345" s="148">
        <f t="shared" si="201"/>
        <v>0</v>
      </c>
      <c r="J345" s="148">
        <f t="shared" si="201"/>
        <v>191</v>
      </c>
      <c r="K345" s="148">
        <f t="shared" si="201"/>
        <v>0</v>
      </c>
      <c r="L345" s="148">
        <f t="shared" si="201"/>
        <v>0</v>
      </c>
      <c r="M345" s="148">
        <f t="shared" si="189"/>
        <v>191</v>
      </c>
    </row>
    <row r="346" spans="1:13" s="225" customFormat="1" hidden="1" x14ac:dyDescent="0.2">
      <c r="A346" s="108" t="s">
        <v>601</v>
      </c>
      <c r="B346" s="94" t="s">
        <v>643</v>
      </c>
      <c r="C346" s="94">
        <v>12</v>
      </c>
      <c r="D346" s="95" t="s">
        <v>101</v>
      </c>
      <c r="E346" s="118">
        <v>3293</v>
      </c>
      <c r="F346" s="141" t="s">
        <v>64</v>
      </c>
      <c r="G346" s="131"/>
      <c r="H346" s="228"/>
      <c r="I346" s="228"/>
      <c r="J346" s="228">
        <v>191</v>
      </c>
      <c r="K346" s="228"/>
      <c r="L346" s="228"/>
      <c r="M346" s="228">
        <f t="shared" si="189"/>
        <v>191</v>
      </c>
    </row>
    <row r="347" spans="1:13" s="225" customFormat="1" ht="33.75" hidden="1" x14ac:dyDescent="0.2">
      <c r="A347" s="195" t="s">
        <v>601</v>
      </c>
      <c r="B347" s="170" t="s">
        <v>645</v>
      </c>
      <c r="C347" s="170"/>
      <c r="D347" s="170"/>
      <c r="E347" s="171"/>
      <c r="F347" s="173" t="s">
        <v>646</v>
      </c>
      <c r="G347" s="174" t="s">
        <v>627</v>
      </c>
      <c r="H347" s="248">
        <f>H348+H368+H375+H360+H363+H387+H390</f>
        <v>463750</v>
      </c>
      <c r="I347" s="248">
        <f>I348+I368+I375+I360+I363+I387+I390</f>
        <v>0</v>
      </c>
      <c r="J347" s="248">
        <f>J348+J368+J375+J360+J363+J387+J390</f>
        <v>12300</v>
      </c>
      <c r="K347" s="248">
        <f>K348+K368+K375+K360+K363+K387+K390</f>
        <v>0</v>
      </c>
      <c r="L347" s="248">
        <f>L348+L368+L375+L360+L363+L387+L390</f>
        <v>0</v>
      </c>
      <c r="M347" s="248">
        <f t="shared" si="189"/>
        <v>476050</v>
      </c>
    </row>
    <row r="348" spans="1:13" s="225" customFormat="1" hidden="1" x14ac:dyDescent="0.2">
      <c r="A348" s="183" t="s">
        <v>601</v>
      </c>
      <c r="B348" s="165" t="s">
        <v>645</v>
      </c>
      <c r="C348" s="165">
        <v>11</v>
      </c>
      <c r="D348" s="165"/>
      <c r="E348" s="166">
        <v>32</v>
      </c>
      <c r="F348" s="167"/>
      <c r="G348" s="168"/>
      <c r="H348" s="247">
        <f t="shared" ref="H348:I348" si="202">H349+H352+H354+H358</f>
        <v>73250</v>
      </c>
      <c r="I348" s="247">
        <f t="shared" si="202"/>
        <v>0</v>
      </c>
      <c r="J348" s="247">
        <f t="shared" ref="J348:L348" si="203">J349+J352+J354+J358</f>
        <v>0</v>
      </c>
      <c r="K348" s="247">
        <f t="shared" si="203"/>
        <v>0</v>
      </c>
      <c r="L348" s="247">
        <f t="shared" si="203"/>
        <v>0</v>
      </c>
      <c r="M348" s="247">
        <f t="shared" si="189"/>
        <v>73250</v>
      </c>
    </row>
    <row r="349" spans="1:13" s="225" customFormat="1" hidden="1" x14ac:dyDescent="0.2">
      <c r="A349" s="152" t="s">
        <v>601</v>
      </c>
      <c r="B349" s="146" t="s">
        <v>645</v>
      </c>
      <c r="C349" s="146">
        <v>11</v>
      </c>
      <c r="D349" s="132"/>
      <c r="E349" s="129">
        <v>321</v>
      </c>
      <c r="F349" s="143"/>
      <c r="G349" s="130"/>
      <c r="H349" s="148">
        <f t="shared" ref="H349:I349" si="204">SUM(H350:H351)</f>
        <v>2500</v>
      </c>
      <c r="I349" s="148">
        <f t="shared" si="204"/>
        <v>0</v>
      </c>
      <c r="J349" s="148">
        <f t="shared" ref="J349:L349" si="205">SUM(J350:J351)</f>
        <v>0</v>
      </c>
      <c r="K349" s="148">
        <f t="shared" si="205"/>
        <v>0</v>
      </c>
      <c r="L349" s="148">
        <f t="shared" si="205"/>
        <v>0</v>
      </c>
      <c r="M349" s="148">
        <f t="shared" si="189"/>
        <v>2500</v>
      </c>
    </row>
    <row r="350" spans="1:13" s="225" customFormat="1" hidden="1" x14ac:dyDescent="0.2">
      <c r="A350" s="108" t="s">
        <v>601</v>
      </c>
      <c r="B350" s="94" t="s">
        <v>645</v>
      </c>
      <c r="C350" s="94">
        <v>11</v>
      </c>
      <c r="D350" s="95" t="s">
        <v>101</v>
      </c>
      <c r="E350" s="118">
        <v>3211</v>
      </c>
      <c r="F350" s="141" t="s">
        <v>42</v>
      </c>
      <c r="G350" s="131"/>
      <c r="H350" s="228">
        <v>2000</v>
      </c>
      <c r="I350" s="228"/>
      <c r="J350" s="228"/>
      <c r="K350" s="228"/>
      <c r="L350" s="228"/>
      <c r="M350" s="228">
        <f t="shared" si="189"/>
        <v>2000</v>
      </c>
    </row>
    <row r="351" spans="1:13" s="225" customFormat="1" hidden="1" x14ac:dyDescent="0.2">
      <c r="A351" s="108" t="s">
        <v>601</v>
      </c>
      <c r="B351" s="94" t="s">
        <v>645</v>
      </c>
      <c r="C351" s="94">
        <v>11</v>
      </c>
      <c r="D351" s="95" t="s">
        <v>101</v>
      </c>
      <c r="E351" s="118">
        <v>3213</v>
      </c>
      <c r="F351" s="141" t="s">
        <v>44</v>
      </c>
      <c r="G351" s="131"/>
      <c r="H351" s="228">
        <v>500</v>
      </c>
      <c r="I351" s="228"/>
      <c r="J351" s="228"/>
      <c r="K351" s="228"/>
      <c r="L351" s="228"/>
      <c r="M351" s="228">
        <f t="shared" si="189"/>
        <v>500</v>
      </c>
    </row>
    <row r="352" spans="1:13" s="225" customFormat="1" hidden="1" x14ac:dyDescent="0.2">
      <c r="A352" s="152" t="s">
        <v>601</v>
      </c>
      <c r="B352" s="146" t="s">
        <v>645</v>
      </c>
      <c r="C352" s="146">
        <v>11</v>
      </c>
      <c r="D352" s="132"/>
      <c r="E352" s="129">
        <v>322</v>
      </c>
      <c r="F352" s="143"/>
      <c r="G352" s="130"/>
      <c r="H352" s="148">
        <f t="shared" ref="H352:L352" si="206">H353</f>
        <v>500</v>
      </c>
      <c r="I352" s="148">
        <f t="shared" si="206"/>
        <v>0</v>
      </c>
      <c r="J352" s="148">
        <f t="shared" si="206"/>
        <v>0</v>
      </c>
      <c r="K352" s="148">
        <f t="shared" si="206"/>
        <v>0</v>
      </c>
      <c r="L352" s="148">
        <f t="shared" si="206"/>
        <v>0</v>
      </c>
      <c r="M352" s="148">
        <f t="shared" si="189"/>
        <v>500</v>
      </c>
    </row>
    <row r="353" spans="1:13" s="225" customFormat="1" hidden="1" x14ac:dyDescent="0.2">
      <c r="A353" s="108" t="s">
        <v>601</v>
      </c>
      <c r="B353" s="94" t="s">
        <v>645</v>
      </c>
      <c r="C353" s="94">
        <v>11</v>
      </c>
      <c r="D353" s="95" t="s">
        <v>101</v>
      </c>
      <c r="E353" s="118">
        <v>3223</v>
      </c>
      <c r="F353" s="141" t="s">
        <v>48</v>
      </c>
      <c r="G353" s="131"/>
      <c r="H353" s="228">
        <v>500</v>
      </c>
      <c r="I353" s="228"/>
      <c r="J353" s="228"/>
      <c r="K353" s="228"/>
      <c r="L353" s="228"/>
      <c r="M353" s="228">
        <f t="shared" si="189"/>
        <v>500</v>
      </c>
    </row>
    <row r="354" spans="1:13" s="225" customFormat="1" hidden="1" x14ac:dyDescent="0.2">
      <c r="A354" s="152" t="s">
        <v>601</v>
      </c>
      <c r="B354" s="146" t="s">
        <v>645</v>
      </c>
      <c r="C354" s="146">
        <v>11</v>
      </c>
      <c r="D354" s="132"/>
      <c r="E354" s="129">
        <v>323</v>
      </c>
      <c r="F354" s="143"/>
      <c r="G354" s="130"/>
      <c r="H354" s="148">
        <f t="shared" ref="H354:I354" si="207">SUM(H355:H357)</f>
        <v>69500</v>
      </c>
      <c r="I354" s="148">
        <f t="shared" si="207"/>
        <v>0</v>
      </c>
      <c r="J354" s="148">
        <f t="shared" ref="J354:L354" si="208">SUM(J355:J357)</f>
        <v>0</v>
      </c>
      <c r="K354" s="148">
        <f t="shared" si="208"/>
        <v>0</v>
      </c>
      <c r="L354" s="148">
        <f t="shared" si="208"/>
        <v>0</v>
      </c>
      <c r="M354" s="148">
        <f t="shared" si="189"/>
        <v>69500</v>
      </c>
    </row>
    <row r="355" spans="1:13" s="225" customFormat="1" hidden="1" x14ac:dyDescent="0.2">
      <c r="A355" s="108" t="s">
        <v>601</v>
      </c>
      <c r="B355" s="94" t="s">
        <v>645</v>
      </c>
      <c r="C355" s="94">
        <v>11</v>
      </c>
      <c r="D355" s="95" t="s">
        <v>101</v>
      </c>
      <c r="E355" s="118">
        <v>3233</v>
      </c>
      <c r="F355" s="141" t="s">
        <v>54</v>
      </c>
      <c r="G355" s="131"/>
      <c r="H355" s="228">
        <v>500</v>
      </c>
      <c r="I355" s="228"/>
      <c r="J355" s="228"/>
      <c r="K355" s="228"/>
      <c r="L355" s="228"/>
      <c r="M355" s="228">
        <f t="shared" si="189"/>
        <v>500</v>
      </c>
    </row>
    <row r="356" spans="1:13" s="225" customFormat="1" hidden="1" x14ac:dyDescent="0.2">
      <c r="A356" s="108" t="s">
        <v>601</v>
      </c>
      <c r="B356" s="94" t="s">
        <v>645</v>
      </c>
      <c r="C356" s="94">
        <v>11</v>
      </c>
      <c r="D356" s="95" t="s">
        <v>101</v>
      </c>
      <c r="E356" s="118">
        <v>3237</v>
      </c>
      <c r="F356" s="141" t="s">
        <v>58</v>
      </c>
      <c r="G356" s="131"/>
      <c r="H356" s="228">
        <v>54000</v>
      </c>
      <c r="I356" s="228"/>
      <c r="J356" s="228"/>
      <c r="K356" s="228"/>
      <c r="L356" s="228"/>
      <c r="M356" s="228">
        <f t="shared" si="189"/>
        <v>54000</v>
      </c>
    </row>
    <row r="357" spans="1:13" s="225" customFormat="1" hidden="1" x14ac:dyDescent="0.2">
      <c r="A357" s="108" t="s">
        <v>601</v>
      </c>
      <c r="B357" s="94" t="s">
        <v>645</v>
      </c>
      <c r="C357" s="94">
        <v>11</v>
      </c>
      <c r="D357" s="95" t="s">
        <v>101</v>
      </c>
      <c r="E357" s="118">
        <v>3238</v>
      </c>
      <c r="F357" s="141" t="s">
        <v>59</v>
      </c>
      <c r="G357" s="131"/>
      <c r="H357" s="228">
        <v>15000</v>
      </c>
      <c r="I357" s="228"/>
      <c r="J357" s="228"/>
      <c r="K357" s="228"/>
      <c r="L357" s="228"/>
      <c r="M357" s="228">
        <f t="shared" si="189"/>
        <v>15000</v>
      </c>
    </row>
    <row r="358" spans="1:13" s="207" customFormat="1" hidden="1" x14ac:dyDescent="0.2">
      <c r="A358" s="152" t="s">
        <v>601</v>
      </c>
      <c r="B358" s="146" t="s">
        <v>645</v>
      </c>
      <c r="C358" s="146">
        <v>11</v>
      </c>
      <c r="D358" s="132"/>
      <c r="E358" s="129">
        <v>329</v>
      </c>
      <c r="F358" s="143"/>
      <c r="G358" s="130"/>
      <c r="H358" s="148">
        <f t="shared" ref="H358:L358" si="209">H359</f>
        <v>750</v>
      </c>
      <c r="I358" s="148">
        <f t="shared" si="209"/>
        <v>0</v>
      </c>
      <c r="J358" s="148">
        <f t="shared" si="209"/>
        <v>0</v>
      </c>
      <c r="K358" s="148">
        <f t="shared" si="209"/>
        <v>0</v>
      </c>
      <c r="L358" s="148">
        <f t="shared" si="209"/>
        <v>0</v>
      </c>
      <c r="M358" s="148">
        <f t="shared" si="189"/>
        <v>750</v>
      </c>
    </row>
    <row r="359" spans="1:13" s="225" customFormat="1" hidden="1" x14ac:dyDescent="0.2">
      <c r="A359" s="108" t="s">
        <v>601</v>
      </c>
      <c r="B359" s="94" t="s">
        <v>645</v>
      </c>
      <c r="C359" s="94">
        <v>11</v>
      </c>
      <c r="D359" s="95" t="s">
        <v>101</v>
      </c>
      <c r="E359" s="118">
        <v>3293</v>
      </c>
      <c r="F359" s="141" t="s">
        <v>64</v>
      </c>
      <c r="G359" s="131"/>
      <c r="H359" s="228">
        <v>750</v>
      </c>
      <c r="I359" s="228"/>
      <c r="J359" s="228"/>
      <c r="K359" s="228"/>
      <c r="L359" s="228"/>
      <c r="M359" s="228">
        <f t="shared" si="189"/>
        <v>750</v>
      </c>
    </row>
    <row r="360" spans="1:13" s="225" customFormat="1" hidden="1" x14ac:dyDescent="0.2">
      <c r="A360" s="183" t="s">
        <v>601</v>
      </c>
      <c r="B360" s="165" t="s">
        <v>645</v>
      </c>
      <c r="C360" s="165">
        <v>11</v>
      </c>
      <c r="D360" s="165"/>
      <c r="E360" s="166">
        <v>41</v>
      </c>
      <c r="F360" s="167"/>
      <c r="G360" s="168"/>
      <c r="H360" s="247">
        <f t="shared" ref="H360:L361" si="210">H361</f>
        <v>2500</v>
      </c>
      <c r="I360" s="247">
        <f t="shared" si="210"/>
        <v>0</v>
      </c>
      <c r="J360" s="247">
        <f t="shared" si="210"/>
        <v>0</v>
      </c>
      <c r="K360" s="247">
        <f t="shared" si="210"/>
        <v>0</v>
      </c>
      <c r="L360" s="247">
        <f t="shared" si="210"/>
        <v>0</v>
      </c>
      <c r="M360" s="247">
        <f t="shared" si="189"/>
        <v>2500</v>
      </c>
    </row>
    <row r="361" spans="1:13" s="207" customFormat="1" hidden="1" x14ac:dyDescent="0.2">
      <c r="A361" s="152" t="s">
        <v>601</v>
      </c>
      <c r="B361" s="146" t="s">
        <v>645</v>
      </c>
      <c r="C361" s="146">
        <v>11</v>
      </c>
      <c r="D361" s="132"/>
      <c r="E361" s="129">
        <v>412</v>
      </c>
      <c r="F361" s="143"/>
      <c r="G361" s="130"/>
      <c r="H361" s="148">
        <f t="shared" si="210"/>
        <v>2500</v>
      </c>
      <c r="I361" s="148">
        <f t="shared" si="210"/>
        <v>0</v>
      </c>
      <c r="J361" s="148">
        <f t="shared" si="210"/>
        <v>0</v>
      </c>
      <c r="K361" s="148">
        <f t="shared" si="210"/>
        <v>0</v>
      </c>
      <c r="L361" s="148">
        <f t="shared" si="210"/>
        <v>0</v>
      </c>
      <c r="M361" s="148">
        <f t="shared" si="189"/>
        <v>2500</v>
      </c>
    </row>
    <row r="362" spans="1:13" s="225" customFormat="1" hidden="1" x14ac:dyDescent="0.2">
      <c r="A362" s="108" t="s">
        <v>601</v>
      </c>
      <c r="B362" s="94" t="s">
        <v>645</v>
      </c>
      <c r="C362" s="94">
        <v>11</v>
      </c>
      <c r="D362" s="95" t="s">
        <v>101</v>
      </c>
      <c r="E362" s="118">
        <v>4123</v>
      </c>
      <c r="F362" s="141" t="s">
        <v>83</v>
      </c>
      <c r="G362" s="131"/>
      <c r="H362" s="228">
        <v>2500</v>
      </c>
      <c r="I362" s="228"/>
      <c r="J362" s="228"/>
      <c r="K362" s="228"/>
      <c r="L362" s="228"/>
      <c r="M362" s="228">
        <f t="shared" si="189"/>
        <v>2500</v>
      </c>
    </row>
    <row r="363" spans="1:13" s="225" customFormat="1" hidden="1" x14ac:dyDescent="0.2">
      <c r="A363" s="183" t="s">
        <v>601</v>
      </c>
      <c r="B363" s="165" t="s">
        <v>645</v>
      </c>
      <c r="C363" s="165">
        <v>11</v>
      </c>
      <c r="D363" s="165"/>
      <c r="E363" s="166">
        <v>42</v>
      </c>
      <c r="F363" s="167"/>
      <c r="G363" s="168"/>
      <c r="H363" s="247">
        <f>H364+H366</f>
        <v>37000</v>
      </c>
      <c r="I363" s="247">
        <f>I364+I366</f>
        <v>0</v>
      </c>
      <c r="J363" s="247">
        <f>J364+J366</f>
        <v>0</v>
      </c>
      <c r="K363" s="247">
        <f>K364+K366</f>
        <v>0</v>
      </c>
      <c r="L363" s="247">
        <f>L364+L366</f>
        <v>0</v>
      </c>
      <c r="M363" s="247">
        <f t="shared" si="189"/>
        <v>37000</v>
      </c>
    </row>
    <row r="364" spans="1:13" s="225" customFormat="1" hidden="1" x14ac:dyDescent="0.2">
      <c r="A364" s="152" t="s">
        <v>601</v>
      </c>
      <c r="B364" s="146" t="s">
        <v>645</v>
      </c>
      <c r="C364" s="146">
        <v>11</v>
      </c>
      <c r="D364" s="132"/>
      <c r="E364" s="129">
        <v>422</v>
      </c>
      <c r="F364" s="143"/>
      <c r="G364" s="130"/>
      <c r="H364" s="148">
        <f>SUM(H365:H365)</f>
        <v>2000</v>
      </c>
      <c r="I364" s="148">
        <f>SUM(I365:I365)</f>
        <v>0</v>
      </c>
      <c r="J364" s="148">
        <f>SUM(J365:J365)</f>
        <v>0</v>
      </c>
      <c r="K364" s="148">
        <f>SUM(K365:K365)</f>
        <v>0</v>
      </c>
      <c r="L364" s="148">
        <f>SUM(L365:L365)</f>
        <v>0</v>
      </c>
      <c r="M364" s="148">
        <f t="shared" si="189"/>
        <v>2000</v>
      </c>
    </row>
    <row r="365" spans="1:13" s="225" customFormat="1" hidden="1" x14ac:dyDescent="0.2">
      <c r="A365" s="108" t="s">
        <v>601</v>
      </c>
      <c r="B365" s="94" t="s">
        <v>645</v>
      </c>
      <c r="C365" s="94">
        <v>11</v>
      </c>
      <c r="D365" s="95" t="s">
        <v>101</v>
      </c>
      <c r="E365" s="118">
        <v>4222</v>
      </c>
      <c r="F365" s="141" t="s">
        <v>75</v>
      </c>
      <c r="G365" s="131"/>
      <c r="H365" s="228">
        <v>2000</v>
      </c>
      <c r="I365" s="228"/>
      <c r="J365" s="228"/>
      <c r="K365" s="228"/>
      <c r="L365" s="228"/>
      <c r="M365" s="228">
        <f t="shared" si="189"/>
        <v>2000</v>
      </c>
    </row>
    <row r="366" spans="1:13" s="207" customFormat="1" hidden="1" x14ac:dyDescent="0.2">
      <c r="A366" s="152" t="s">
        <v>601</v>
      </c>
      <c r="B366" s="146" t="s">
        <v>645</v>
      </c>
      <c r="C366" s="146">
        <v>11</v>
      </c>
      <c r="D366" s="132"/>
      <c r="E366" s="129">
        <v>426</v>
      </c>
      <c r="F366" s="143"/>
      <c r="G366" s="130"/>
      <c r="H366" s="148">
        <f t="shared" ref="H366:L366" si="211">H367</f>
        <v>35000</v>
      </c>
      <c r="I366" s="148">
        <f t="shared" si="211"/>
        <v>0</v>
      </c>
      <c r="J366" s="148">
        <f t="shared" si="211"/>
        <v>0</v>
      </c>
      <c r="K366" s="148">
        <f t="shared" si="211"/>
        <v>0</v>
      </c>
      <c r="L366" s="148">
        <f t="shared" si="211"/>
        <v>0</v>
      </c>
      <c r="M366" s="148">
        <f t="shared" si="189"/>
        <v>35000</v>
      </c>
    </row>
    <row r="367" spans="1:13" s="225" customFormat="1" hidden="1" x14ac:dyDescent="0.2">
      <c r="A367" s="108" t="s">
        <v>601</v>
      </c>
      <c r="B367" s="94" t="s">
        <v>645</v>
      </c>
      <c r="C367" s="94">
        <v>11</v>
      </c>
      <c r="D367" s="95" t="s">
        <v>101</v>
      </c>
      <c r="E367" s="118">
        <v>4262</v>
      </c>
      <c r="F367" s="141" t="s">
        <v>86</v>
      </c>
      <c r="G367" s="131"/>
      <c r="H367" s="228">
        <v>35000</v>
      </c>
      <c r="I367" s="228"/>
      <c r="J367" s="228"/>
      <c r="K367" s="228"/>
      <c r="L367" s="228"/>
      <c r="M367" s="228">
        <f t="shared" si="189"/>
        <v>35000</v>
      </c>
    </row>
    <row r="368" spans="1:13" s="225" customFormat="1" hidden="1" x14ac:dyDescent="0.2">
      <c r="A368" s="183" t="s">
        <v>601</v>
      </c>
      <c r="B368" s="165" t="s">
        <v>645</v>
      </c>
      <c r="C368" s="165">
        <v>12</v>
      </c>
      <c r="D368" s="165"/>
      <c r="E368" s="166">
        <v>31</v>
      </c>
      <c r="F368" s="167"/>
      <c r="G368" s="168"/>
      <c r="H368" s="247">
        <f t="shared" ref="H368:I368" si="212">H369+H373+H371</f>
        <v>50500</v>
      </c>
      <c r="I368" s="247">
        <f t="shared" si="212"/>
        <v>0</v>
      </c>
      <c r="J368" s="247">
        <f t="shared" ref="J368:L368" si="213">J369+J373+J371</f>
        <v>12300</v>
      </c>
      <c r="K368" s="247">
        <f t="shared" si="213"/>
        <v>0</v>
      </c>
      <c r="L368" s="247">
        <f t="shared" si="213"/>
        <v>0</v>
      </c>
      <c r="M368" s="247">
        <f t="shared" si="189"/>
        <v>62800</v>
      </c>
    </row>
    <row r="369" spans="1:13" s="225" customFormat="1" hidden="1" x14ac:dyDescent="0.2">
      <c r="A369" s="152" t="s">
        <v>601</v>
      </c>
      <c r="B369" s="146" t="s">
        <v>645</v>
      </c>
      <c r="C369" s="146">
        <v>12</v>
      </c>
      <c r="D369" s="132"/>
      <c r="E369" s="129">
        <v>311</v>
      </c>
      <c r="F369" s="143"/>
      <c r="G369" s="130"/>
      <c r="H369" s="148">
        <f t="shared" ref="H369:L369" si="214">H370</f>
        <v>43000</v>
      </c>
      <c r="I369" s="148">
        <f t="shared" si="214"/>
        <v>0</v>
      </c>
      <c r="J369" s="148">
        <f t="shared" si="214"/>
        <v>10500</v>
      </c>
      <c r="K369" s="148">
        <f t="shared" si="214"/>
        <v>0</v>
      </c>
      <c r="L369" s="148">
        <f t="shared" si="214"/>
        <v>0</v>
      </c>
      <c r="M369" s="148">
        <f t="shared" si="189"/>
        <v>53500</v>
      </c>
    </row>
    <row r="370" spans="1:13" s="225" customFormat="1" hidden="1" x14ac:dyDescent="0.2">
      <c r="A370" s="108" t="s">
        <v>601</v>
      </c>
      <c r="B370" s="94" t="s">
        <v>645</v>
      </c>
      <c r="C370" s="94">
        <v>12</v>
      </c>
      <c r="D370" s="95" t="s">
        <v>101</v>
      </c>
      <c r="E370" s="118">
        <v>3111</v>
      </c>
      <c r="F370" s="141" t="s">
        <v>33</v>
      </c>
      <c r="G370" s="131"/>
      <c r="H370" s="228">
        <v>43000</v>
      </c>
      <c r="I370" s="228"/>
      <c r="J370" s="228">
        <v>10500</v>
      </c>
      <c r="K370" s="228"/>
      <c r="L370" s="228"/>
      <c r="M370" s="228">
        <f t="shared" si="189"/>
        <v>53500</v>
      </c>
    </row>
    <row r="371" spans="1:13" s="207" customFormat="1" hidden="1" x14ac:dyDescent="0.2">
      <c r="A371" s="152" t="s">
        <v>601</v>
      </c>
      <c r="B371" s="146" t="s">
        <v>645</v>
      </c>
      <c r="C371" s="146">
        <v>12</v>
      </c>
      <c r="D371" s="132"/>
      <c r="E371" s="129">
        <v>312</v>
      </c>
      <c r="F371" s="143"/>
      <c r="G371" s="130"/>
      <c r="H371" s="148">
        <f t="shared" ref="H371:L373" si="215">H372</f>
        <v>500</v>
      </c>
      <c r="I371" s="148">
        <f t="shared" si="215"/>
        <v>0</v>
      </c>
      <c r="J371" s="148">
        <f t="shared" si="215"/>
        <v>0</v>
      </c>
      <c r="K371" s="148">
        <f t="shared" si="215"/>
        <v>0</v>
      </c>
      <c r="L371" s="148">
        <f t="shared" si="215"/>
        <v>0</v>
      </c>
      <c r="M371" s="148">
        <f t="shared" si="189"/>
        <v>500</v>
      </c>
    </row>
    <row r="372" spans="1:13" s="225" customFormat="1" hidden="1" x14ac:dyDescent="0.2">
      <c r="A372" s="108" t="s">
        <v>601</v>
      </c>
      <c r="B372" s="94" t="s">
        <v>645</v>
      </c>
      <c r="C372" s="94">
        <v>12</v>
      </c>
      <c r="D372" s="95" t="s">
        <v>101</v>
      </c>
      <c r="E372" s="118">
        <v>3121</v>
      </c>
      <c r="F372" s="141" t="s">
        <v>471</v>
      </c>
      <c r="G372" s="131"/>
      <c r="H372" s="228">
        <v>500</v>
      </c>
      <c r="I372" s="228"/>
      <c r="J372" s="228"/>
      <c r="K372" s="228"/>
      <c r="L372" s="228"/>
      <c r="M372" s="228">
        <f t="shared" si="189"/>
        <v>500</v>
      </c>
    </row>
    <row r="373" spans="1:13" s="207" customFormat="1" hidden="1" x14ac:dyDescent="0.2">
      <c r="A373" s="152" t="s">
        <v>601</v>
      </c>
      <c r="B373" s="146" t="s">
        <v>645</v>
      </c>
      <c r="C373" s="146">
        <v>12</v>
      </c>
      <c r="D373" s="132"/>
      <c r="E373" s="129">
        <v>313</v>
      </c>
      <c r="F373" s="143"/>
      <c r="G373" s="130"/>
      <c r="H373" s="148">
        <f t="shared" si="215"/>
        <v>7000</v>
      </c>
      <c r="I373" s="148">
        <f t="shared" si="215"/>
        <v>0</v>
      </c>
      <c r="J373" s="148">
        <f t="shared" si="215"/>
        <v>1800</v>
      </c>
      <c r="K373" s="148">
        <f t="shared" si="215"/>
        <v>0</v>
      </c>
      <c r="L373" s="148">
        <f t="shared" si="215"/>
        <v>0</v>
      </c>
      <c r="M373" s="148">
        <f t="shared" si="189"/>
        <v>8800</v>
      </c>
    </row>
    <row r="374" spans="1:13" s="225" customFormat="1" hidden="1" x14ac:dyDescent="0.2">
      <c r="A374" s="108" t="s">
        <v>601</v>
      </c>
      <c r="B374" s="94" t="s">
        <v>645</v>
      </c>
      <c r="C374" s="94">
        <v>12</v>
      </c>
      <c r="D374" s="95" t="s">
        <v>101</v>
      </c>
      <c r="E374" s="118">
        <v>3132</v>
      </c>
      <c r="F374" s="141" t="s">
        <v>40</v>
      </c>
      <c r="G374" s="131"/>
      <c r="H374" s="228">
        <v>7000</v>
      </c>
      <c r="I374" s="228"/>
      <c r="J374" s="228">
        <v>1800</v>
      </c>
      <c r="K374" s="228"/>
      <c r="L374" s="228"/>
      <c r="M374" s="228">
        <f t="shared" si="189"/>
        <v>8800</v>
      </c>
    </row>
    <row r="375" spans="1:13" s="225" customFormat="1" hidden="1" x14ac:dyDescent="0.2">
      <c r="A375" s="183" t="s">
        <v>601</v>
      </c>
      <c r="B375" s="165" t="s">
        <v>645</v>
      </c>
      <c r="C375" s="165">
        <v>12</v>
      </c>
      <c r="D375" s="165"/>
      <c r="E375" s="166">
        <v>32</v>
      </c>
      <c r="F375" s="167"/>
      <c r="G375" s="168"/>
      <c r="H375" s="247">
        <f>H376+H379+H381+H385</f>
        <v>145500</v>
      </c>
      <c r="I375" s="247">
        <f>I376+I379+I381+I385</f>
        <v>0</v>
      </c>
      <c r="J375" s="247">
        <f>J376+J379+J381+J385</f>
        <v>0</v>
      </c>
      <c r="K375" s="247">
        <f>K376+K379+K381+K385</f>
        <v>0</v>
      </c>
      <c r="L375" s="247">
        <f>L376+L379+L381+L385</f>
        <v>0</v>
      </c>
      <c r="M375" s="247">
        <f t="shared" si="189"/>
        <v>145500</v>
      </c>
    </row>
    <row r="376" spans="1:13" s="225" customFormat="1" hidden="1" x14ac:dyDescent="0.2">
      <c r="A376" s="152" t="s">
        <v>601</v>
      </c>
      <c r="B376" s="146" t="s">
        <v>645</v>
      </c>
      <c r="C376" s="146">
        <v>12</v>
      </c>
      <c r="D376" s="132"/>
      <c r="E376" s="129">
        <v>321</v>
      </c>
      <c r="F376" s="143"/>
      <c r="G376" s="130"/>
      <c r="H376" s="148">
        <f t="shared" ref="H376:I376" si="216">SUM(H377:H378)</f>
        <v>4000</v>
      </c>
      <c r="I376" s="148">
        <f t="shared" si="216"/>
        <v>0</v>
      </c>
      <c r="J376" s="148">
        <f t="shared" ref="J376:L376" si="217">SUM(J377:J378)</f>
        <v>0</v>
      </c>
      <c r="K376" s="148">
        <f t="shared" si="217"/>
        <v>0</v>
      </c>
      <c r="L376" s="148">
        <f t="shared" si="217"/>
        <v>0</v>
      </c>
      <c r="M376" s="148">
        <f t="shared" si="189"/>
        <v>4000</v>
      </c>
    </row>
    <row r="377" spans="1:13" s="225" customFormat="1" hidden="1" x14ac:dyDescent="0.2">
      <c r="A377" s="108" t="s">
        <v>601</v>
      </c>
      <c r="B377" s="94" t="s">
        <v>645</v>
      </c>
      <c r="C377" s="94">
        <v>12</v>
      </c>
      <c r="D377" s="95" t="s">
        <v>101</v>
      </c>
      <c r="E377" s="118">
        <v>3211</v>
      </c>
      <c r="F377" s="141" t="s">
        <v>42</v>
      </c>
      <c r="G377" s="131"/>
      <c r="H377" s="228">
        <v>3000</v>
      </c>
      <c r="I377" s="228"/>
      <c r="J377" s="228"/>
      <c r="K377" s="228"/>
      <c r="L377" s="228"/>
      <c r="M377" s="228">
        <f t="shared" si="189"/>
        <v>3000</v>
      </c>
    </row>
    <row r="378" spans="1:13" s="225" customFormat="1" hidden="1" x14ac:dyDescent="0.2">
      <c r="A378" s="108" t="s">
        <v>601</v>
      </c>
      <c r="B378" s="94" t="s">
        <v>645</v>
      </c>
      <c r="C378" s="94">
        <v>12</v>
      </c>
      <c r="D378" s="95" t="s">
        <v>101</v>
      </c>
      <c r="E378" s="118">
        <v>3213</v>
      </c>
      <c r="F378" s="141" t="s">
        <v>44</v>
      </c>
      <c r="G378" s="131"/>
      <c r="H378" s="228">
        <v>1000</v>
      </c>
      <c r="I378" s="228"/>
      <c r="J378" s="228"/>
      <c r="K378" s="228"/>
      <c r="L378" s="228"/>
      <c r="M378" s="228">
        <f t="shared" si="189"/>
        <v>1000</v>
      </c>
    </row>
    <row r="379" spans="1:13" s="225" customFormat="1" hidden="1" x14ac:dyDescent="0.2">
      <c r="A379" s="152" t="s">
        <v>601</v>
      </c>
      <c r="B379" s="146" t="s">
        <v>645</v>
      </c>
      <c r="C379" s="146">
        <v>12</v>
      </c>
      <c r="D379" s="132"/>
      <c r="E379" s="129">
        <v>322</v>
      </c>
      <c r="F379" s="143"/>
      <c r="G379" s="130"/>
      <c r="H379" s="148">
        <f t="shared" ref="H379:L379" si="218">H380</f>
        <v>1000</v>
      </c>
      <c r="I379" s="148">
        <f t="shared" si="218"/>
        <v>0</v>
      </c>
      <c r="J379" s="148">
        <f t="shared" si="218"/>
        <v>0</v>
      </c>
      <c r="K379" s="148">
        <f t="shared" si="218"/>
        <v>0</v>
      </c>
      <c r="L379" s="148">
        <f t="shared" si="218"/>
        <v>0</v>
      </c>
      <c r="M379" s="148">
        <f t="shared" si="189"/>
        <v>1000</v>
      </c>
    </row>
    <row r="380" spans="1:13" s="225" customFormat="1" hidden="1" x14ac:dyDescent="0.2">
      <c r="A380" s="108" t="s">
        <v>601</v>
      </c>
      <c r="B380" s="94" t="s">
        <v>645</v>
      </c>
      <c r="C380" s="94">
        <v>12</v>
      </c>
      <c r="D380" s="95" t="s">
        <v>101</v>
      </c>
      <c r="E380" s="118">
        <v>3223</v>
      </c>
      <c r="F380" s="141" t="s">
        <v>48</v>
      </c>
      <c r="G380" s="131"/>
      <c r="H380" s="228">
        <v>1000</v>
      </c>
      <c r="I380" s="228"/>
      <c r="J380" s="228"/>
      <c r="K380" s="228"/>
      <c r="L380" s="228"/>
      <c r="M380" s="228">
        <f t="shared" si="189"/>
        <v>1000</v>
      </c>
    </row>
    <row r="381" spans="1:13" s="225" customFormat="1" hidden="1" x14ac:dyDescent="0.2">
      <c r="A381" s="152" t="s">
        <v>601</v>
      </c>
      <c r="B381" s="146" t="s">
        <v>645</v>
      </c>
      <c r="C381" s="146">
        <v>12</v>
      </c>
      <c r="D381" s="132"/>
      <c r="E381" s="129">
        <v>323</v>
      </c>
      <c r="F381" s="143"/>
      <c r="G381" s="130"/>
      <c r="H381" s="148">
        <f t="shared" ref="H381:I381" si="219">SUM(H382:H384)</f>
        <v>139000</v>
      </c>
      <c r="I381" s="148">
        <f t="shared" si="219"/>
        <v>0</v>
      </c>
      <c r="J381" s="148">
        <f t="shared" ref="J381:L381" si="220">SUM(J382:J384)</f>
        <v>0</v>
      </c>
      <c r="K381" s="148">
        <f t="shared" si="220"/>
        <v>0</v>
      </c>
      <c r="L381" s="148">
        <f t="shared" si="220"/>
        <v>0</v>
      </c>
      <c r="M381" s="148">
        <f t="shared" si="189"/>
        <v>139000</v>
      </c>
    </row>
    <row r="382" spans="1:13" s="225" customFormat="1" hidden="1" x14ac:dyDescent="0.2">
      <c r="A382" s="108" t="s">
        <v>601</v>
      </c>
      <c r="B382" s="94" t="s">
        <v>645</v>
      </c>
      <c r="C382" s="94">
        <v>12</v>
      </c>
      <c r="D382" s="95" t="s">
        <v>101</v>
      </c>
      <c r="E382" s="118">
        <v>3233</v>
      </c>
      <c r="F382" s="141" t="s">
        <v>54</v>
      </c>
      <c r="G382" s="131"/>
      <c r="H382" s="228">
        <v>1000</v>
      </c>
      <c r="I382" s="228"/>
      <c r="J382" s="228"/>
      <c r="K382" s="228"/>
      <c r="L382" s="228"/>
      <c r="M382" s="228">
        <f t="shared" si="189"/>
        <v>1000</v>
      </c>
    </row>
    <row r="383" spans="1:13" s="225" customFormat="1" hidden="1" x14ac:dyDescent="0.2">
      <c r="A383" s="108" t="s">
        <v>601</v>
      </c>
      <c r="B383" s="94" t="s">
        <v>645</v>
      </c>
      <c r="C383" s="94">
        <v>12</v>
      </c>
      <c r="D383" s="95" t="s">
        <v>101</v>
      </c>
      <c r="E383" s="118">
        <v>3237</v>
      </c>
      <c r="F383" s="141" t="s">
        <v>58</v>
      </c>
      <c r="G383" s="131"/>
      <c r="H383" s="228">
        <v>108000</v>
      </c>
      <c r="I383" s="228"/>
      <c r="J383" s="228"/>
      <c r="K383" s="228"/>
      <c r="L383" s="228"/>
      <c r="M383" s="228">
        <f t="shared" si="189"/>
        <v>108000</v>
      </c>
    </row>
    <row r="384" spans="1:13" s="225" customFormat="1" hidden="1" x14ac:dyDescent="0.2">
      <c r="A384" s="108" t="s">
        <v>601</v>
      </c>
      <c r="B384" s="94" t="s">
        <v>645</v>
      </c>
      <c r="C384" s="94">
        <v>12</v>
      </c>
      <c r="D384" s="95" t="s">
        <v>101</v>
      </c>
      <c r="E384" s="118">
        <v>3238</v>
      </c>
      <c r="F384" s="141" t="s">
        <v>59</v>
      </c>
      <c r="G384" s="131"/>
      <c r="H384" s="228">
        <v>30000</v>
      </c>
      <c r="I384" s="228"/>
      <c r="J384" s="228"/>
      <c r="K384" s="228"/>
      <c r="L384" s="228"/>
      <c r="M384" s="228">
        <f t="shared" si="189"/>
        <v>30000</v>
      </c>
    </row>
    <row r="385" spans="1:13" s="207" customFormat="1" hidden="1" x14ac:dyDescent="0.2">
      <c r="A385" s="152" t="s">
        <v>601</v>
      </c>
      <c r="B385" s="146" t="s">
        <v>645</v>
      </c>
      <c r="C385" s="146">
        <v>12</v>
      </c>
      <c r="D385" s="132"/>
      <c r="E385" s="129">
        <v>329</v>
      </c>
      <c r="F385" s="143"/>
      <c r="G385" s="130"/>
      <c r="H385" s="148">
        <f t="shared" ref="H385:L385" si="221">H386</f>
        <v>1500</v>
      </c>
      <c r="I385" s="148">
        <f t="shared" si="221"/>
        <v>0</v>
      </c>
      <c r="J385" s="148">
        <f t="shared" si="221"/>
        <v>0</v>
      </c>
      <c r="K385" s="148">
        <f t="shared" si="221"/>
        <v>0</v>
      </c>
      <c r="L385" s="148">
        <f t="shared" si="221"/>
        <v>0</v>
      </c>
      <c r="M385" s="148">
        <f t="shared" si="189"/>
        <v>1500</v>
      </c>
    </row>
    <row r="386" spans="1:13" s="225" customFormat="1" hidden="1" x14ac:dyDescent="0.2">
      <c r="A386" s="108" t="s">
        <v>601</v>
      </c>
      <c r="B386" s="94" t="s">
        <v>645</v>
      </c>
      <c r="C386" s="94">
        <v>12</v>
      </c>
      <c r="D386" s="95" t="s">
        <v>101</v>
      </c>
      <c r="E386" s="118">
        <v>3293</v>
      </c>
      <c r="F386" s="141" t="s">
        <v>64</v>
      </c>
      <c r="G386" s="131"/>
      <c r="H386" s="228">
        <v>1500</v>
      </c>
      <c r="I386" s="228"/>
      <c r="J386" s="228"/>
      <c r="K386" s="228"/>
      <c r="L386" s="228"/>
      <c r="M386" s="228">
        <f t="shared" si="189"/>
        <v>1500</v>
      </c>
    </row>
    <row r="387" spans="1:13" s="225" customFormat="1" hidden="1" x14ac:dyDescent="0.2">
      <c r="A387" s="183" t="s">
        <v>601</v>
      </c>
      <c r="B387" s="165" t="s">
        <v>645</v>
      </c>
      <c r="C387" s="165">
        <v>12</v>
      </c>
      <c r="D387" s="165"/>
      <c r="E387" s="166">
        <v>41</v>
      </c>
      <c r="F387" s="167"/>
      <c r="G387" s="168"/>
      <c r="H387" s="247">
        <f t="shared" ref="H387:L388" si="222">H388</f>
        <v>5000</v>
      </c>
      <c r="I387" s="247">
        <f t="shared" si="222"/>
        <v>0</v>
      </c>
      <c r="J387" s="247">
        <f t="shared" si="222"/>
        <v>0</v>
      </c>
      <c r="K387" s="247">
        <f t="shared" si="222"/>
        <v>0</v>
      </c>
      <c r="L387" s="247">
        <f t="shared" si="222"/>
        <v>0</v>
      </c>
      <c r="M387" s="247">
        <f t="shared" si="189"/>
        <v>5000</v>
      </c>
    </row>
    <row r="388" spans="1:13" s="207" customFormat="1" hidden="1" x14ac:dyDescent="0.2">
      <c r="A388" s="152" t="s">
        <v>601</v>
      </c>
      <c r="B388" s="146" t="s">
        <v>645</v>
      </c>
      <c r="C388" s="146">
        <v>12</v>
      </c>
      <c r="D388" s="132"/>
      <c r="E388" s="129">
        <v>412</v>
      </c>
      <c r="F388" s="143"/>
      <c r="G388" s="130"/>
      <c r="H388" s="148">
        <f t="shared" si="222"/>
        <v>5000</v>
      </c>
      <c r="I388" s="148">
        <f t="shared" si="222"/>
        <v>0</v>
      </c>
      <c r="J388" s="148">
        <f t="shared" si="222"/>
        <v>0</v>
      </c>
      <c r="K388" s="148">
        <f t="shared" si="222"/>
        <v>0</v>
      </c>
      <c r="L388" s="148">
        <f t="shared" si="222"/>
        <v>0</v>
      </c>
      <c r="M388" s="148">
        <f t="shared" si="189"/>
        <v>5000</v>
      </c>
    </row>
    <row r="389" spans="1:13" s="225" customFormat="1" hidden="1" x14ac:dyDescent="0.2">
      <c r="A389" s="108" t="s">
        <v>601</v>
      </c>
      <c r="B389" s="94" t="s">
        <v>645</v>
      </c>
      <c r="C389" s="94">
        <v>12</v>
      </c>
      <c r="D389" s="95" t="s">
        <v>101</v>
      </c>
      <c r="E389" s="118">
        <v>4123</v>
      </c>
      <c r="F389" s="141" t="s">
        <v>83</v>
      </c>
      <c r="G389" s="131"/>
      <c r="H389" s="228">
        <v>5000</v>
      </c>
      <c r="I389" s="228"/>
      <c r="J389" s="228"/>
      <c r="K389" s="228"/>
      <c r="L389" s="228"/>
      <c r="M389" s="228">
        <f t="shared" si="189"/>
        <v>5000</v>
      </c>
    </row>
    <row r="390" spans="1:13" s="225" customFormat="1" hidden="1" x14ac:dyDescent="0.2">
      <c r="A390" s="183" t="s">
        <v>601</v>
      </c>
      <c r="B390" s="165" t="s">
        <v>645</v>
      </c>
      <c r="C390" s="165">
        <v>12</v>
      </c>
      <c r="D390" s="165"/>
      <c r="E390" s="166">
        <v>42</v>
      </c>
      <c r="F390" s="167"/>
      <c r="G390" s="168"/>
      <c r="H390" s="247">
        <f t="shared" ref="H390:I390" si="223">H391+H394</f>
        <v>150000</v>
      </c>
      <c r="I390" s="247">
        <f t="shared" si="223"/>
        <v>0</v>
      </c>
      <c r="J390" s="247">
        <f t="shared" ref="J390:L390" si="224">J391+J394</f>
        <v>0</v>
      </c>
      <c r="K390" s="247">
        <f t="shared" si="224"/>
        <v>0</v>
      </c>
      <c r="L390" s="247">
        <f t="shared" si="224"/>
        <v>0</v>
      </c>
      <c r="M390" s="247">
        <f t="shared" si="189"/>
        <v>150000</v>
      </c>
    </row>
    <row r="391" spans="1:13" s="225" customFormat="1" hidden="1" x14ac:dyDescent="0.2">
      <c r="A391" s="152" t="s">
        <v>601</v>
      </c>
      <c r="B391" s="146" t="s">
        <v>645</v>
      </c>
      <c r="C391" s="146">
        <v>12</v>
      </c>
      <c r="D391" s="132"/>
      <c r="E391" s="129">
        <v>422</v>
      </c>
      <c r="F391" s="143"/>
      <c r="G391" s="130"/>
      <c r="H391" s="148">
        <f t="shared" ref="H391:I391" si="225">SUM(H392:H393)</f>
        <v>80000</v>
      </c>
      <c r="I391" s="148">
        <f t="shared" si="225"/>
        <v>0</v>
      </c>
      <c r="J391" s="148">
        <f t="shared" ref="J391:L391" si="226">SUM(J392:J393)</f>
        <v>0</v>
      </c>
      <c r="K391" s="148">
        <f t="shared" si="226"/>
        <v>0</v>
      </c>
      <c r="L391" s="148">
        <f t="shared" si="226"/>
        <v>0</v>
      </c>
      <c r="M391" s="148">
        <f t="shared" si="189"/>
        <v>80000</v>
      </c>
    </row>
    <row r="392" spans="1:13" s="225" customFormat="1" hidden="1" x14ac:dyDescent="0.2">
      <c r="A392" s="108" t="s">
        <v>601</v>
      </c>
      <c r="B392" s="94" t="s">
        <v>645</v>
      </c>
      <c r="C392" s="94">
        <v>12</v>
      </c>
      <c r="D392" s="95" t="s">
        <v>101</v>
      </c>
      <c r="E392" s="118">
        <v>4221</v>
      </c>
      <c r="F392" s="141" t="s">
        <v>74</v>
      </c>
      <c r="G392" s="131"/>
      <c r="H392" s="228">
        <v>40000</v>
      </c>
      <c r="I392" s="228"/>
      <c r="J392" s="228"/>
      <c r="K392" s="228"/>
      <c r="L392" s="228"/>
      <c r="M392" s="228">
        <f t="shared" ref="M392:M455" si="227">H392-I392+J392-K392+L392</f>
        <v>40000</v>
      </c>
    </row>
    <row r="393" spans="1:13" s="225" customFormat="1" hidden="1" x14ac:dyDescent="0.2">
      <c r="A393" s="108" t="s">
        <v>601</v>
      </c>
      <c r="B393" s="94" t="s">
        <v>645</v>
      </c>
      <c r="C393" s="94">
        <v>12</v>
      </c>
      <c r="D393" s="95" t="s">
        <v>101</v>
      </c>
      <c r="E393" s="118">
        <v>4222</v>
      </c>
      <c r="F393" s="141" t="s">
        <v>75</v>
      </c>
      <c r="G393" s="131"/>
      <c r="H393" s="228">
        <v>40000</v>
      </c>
      <c r="I393" s="228"/>
      <c r="J393" s="228"/>
      <c r="K393" s="228"/>
      <c r="L393" s="228"/>
      <c r="M393" s="228">
        <f t="shared" si="227"/>
        <v>40000</v>
      </c>
    </row>
    <row r="394" spans="1:13" s="207" customFormat="1" hidden="1" x14ac:dyDescent="0.2">
      <c r="A394" s="152" t="s">
        <v>601</v>
      </c>
      <c r="B394" s="146" t="s">
        <v>645</v>
      </c>
      <c r="C394" s="146">
        <v>12</v>
      </c>
      <c r="D394" s="132"/>
      <c r="E394" s="129">
        <v>426</v>
      </c>
      <c r="F394" s="143"/>
      <c r="G394" s="130"/>
      <c r="H394" s="148">
        <f t="shared" ref="H394:L394" si="228">H395</f>
        <v>70000</v>
      </c>
      <c r="I394" s="148">
        <f t="shared" si="228"/>
        <v>0</v>
      </c>
      <c r="J394" s="148">
        <f t="shared" si="228"/>
        <v>0</v>
      </c>
      <c r="K394" s="148">
        <f t="shared" si="228"/>
        <v>0</v>
      </c>
      <c r="L394" s="148">
        <f t="shared" si="228"/>
        <v>0</v>
      </c>
      <c r="M394" s="148">
        <f t="shared" si="227"/>
        <v>70000</v>
      </c>
    </row>
    <row r="395" spans="1:13" s="225" customFormat="1" hidden="1" x14ac:dyDescent="0.2">
      <c r="A395" s="108" t="s">
        <v>601</v>
      </c>
      <c r="B395" s="94" t="s">
        <v>645</v>
      </c>
      <c r="C395" s="94">
        <v>12</v>
      </c>
      <c r="D395" s="95" t="s">
        <v>101</v>
      </c>
      <c r="E395" s="118">
        <v>4262</v>
      </c>
      <c r="F395" s="141" t="s">
        <v>86</v>
      </c>
      <c r="G395" s="131"/>
      <c r="H395" s="228">
        <v>70000</v>
      </c>
      <c r="I395" s="228"/>
      <c r="J395" s="228"/>
      <c r="K395" s="228"/>
      <c r="L395" s="228"/>
      <c r="M395" s="228">
        <f t="shared" si="227"/>
        <v>70000</v>
      </c>
    </row>
    <row r="396" spans="1:13" s="225" customFormat="1" ht="33.75" hidden="1" x14ac:dyDescent="0.2">
      <c r="A396" s="195" t="s">
        <v>601</v>
      </c>
      <c r="B396" s="170" t="s">
        <v>647</v>
      </c>
      <c r="C396" s="170"/>
      <c r="D396" s="170"/>
      <c r="E396" s="171"/>
      <c r="F396" s="173" t="s">
        <v>648</v>
      </c>
      <c r="G396" s="174" t="s">
        <v>627</v>
      </c>
      <c r="H396" s="248">
        <f>H397+H409+H416</f>
        <v>179410</v>
      </c>
      <c r="I396" s="248">
        <f>I397+I409+I416</f>
        <v>55900</v>
      </c>
      <c r="J396" s="248">
        <f>J397+J409+J416</f>
        <v>0</v>
      </c>
      <c r="K396" s="248">
        <f>K397+K409+K416</f>
        <v>0</v>
      </c>
      <c r="L396" s="248">
        <f>L397+L409+L416</f>
        <v>0</v>
      </c>
      <c r="M396" s="248">
        <f t="shared" si="227"/>
        <v>123510</v>
      </c>
    </row>
    <row r="397" spans="1:13" s="225" customFormat="1" hidden="1" x14ac:dyDescent="0.2">
      <c r="A397" s="183" t="s">
        <v>601</v>
      </c>
      <c r="B397" s="165" t="s">
        <v>647</v>
      </c>
      <c r="C397" s="165">
        <v>11</v>
      </c>
      <c r="D397" s="165"/>
      <c r="E397" s="166">
        <v>32</v>
      </c>
      <c r="F397" s="167"/>
      <c r="G397" s="168"/>
      <c r="H397" s="247">
        <f t="shared" ref="H397:I397" si="229">H398+H401+H403+H407</f>
        <v>51350</v>
      </c>
      <c r="I397" s="247">
        <f t="shared" si="229"/>
        <v>51350</v>
      </c>
      <c r="J397" s="247">
        <f t="shared" ref="J397:L397" si="230">J398+J401+J403+J407</f>
        <v>0</v>
      </c>
      <c r="K397" s="247">
        <f t="shared" si="230"/>
        <v>0</v>
      </c>
      <c r="L397" s="247">
        <f t="shared" si="230"/>
        <v>0</v>
      </c>
      <c r="M397" s="247">
        <f t="shared" si="227"/>
        <v>0</v>
      </c>
    </row>
    <row r="398" spans="1:13" s="225" customFormat="1" hidden="1" x14ac:dyDescent="0.2">
      <c r="A398" s="152" t="s">
        <v>601</v>
      </c>
      <c r="B398" s="146" t="s">
        <v>647</v>
      </c>
      <c r="C398" s="146">
        <v>11</v>
      </c>
      <c r="D398" s="132"/>
      <c r="E398" s="129">
        <v>321</v>
      </c>
      <c r="F398" s="143"/>
      <c r="G398" s="130"/>
      <c r="H398" s="148">
        <f t="shared" ref="H398:I398" si="231">SUM(H399:H400)</f>
        <v>850</v>
      </c>
      <c r="I398" s="148">
        <f t="shared" si="231"/>
        <v>850</v>
      </c>
      <c r="J398" s="148">
        <f t="shared" ref="J398:L398" si="232">SUM(J399:J400)</f>
        <v>0</v>
      </c>
      <c r="K398" s="148">
        <f t="shared" si="232"/>
        <v>0</v>
      </c>
      <c r="L398" s="148">
        <f t="shared" si="232"/>
        <v>0</v>
      </c>
      <c r="M398" s="148">
        <f t="shared" si="227"/>
        <v>0</v>
      </c>
    </row>
    <row r="399" spans="1:13" s="225" customFormat="1" hidden="1" x14ac:dyDescent="0.2">
      <c r="A399" s="108" t="s">
        <v>601</v>
      </c>
      <c r="B399" s="94" t="s">
        <v>647</v>
      </c>
      <c r="C399" s="94">
        <v>11</v>
      </c>
      <c r="D399" s="95" t="s">
        <v>101</v>
      </c>
      <c r="E399" s="118">
        <v>3211</v>
      </c>
      <c r="F399" s="141" t="s">
        <v>42</v>
      </c>
      <c r="G399" s="131"/>
      <c r="H399" s="228">
        <v>850</v>
      </c>
      <c r="I399" s="228">
        <v>850</v>
      </c>
      <c r="J399" s="228"/>
      <c r="K399" s="228"/>
      <c r="L399" s="228"/>
      <c r="M399" s="228">
        <f t="shared" si="227"/>
        <v>0</v>
      </c>
    </row>
    <row r="400" spans="1:13" s="225" customFormat="1" hidden="1" x14ac:dyDescent="0.2">
      <c r="A400" s="108" t="s">
        <v>601</v>
      </c>
      <c r="B400" s="94" t="s">
        <v>647</v>
      </c>
      <c r="C400" s="94">
        <v>11</v>
      </c>
      <c r="D400" s="95" t="s">
        <v>101</v>
      </c>
      <c r="E400" s="118">
        <v>3213</v>
      </c>
      <c r="F400" s="141" t="s">
        <v>44</v>
      </c>
      <c r="G400" s="131"/>
      <c r="H400" s="228">
        <v>0</v>
      </c>
      <c r="I400" s="228"/>
      <c r="J400" s="228"/>
      <c r="K400" s="228"/>
      <c r="L400" s="228"/>
      <c r="M400" s="228">
        <f t="shared" si="227"/>
        <v>0</v>
      </c>
    </row>
    <row r="401" spans="1:13" s="225" customFormat="1" hidden="1" x14ac:dyDescent="0.2">
      <c r="A401" s="152" t="s">
        <v>601</v>
      </c>
      <c r="B401" s="146" t="s">
        <v>647</v>
      </c>
      <c r="C401" s="146">
        <v>11</v>
      </c>
      <c r="D401" s="132"/>
      <c r="E401" s="129">
        <v>322</v>
      </c>
      <c r="F401" s="143"/>
      <c r="G401" s="130"/>
      <c r="H401" s="148">
        <f t="shared" ref="H401:L401" si="233">H402</f>
        <v>0</v>
      </c>
      <c r="I401" s="148">
        <f t="shared" si="233"/>
        <v>0</v>
      </c>
      <c r="J401" s="148">
        <f t="shared" si="233"/>
        <v>0</v>
      </c>
      <c r="K401" s="148">
        <f t="shared" si="233"/>
        <v>0</v>
      </c>
      <c r="L401" s="148">
        <f t="shared" si="233"/>
        <v>0</v>
      </c>
      <c r="M401" s="148">
        <f t="shared" si="227"/>
        <v>0</v>
      </c>
    </row>
    <row r="402" spans="1:13" s="225" customFormat="1" hidden="1" x14ac:dyDescent="0.2">
      <c r="A402" s="108" t="s">
        <v>601</v>
      </c>
      <c r="B402" s="94" t="s">
        <v>647</v>
      </c>
      <c r="C402" s="94">
        <v>11</v>
      </c>
      <c r="D402" s="95" t="s">
        <v>101</v>
      </c>
      <c r="E402" s="118">
        <v>3223</v>
      </c>
      <c r="F402" s="141" t="s">
        <v>48</v>
      </c>
      <c r="G402" s="131"/>
      <c r="H402" s="228">
        <v>0</v>
      </c>
      <c r="I402" s="228"/>
      <c r="J402" s="228"/>
      <c r="K402" s="228"/>
      <c r="L402" s="228"/>
      <c r="M402" s="228">
        <f t="shared" si="227"/>
        <v>0</v>
      </c>
    </row>
    <row r="403" spans="1:13" s="225" customFormat="1" hidden="1" x14ac:dyDescent="0.2">
      <c r="A403" s="152" t="s">
        <v>601</v>
      </c>
      <c r="B403" s="146" t="s">
        <v>647</v>
      </c>
      <c r="C403" s="146">
        <v>11</v>
      </c>
      <c r="D403" s="132"/>
      <c r="E403" s="129">
        <v>323</v>
      </c>
      <c r="F403" s="143"/>
      <c r="G403" s="130"/>
      <c r="H403" s="148">
        <f t="shared" ref="H403:I403" si="234">SUM(H404:H406)</f>
        <v>50500</v>
      </c>
      <c r="I403" s="148">
        <f t="shared" si="234"/>
        <v>50500</v>
      </c>
      <c r="J403" s="148">
        <f t="shared" ref="J403:L403" si="235">SUM(J404:J406)</f>
        <v>0</v>
      </c>
      <c r="K403" s="148">
        <f t="shared" si="235"/>
        <v>0</v>
      </c>
      <c r="L403" s="148">
        <f t="shared" si="235"/>
        <v>0</v>
      </c>
      <c r="M403" s="148">
        <f t="shared" si="227"/>
        <v>0</v>
      </c>
    </row>
    <row r="404" spans="1:13" s="225" customFormat="1" hidden="1" x14ac:dyDescent="0.2">
      <c r="A404" s="108" t="s">
        <v>601</v>
      </c>
      <c r="B404" s="94" t="s">
        <v>647</v>
      </c>
      <c r="C404" s="94">
        <v>11</v>
      </c>
      <c r="D404" s="95" t="s">
        <v>101</v>
      </c>
      <c r="E404" s="118">
        <v>3233</v>
      </c>
      <c r="F404" s="141" t="s">
        <v>54</v>
      </c>
      <c r="G404" s="131"/>
      <c r="H404" s="228">
        <v>4000</v>
      </c>
      <c r="I404" s="228">
        <v>4000</v>
      </c>
      <c r="J404" s="228"/>
      <c r="K404" s="228"/>
      <c r="L404" s="228"/>
      <c r="M404" s="228">
        <f t="shared" si="227"/>
        <v>0</v>
      </c>
    </row>
    <row r="405" spans="1:13" s="225" customFormat="1" hidden="1" x14ac:dyDescent="0.2">
      <c r="A405" s="108" t="s">
        <v>601</v>
      </c>
      <c r="B405" s="94" t="s">
        <v>647</v>
      </c>
      <c r="C405" s="94">
        <v>11</v>
      </c>
      <c r="D405" s="95" t="s">
        <v>101</v>
      </c>
      <c r="E405" s="118">
        <v>3235</v>
      </c>
      <c r="F405" s="141" t="s">
        <v>56</v>
      </c>
      <c r="G405" s="131"/>
      <c r="H405" s="228">
        <v>1500</v>
      </c>
      <c r="I405" s="228">
        <v>1500</v>
      </c>
      <c r="J405" s="228"/>
      <c r="K405" s="228"/>
      <c r="L405" s="228"/>
      <c r="M405" s="228">
        <f t="shared" si="227"/>
        <v>0</v>
      </c>
    </row>
    <row r="406" spans="1:13" s="225" customFormat="1" hidden="1" x14ac:dyDescent="0.2">
      <c r="A406" s="108" t="s">
        <v>601</v>
      </c>
      <c r="B406" s="94" t="s">
        <v>647</v>
      </c>
      <c r="C406" s="94">
        <v>11</v>
      </c>
      <c r="D406" s="95" t="s">
        <v>101</v>
      </c>
      <c r="E406" s="118">
        <v>3237</v>
      </c>
      <c r="F406" s="141" t="s">
        <v>58</v>
      </c>
      <c r="G406" s="131"/>
      <c r="H406" s="228">
        <v>45000</v>
      </c>
      <c r="I406" s="228">
        <v>45000</v>
      </c>
      <c r="J406" s="228"/>
      <c r="K406" s="228"/>
      <c r="L406" s="228"/>
      <c r="M406" s="228">
        <f t="shared" si="227"/>
        <v>0</v>
      </c>
    </row>
    <row r="407" spans="1:13" s="207" customFormat="1" hidden="1" x14ac:dyDescent="0.2">
      <c r="A407" s="152" t="s">
        <v>601</v>
      </c>
      <c r="B407" s="146" t="s">
        <v>647</v>
      </c>
      <c r="C407" s="146">
        <v>11</v>
      </c>
      <c r="D407" s="132"/>
      <c r="E407" s="129">
        <v>329</v>
      </c>
      <c r="F407" s="143"/>
      <c r="G407" s="130"/>
      <c r="H407" s="148">
        <f t="shared" ref="H407:L407" si="236">H408</f>
        <v>0</v>
      </c>
      <c r="I407" s="148">
        <f t="shared" si="236"/>
        <v>0</v>
      </c>
      <c r="J407" s="148">
        <f t="shared" si="236"/>
        <v>0</v>
      </c>
      <c r="K407" s="148">
        <f t="shared" si="236"/>
        <v>0</v>
      </c>
      <c r="L407" s="148">
        <f t="shared" si="236"/>
        <v>0</v>
      </c>
      <c r="M407" s="148">
        <f t="shared" si="227"/>
        <v>0</v>
      </c>
    </row>
    <row r="408" spans="1:13" s="225" customFormat="1" hidden="1" x14ac:dyDescent="0.2">
      <c r="A408" s="108" t="s">
        <v>601</v>
      </c>
      <c r="B408" s="94" t="s">
        <v>647</v>
      </c>
      <c r="C408" s="94">
        <v>11</v>
      </c>
      <c r="D408" s="95" t="s">
        <v>101</v>
      </c>
      <c r="E408" s="118">
        <v>3293</v>
      </c>
      <c r="F408" s="141" t="s">
        <v>64</v>
      </c>
      <c r="G408" s="131"/>
      <c r="H408" s="228">
        <v>0</v>
      </c>
      <c r="I408" s="228"/>
      <c r="J408" s="228"/>
      <c r="K408" s="228"/>
      <c r="L408" s="228"/>
      <c r="M408" s="228">
        <f t="shared" si="227"/>
        <v>0</v>
      </c>
    </row>
    <row r="409" spans="1:13" s="225" customFormat="1" hidden="1" x14ac:dyDescent="0.2">
      <c r="A409" s="183" t="s">
        <v>601</v>
      </c>
      <c r="B409" s="165" t="s">
        <v>647</v>
      </c>
      <c r="C409" s="165">
        <v>12</v>
      </c>
      <c r="D409" s="165"/>
      <c r="E409" s="166">
        <v>31</v>
      </c>
      <c r="F409" s="167"/>
      <c r="G409" s="168"/>
      <c r="H409" s="247">
        <f t="shared" ref="H409:I409" si="237">H410+H414+H412</f>
        <v>17260</v>
      </c>
      <c r="I409" s="247">
        <f t="shared" si="237"/>
        <v>0</v>
      </c>
      <c r="J409" s="247">
        <f t="shared" ref="J409:L409" si="238">J410+J414+J412</f>
        <v>0</v>
      </c>
      <c r="K409" s="247">
        <f t="shared" si="238"/>
        <v>0</v>
      </c>
      <c r="L409" s="247">
        <f t="shared" si="238"/>
        <v>0</v>
      </c>
      <c r="M409" s="247">
        <f t="shared" si="227"/>
        <v>17260</v>
      </c>
    </row>
    <row r="410" spans="1:13" s="225" customFormat="1" hidden="1" x14ac:dyDescent="0.2">
      <c r="A410" s="152" t="s">
        <v>601</v>
      </c>
      <c r="B410" s="146" t="s">
        <v>647</v>
      </c>
      <c r="C410" s="146">
        <v>12</v>
      </c>
      <c r="D410" s="132"/>
      <c r="E410" s="129">
        <v>311</v>
      </c>
      <c r="F410" s="143"/>
      <c r="G410" s="130"/>
      <c r="H410" s="148">
        <f t="shared" ref="H410:L410" si="239">H411</f>
        <v>14660</v>
      </c>
      <c r="I410" s="148">
        <f t="shared" si="239"/>
        <v>0</v>
      </c>
      <c r="J410" s="148">
        <f t="shared" si="239"/>
        <v>0</v>
      </c>
      <c r="K410" s="148">
        <f t="shared" si="239"/>
        <v>0</v>
      </c>
      <c r="L410" s="148">
        <f t="shared" si="239"/>
        <v>0</v>
      </c>
      <c r="M410" s="148">
        <f t="shared" si="227"/>
        <v>14660</v>
      </c>
    </row>
    <row r="411" spans="1:13" s="225" customFormat="1" hidden="1" x14ac:dyDescent="0.2">
      <c r="A411" s="108" t="s">
        <v>601</v>
      </c>
      <c r="B411" s="94" t="s">
        <v>647</v>
      </c>
      <c r="C411" s="94">
        <v>12</v>
      </c>
      <c r="D411" s="95" t="s">
        <v>101</v>
      </c>
      <c r="E411" s="118">
        <v>3111</v>
      </c>
      <c r="F411" s="141" t="s">
        <v>33</v>
      </c>
      <c r="G411" s="131"/>
      <c r="H411" s="228">
        <v>14660</v>
      </c>
      <c r="I411" s="228"/>
      <c r="J411" s="228"/>
      <c r="K411" s="228"/>
      <c r="L411" s="228"/>
      <c r="M411" s="228">
        <f t="shared" si="227"/>
        <v>14660</v>
      </c>
    </row>
    <row r="412" spans="1:13" s="225" customFormat="1" hidden="1" x14ac:dyDescent="0.2">
      <c r="A412" s="152" t="s">
        <v>601</v>
      </c>
      <c r="B412" s="146" t="s">
        <v>647</v>
      </c>
      <c r="C412" s="146">
        <v>12</v>
      </c>
      <c r="D412" s="132"/>
      <c r="E412" s="129">
        <v>312</v>
      </c>
      <c r="F412" s="143"/>
      <c r="G412" s="130"/>
      <c r="H412" s="148">
        <f t="shared" ref="H412:L414" si="240">H413</f>
        <v>200</v>
      </c>
      <c r="I412" s="148">
        <f t="shared" si="240"/>
        <v>0</v>
      </c>
      <c r="J412" s="148">
        <f t="shared" si="240"/>
        <v>0</v>
      </c>
      <c r="K412" s="148">
        <f t="shared" si="240"/>
        <v>0</v>
      </c>
      <c r="L412" s="148">
        <f t="shared" si="240"/>
        <v>0</v>
      </c>
      <c r="M412" s="148">
        <f t="shared" si="227"/>
        <v>200</v>
      </c>
    </row>
    <row r="413" spans="1:13" s="225" customFormat="1" hidden="1" x14ac:dyDescent="0.2">
      <c r="A413" s="108" t="s">
        <v>601</v>
      </c>
      <c r="B413" s="94" t="s">
        <v>647</v>
      </c>
      <c r="C413" s="94">
        <v>12</v>
      </c>
      <c r="D413" s="95" t="s">
        <v>101</v>
      </c>
      <c r="E413" s="118">
        <v>3121</v>
      </c>
      <c r="F413" s="141" t="s">
        <v>471</v>
      </c>
      <c r="G413" s="131"/>
      <c r="H413" s="228">
        <v>200</v>
      </c>
      <c r="I413" s="228"/>
      <c r="J413" s="228"/>
      <c r="K413" s="228"/>
      <c r="L413" s="228"/>
      <c r="M413" s="228">
        <f t="shared" si="227"/>
        <v>200</v>
      </c>
    </row>
    <row r="414" spans="1:13" s="207" customFormat="1" hidden="1" x14ac:dyDescent="0.2">
      <c r="A414" s="152" t="s">
        <v>601</v>
      </c>
      <c r="B414" s="146" t="s">
        <v>647</v>
      </c>
      <c r="C414" s="146">
        <v>12</v>
      </c>
      <c r="D414" s="132"/>
      <c r="E414" s="129">
        <v>313</v>
      </c>
      <c r="F414" s="143"/>
      <c r="G414" s="130"/>
      <c r="H414" s="148">
        <f t="shared" si="240"/>
        <v>2400</v>
      </c>
      <c r="I414" s="148">
        <f t="shared" si="240"/>
        <v>0</v>
      </c>
      <c r="J414" s="148">
        <f t="shared" si="240"/>
        <v>0</v>
      </c>
      <c r="K414" s="148">
        <f t="shared" si="240"/>
        <v>0</v>
      </c>
      <c r="L414" s="148">
        <f t="shared" si="240"/>
        <v>0</v>
      </c>
      <c r="M414" s="148">
        <f t="shared" si="227"/>
        <v>2400</v>
      </c>
    </row>
    <row r="415" spans="1:13" s="225" customFormat="1" hidden="1" x14ac:dyDescent="0.2">
      <c r="A415" s="108" t="s">
        <v>601</v>
      </c>
      <c r="B415" s="94" t="s">
        <v>647</v>
      </c>
      <c r="C415" s="94">
        <v>12</v>
      </c>
      <c r="D415" s="95" t="s">
        <v>101</v>
      </c>
      <c r="E415" s="118">
        <v>3132</v>
      </c>
      <c r="F415" s="141" t="s">
        <v>40</v>
      </c>
      <c r="G415" s="131"/>
      <c r="H415" s="228">
        <v>2400</v>
      </c>
      <c r="I415" s="228"/>
      <c r="J415" s="228"/>
      <c r="K415" s="228"/>
      <c r="L415" s="228"/>
      <c r="M415" s="228">
        <f t="shared" si="227"/>
        <v>2400</v>
      </c>
    </row>
    <row r="416" spans="1:13" s="225" customFormat="1" hidden="1" x14ac:dyDescent="0.2">
      <c r="A416" s="183" t="s">
        <v>601</v>
      </c>
      <c r="B416" s="165" t="s">
        <v>647</v>
      </c>
      <c r="C416" s="165">
        <v>12</v>
      </c>
      <c r="D416" s="165"/>
      <c r="E416" s="166">
        <v>32</v>
      </c>
      <c r="F416" s="167"/>
      <c r="G416" s="168"/>
      <c r="H416" s="247">
        <f t="shared" ref="H416:I416" si="241">H417+H420+H422+H426</f>
        <v>110800</v>
      </c>
      <c r="I416" s="247">
        <f t="shared" si="241"/>
        <v>4550</v>
      </c>
      <c r="J416" s="247">
        <f t="shared" ref="J416:L416" si="242">J417+J420+J422+J426</f>
        <v>0</v>
      </c>
      <c r="K416" s="247">
        <f t="shared" si="242"/>
        <v>0</v>
      </c>
      <c r="L416" s="247">
        <f t="shared" si="242"/>
        <v>0</v>
      </c>
      <c r="M416" s="247">
        <f t="shared" si="227"/>
        <v>106250</v>
      </c>
    </row>
    <row r="417" spans="1:13" s="225" customFormat="1" hidden="1" x14ac:dyDescent="0.2">
      <c r="A417" s="152" t="s">
        <v>601</v>
      </c>
      <c r="B417" s="146" t="s">
        <v>647</v>
      </c>
      <c r="C417" s="146">
        <v>12</v>
      </c>
      <c r="D417" s="132"/>
      <c r="E417" s="129">
        <v>321</v>
      </c>
      <c r="F417" s="143"/>
      <c r="G417" s="130"/>
      <c r="H417" s="148">
        <f t="shared" ref="H417:I417" si="243">SUM(H418:H419)</f>
        <v>4500</v>
      </c>
      <c r="I417" s="148">
        <f t="shared" si="243"/>
        <v>1000</v>
      </c>
      <c r="J417" s="148">
        <f t="shared" ref="J417:L417" si="244">SUM(J418:J419)</f>
        <v>0</v>
      </c>
      <c r="K417" s="148">
        <f t="shared" si="244"/>
        <v>0</v>
      </c>
      <c r="L417" s="148">
        <f t="shared" si="244"/>
        <v>0</v>
      </c>
      <c r="M417" s="148">
        <f t="shared" si="227"/>
        <v>3500</v>
      </c>
    </row>
    <row r="418" spans="1:13" s="225" customFormat="1" hidden="1" x14ac:dyDescent="0.2">
      <c r="A418" s="108" t="s">
        <v>601</v>
      </c>
      <c r="B418" s="94" t="s">
        <v>647</v>
      </c>
      <c r="C418" s="94">
        <v>12</v>
      </c>
      <c r="D418" s="95" t="s">
        <v>101</v>
      </c>
      <c r="E418" s="118">
        <v>3211</v>
      </c>
      <c r="F418" s="141" t="s">
        <v>42</v>
      </c>
      <c r="G418" s="131"/>
      <c r="H418" s="228">
        <v>3500</v>
      </c>
      <c r="I418" s="228"/>
      <c r="J418" s="228"/>
      <c r="K418" s="228"/>
      <c r="L418" s="228"/>
      <c r="M418" s="228">
        <f t="shared" si="227"/>
        <v>3500</v>
      </c>
    </row>
    <row r="419" spans="1:13" s="225" customFormat="1" hidden="1" x14ac:dyDescent="0.2">
      <c r="A419" s="108" t="s">
        <v>601</v>
      </c>
      <c r="B419" s="94" t="s">
        <v>647</v>
      </c>
      <c r="C419" s="94">
        <v>12</v>
      </c>
      <c r="D419" s="95" t="s">
        <v>101</v>
      </c>
      <c r="E419" s="118">
        <v>3213</v>
      </c>
      <c r="F419" s="141" t="s">
        <v>44</v>
      </c>
      <c r="G419" s="131"/>
      <c r="H419" s="228">
        <v>1000</v>
      </c>
      <c r="I419" s="228">
        <v>1000</v>
      </c>
      <c r="J419" s="228"/>
      <c r="K419" s="228"/>
      <c r="L419" s="228"/>
      <c r="M419" s="228">
        <f t="shared" si="227"/>
        <v>0</v>
      </c>
    </row>
    <row r="420" spans="1:13" s="225" customFormat="1" hidden="1" x14ac:dyDescent="0.2">
      <c r="A420" s="152" t="s">
        <v>601</v>
      </c>
      <c r="B420" s="146" t="s">
        <v>647</v>
      </c>
      <c r="C420" s="146">
        <v>12</v>
      </c>
      <c r="D420" s="132"/>
      <c r="E420" s="129">
        <v>322</v>
      </c>
      <c r="F420" s="143"/>
      <c r="G420" s="130"/>
      <c r="H420" s="148">
        <f t="shared" ref="H420:L420" si="245">H421</f>
        <v>500</v>
      </c>
      <c r="I420" s="148">
        <f t="shared" si="245"/>
        <v>0</v>
      </c>
      <c r="J420" s="148">
        <f t="shared" si="245"/>
        <v>0</v>
      </c>
      <c r="K420" s="148">
        <f t="shared" si="245"/>
        <v>0</v>
      </c>
      <c r="L420" s="148">
        <f t="shared" si="245"/>
        <v>0</v>
      </c>
      <c r="M420" s="148">
        <f t="shared" si="227"/>
        <v>500</v>
      </c>
    </row>
    <row r="421" spans="1:13" s="225" customFormat="1" hidden="1" x14ac:dyDescent="0.2">
      <c r="A421" s="108" t="s">
        <v>601</v>
      </c>
      <c r="B421" s="94" t="s">
        <v>647</v>
      </c>
      <c r="C421" s="94">
        <v>12</v>
      </c>
      <c r="D421" s="95" t="s">
        <v>101</v>
      </c>
      <c r="E421" s="118">
        <v>3223</v>
      </c>
      <c r="F421" s="141" t="s">
        <v>48</v>
      </c>
      <c r="G421" s="131"/>
      <c r="H421" s="228">
        <v>500</v>
      </c>
      <c r="I421" s="228"/>
      <c r="J421" s="228"/>
      <c r="K421" s="228"/>
      <c r="L421" s="228"/>
      <c r="M421" s="228">
        <f t="shared" si="227"/>
        <v>500</v>
      </c>
    </row>
    <row r="422" spans="1:13" s="225" customFormat="1" hidden="1" x14ac:dyDescent="0.2">
      <c r="A422" s="152" t="s">
        <v>601</v>
      </c>
      <c r="B422" s="146" t="s">
        <v>647</v>
      </c>
      <c r="C422" s="146">
        <v>12</v>
      </c>
      <c r="D422" s="132"/>
      <c r="E422" s="129">
        <v>323</v>
      </c>
      <c r="F422" s="143"/>
      <c r="G422" s="130"/>
      <c r="H422" s="148">
        <f t="shared" ref="H422:I422" si="246">SUM(H423:H425)</f>
        <v>103800</v>
      </c>
      <c r="I422" s="148">
        <f t="shared" si="246"/>
        <v>3550</v>
      </c>
      <c r="J422" s="148">
        <f t="shared" ref="J422:L422" si="247">SUM(J423:J425)</f>
        <v>0</v>
      </c>
      <c r="K422" s="148">
        <f t="shared" si="247"/>
        <v>0</v>
      </c>
      <c r="L422" s="148">
        <f t="shared" si="247"/>
        <v>0</v>
      </c>
      <c r="M422" s="148">
        <f t="shared" si="227"/>
        <v>100250</v>
      </c>
    </row>
    <row r="423" spans="1:13" s="225" customFormat="1" hidden="1" x14ac:dyDescent="0.2">
      <c r="A423" s="108" t="s">
        <v>601</v>
      </c>
      <c r="B423" s="94" t="s">
        <v>647</v>
      </c>
      <c r="C423" s="94">
        <v>12</v>
      </c>
      <c r="D423" s="95" t="s">
        <v>101</v>
      </c>
      <c r="E423" s="118">
        <v>3233</v>
      </c>
      <c r="F423" s="141" t="s">
        <v>54</v>
      </c>
      <c r="G423" s="131"/>
      <c r="H423" s="228">
        <v>3800</v>
      </c>
      <c r="I423" s="228">
        <v>3550</v>
      </c>
      <c r="J423" s="228"/>
      <c r="K423" s="228"/>
      <c r="L423" s="228"/>
      <c r="M423" s="228">
        <f t="shared" si="227"/>
        <v>250</v>
      </c>
    </row>
    <row r="424" spans="1:13" s="225" customFormat="1" hidden="1" x14ac:dyDescent="0.2">
      <c r="A424" s="108" t="s">
        <v>601</v>
      </c>
      <c r="B424" s="94" t="s">
        <v>647</v>
      </c>
      <c r="C424" s="94">
        <v>12</v>
      </c>
      <c r="D424" s="95" t="s">
        <v>101</v>
      </c>
      <c r="E424" s="118">
        <v>3235</v>
      </c>
      <c r="F424" s="141" t="s">
        <v>56</v>
      </c>
      <c r="G424" s="131"/>
      <c r="H424" s="228">
        <v>0</v>
      </c>
      <c r="I424" s="228"/>
      <c r="J424" s="228"/>
      <c r="K424" s="228"/>
      <c r="L424" s="228"/>
      <c r="M424" s="228">
        <f t="shared" si="227"/>
        <v>0</v>
      </c>
    </row>
    <row r="425" spans="1:13" s="225" customFormat="1" hidden="1" x14ac:dyDescent="0.2">
      <c r="A425" s="108" t="s">
        <v>601</v>
      </c>
      <c r="B425" s="94" t="s">
        <v>647</v>
      </c>
      <c r="C425" s="94">
        <v>12</v>
      </c>
      <c r="D425" s="95" t="s">
        <v>101</v>
      </c>
      <c r="E425" s="118">
        <v>3237</v>
      </c>
      <c r="F425" s="141" t="s">
        <v>58</v>
      </c>
      <c r="G425" s="131"/>
      <c r="H425" s="228">
        <v>100000</v>
      </c>
      <c r="I425" s="228"/>
      <c r="J425" s="228"/>
      <c r="K425" s="228"/>
      <c r="L425" s="228"/>
      <c r="M425" s="228">
        <f t="shared" si="227"/>
        <v>100000</v>
      </c>
    </row>
    <row r="426" spans="1:13" s="207" customFormat="1" hidden="1" x14ac:dyDescent="0.2">
      <c r="A426" s="152" t="s">
        <v>601</v>
      </c>
      <c r="B426" s="146" t="s">
        <v>647</v>
      </c>
      <c r="C426" s="146">
        <v>12</v>
      </c>
      <c r="D426" s="132"/>
      <c r="E426" s="129">
        <v>329</v>
      </c>
      <c r="F426" s="143"/>
      <c r="G426" s="130"/>
      <c r="H426" s="148">
        <f t="shared" ref="H426:L426" si="248">H427</f>
        <v>2000</v>
      </c>
      <c r="I426" s="148">
        <f t="shared" si="248"/>
        <v>0</v>
      </c>
      <c r="J426" s="148">
        <f t="shared" si="248"/>
        <v>0</v>
      </c>
      <c r="K426" s="148">
        <f t="shared" si="248"/>
        <v>0</v>
      </c>
      <c r="L426" s="148">
        <f t="shared" si="248"/>
        <v>0</v>
      </c>
      <c r="M426" s="148">
        <f t="shared" si="227"/>
        <v>2000</v>
      </c>
    </row>
    <row r="427" spans="1:13" s="225" customFormat="1" hidden="1" x14ac:dyDescent="0.2">
      <c r="A427" s="108" t="s">
        <v>601</v>
      </c>
      <c r="B427" s="94" t="s">
        <v>647</v>
      </c>
      <c r="C427" s="94">
        <v>12</v>
      </c>
      <c r="D427" s="95" t="s">
        <v>101</v>
      </c>
      <c r="E427" s="118">
        <v>3293</v>
      </c>
      <c r="F427" s="141" t="s">
        <v>64</v>
      </c>
      <c r="G427" s="131"/>
      <c r="H427" s="228">
        <v>2000</v>
      </c>
      <c r="I427" s="228"/>
      <c r="J427" s="228"/>
      <c r="K427" s="228"/>
      <c r="L427" s="228"/>
      <c r="M427" s="228">
        <f t="shared" si="227"/>
        <v>2000</v>
      </c>
    </row>
    <row r="428" spans="1:13" s="225" customFormat="1" ht="33.75" hidden="1" x14ac:dyDescent="0.2">
      <c r="A428" s="195" t="s">
        <v>601</v>
      </c>
      <c r="B428" s="170" t="s">
        <v>649</v>
      </c>
      <c r="C428" s="170"/>
      <c r="D428" s="170"/>
      <c r="E428" s="171"/>
      <c r="F428" s="173" t="s">
        <v>650</v>
      </c>
      <c r="G428" s="174" t="s">
        <v>627</v>
      </c>
      <c r="H428" s="248">
        <f>H429+H436</f>
        <v>5730</v>
      </c>
      <c r="I428" s="248">
        <f>I429+I436</f>
        <v>0</v>
      </c>
      <c r="J428" s="248">
        <f>J429+J436</f>
        <v>0</v>
      </c>
      <c r="K428" s="248">
        <f>K429+K436</f>
        <v>0</v>
      </c>
      <c r="L428" s="248">
        <f>L429+L436</f>
        <v>0</v>
      </c>
      <c r="M428" s="248">
        <f t="shared" si="227"/>
        <v>5730</v>
      </c>
    </row>
    <row r="429" spans="1:13" s="225" customFormat="1" hidden="1" x14ac:dyDescent="0.2">
      <c r="A429" s="183" t="s">
        <v>601</v>
      </c>
      <c r="B429" s="165" t="s">
        <v>649</v>
      </c>
      <c r="C429" s="165">
        <v>12</v>
      </c>
      <c r="D429" s="165"/>
      <c r="E429" s="166">
        <v>31</v>
      </c>
      <c r="F429" s="167"/>
      <c r="G429" s="168"/>
      <c r="H429" s="247">
        <f t="shared" ref="H429:I429" si="249">H430+H432+H434</f>
        <v>2880</v>
      </c>
      <c r="I429" s="247">
        <f t="shared" si="249"/>
        <v>0</v>
      </c>
      <c r="J429" s="247">
        <f t="shared" ref="J429:L429" si="250">J430+J432+J434</f>
        <v>0</v>
      </c>
      <c r="K429" s="247">
        <f t="shared" si="250"/>
        <v>0</v>
      </c>
      <c r="L429" s="247">
        <f t="shared" si="250"/>
        <v>0</v>
      </c>
      <c r="M429" s="247">
        <f t="shared" si="227"/>
        <v>2880</v>
      </c>
    </row>
    <row r="430" spans="1:13" s="223" customFormat="1" hidden="1" x14ac:dyDescent="0.2">
      <c r="A430" s="152" t="s">
        <v>601</v>
      </c>
      <c r="B430" s="146" t="s">
        <v>649</v>
      </c>
      <c r="C430" s="146">
        <v>12</v>
      </c>
      <c r="D430" s="132"/>
      <c r="E430" s="129">
        <v>311</v>
      </c>
      <c r="F430" s="143"/>
      <c r="G430" s="130"/>
      <c r="H430" s="148">
        <f t="shared" ref="H430:L430" si="251">H431</f>
        <v>2180</v>
      </c>
      <c r="I430" s="148">
        <f t="shared" si="251"/>
        <v>0</v>
      </c>
      <c r="J430" s="148">
        <f t="shared" si="251"/>
        <v>0</v>
      </c>
      <c r="K430" s="148">
        <f t="shared" si="251"/>
        <v>0</v>
      </c>
      <c r="L430" s="148">
        <f t="shared" si="251"/>
        <v>0</v>
      </c>
      <c r="M430" s="148">
        <f t="shared" si="227"/>
        <v>2180</v>
      </c>
    </row>
    <row r="431" spans="1:13" s="207" customFormat="1" ht="15" hidden="1" x14ac:dyDescent="0.2">
      <c r="A431" s="108" t="s">
        <v>601</v>
      </c>
      <c r="B431" s="94" t="s">
        <v>649</v>
      </c>
      <c r="C431" s="94">
        <v>12</v>
      </c>
      <c r="D431" s="95" t="s">
        <v>101</v>
      </c>
      <c r="E431" s="118">
        <v>3111</v>
      </c>
      <c r="F431" s="141" t="s">
        <v>33</v>
      </c>
      <c r="G431" s="131"/>
      <c r="H431" s="228">
        <v>2180</v>
      </c>
      <c r="I431" s="228"/>
      <c r="J431" s="228"/>
      <c r="K431" s="228"/>
      <c r="L431" s="228"/>
      <c r="M431" s="228">
        <f t="shared" si="227"/>
        <v>2180</v>
      </c>
    </row>
    <row r="432" spans="1:13" s="223" customFormat="1" hidden="1" x14ac:dyDescent="0.2">
      <c r="A432" s="152" t="s">
        <v>601</v>
      </c>
      <c r="B432" s="146" t="s">
        <v>649</v>
      </c>
      <c r="C432" s="146">
        <v>12</v>
      </c>
      <c r="D432" s="132"/>
      <c r="E432" s="129">
        <v>312</v>
      </c>
      <c r="F432" s="143"/>
      <c r="G432" s="130"/>
      <c r="H432" s="148">
        <f t="shared" ref="H432:L432" si="252">H433</f>
        <v>200</v>
      </c>
      <c r="I432" s="148">
        <f t="shared" si="252"/>
        <v>0</v>
      </c>
      <c r="J432" s="148">
        <f t="shared" si="252"/>
        <v>0</v>
      </c>
      <c r="K432" s="148">
        <f t="shared" si="252"/>
        <v>0</v>
      </c>
      <c r="L432" s="148">
        <f t="shared" si="252"/>
        <v>0</v>
      </c>
      <c r="M432" s="148">
        <f t="shared" si="227"/>
        <v>200</v>
      </c>
    </row>
    <row r="433" spans="1:13" s="207" customFormat="1" ht="15" hidden="1" x14ac:dyDescent="0.2">
      <c r="A433" s="108" t="s">
        <v>601</v>
      </c>
      <c r="B433" s="94" t="s">
        <v>649</v>
      </c>
      <c r="C433" s="94">
        <v>12</v>
      </c>
      <c r="D433" s="95" t="s">
        <v>101</v>
      </c>
      <c r="E433" s="118">
        <v>3121</v>
      </c>
      <c r="F433" s="141" t="s">
        <v>471</v>
      </c>
      <c r="G433" s="131"/>
      <c r="H433" s="228">
        <v>200</v>
      </c>
      <c r="I433" s="228"/>
      <c r="J433" s="228"/>
      <c r="K433" s="228"/>
      <c r="L433" s="228"/>
      <c r="M433" s="228">
        <f t="shared" si="227"/>
        <v>200</v>
      </c>
    </row>
    <row r="434" spans="1:13" s="223" customFormat="1" hidden="1" x14ac:dyDescent="0.2">
      <c r="A434" s="152" t="s">
        <v>601</v>
      </c>
      <c r="B434" s="146" t="s">
        <v>649</v>
      </c>
      <c r="C434" s="146">
        <v>12</v>
      </c>
      <c r="D434" s="132"/>
      <c r="E434" s="129">
        <v>313</v>
      </c>
      <c r="F434" s="143"/>
      <c r="G434" s="130"/>
      <c r="H434" s="148">
        <f t="shared" ref="H434:L434" si="253">H435</f>
        <v>500</v>
      </c>
      <c r="I434" s="148">
        <f t="shared" si="253"/>
        <v>0</v>
      </c>
      <c r="J434" s="148">
        <f t="shared" si="253"/>
        <v>0</v>
      </c>
      <c r="K434" s="148">
        <f t="shared" si="253"/>
        <v>0</v>
      </c>
      <c r="L434" s="148">
        <f t="shared" si="253"/>
        <v>0</v>
      </c>
      <c r="M434" s="148">
        <f t="shared" si="227"/>
        <v>500</v>
      </c>
    </row>
    <row r="435" spans="1:13" s="207" customFormat="1" ht="15" hidden="1" x14ac:dyDescent="0.2">
      <c r="A435" s="108" t="s">
        <v>601</v>
      </c>
      <c r="B435" s="94" t="s">
        <v>649</v>
      </c>
      <c r="C435" s="94">
        <v>12</v>
      </c>
      <c r="D435" s="95" t="s">
        <v>101</v>
      </c>
      <c r="E435" s="118">
        <v>3132</v>
      </c>
      <c r="F435" s="141" t="s">
        <v>40</v>
      </c>
      <c r="G435" s="131"/>
      <c r="H435" s="228">
        <v>500</v>
      </c>
      <c r="I435" s="228"/>
      <c r="J435" s="228"/>
      <c r="K435" s="228"/>
      <c r="L435" s="228"/>
      <c r="M435" s="228">
        <f t="shared" si="227"/>
        <v>500</v>
      </c>
    </row>
    <row r="436" spans="1:13" s="225" customFormat="1" hidden="1" x14ac:dyDescent="0.2">
      <c r="A436" s="183" t="s">
        <v>601</v>
      </c>
      <c r="B436" s="165" t="s">
        <v>649</v>
      </c>
      <c r="C436" s="165">
        <v>12</v>
      </c>
      <c r="D436" s="165"/>
      <c r="E436" s="166">
        <v>32</v>
      </c>
      <c r="F436" s="167"/>
      <c r="G436" s="168"/>
      <c r="H436" s="247">
        <f>H437+H439+H443</f>
        <v>2850</v>
      </c>
      <c r="I436" s="247">
        <f>I437+I439+I443</f>
        <v>0</v>
      </c>
      <c r="J436" s="247">
        <f>J437+J439+J443</f>
        <v>0</v>
      </c>
      <c r="K436" s="247">
        <f>K437+K439+K443</f>
        <v>0</v>
      </c>
      <c r="L436" s="247">
        <f>L437+L439+L443</f>
        <v>0</v>
      </c>
      <c r="M436" s="247">
        <f t="shared" si="227"/>
        <v>2850</v>
      </c>
    </row>
    <row r="437" spans="1:13" s="225" customFormat="1" hidden="1" x14ac:dyDescent="0.2">
      <c r="A437" s="152" t="s">
        <v>601</v>
      </c>
      <c r="B437" s="146" t="s">
        <v>649</v>
      </c>
      <c r="C437" s="146">
        <v>12</v>
      </c>
      <c r="D437" s="132"/>
      <c r="E437" s="129">
        <v>321</v>
      </c>
      <c r="F437" s="143"/>
      <c r="G437" s="130"/>
      <c r="H437" s="148">
        <f>SUM(H438:H438)</f>
        <v>700</v>
      </c>
      <c r="I437" s="148">
        <f>SUM(I438:I438)</f>
        <v>0</v>
      </c>
      <c r="J437" s="148">
        <f>SUM(J438:J438)</f>
        <v>0</v>
      </c>
      <c r="K437" s="148">
        <f>SUM(K438:K438)</f>
        <v>0</v>
      </c>
      <c r="L437" s="148">
        <f>SUM(L438:L438)</f>
        <v>0</v>
      </c>
      <c r="M437" s="148">
        <f t="shared" si="227"/>
        <v>700</v>
      </c>
    </row>
    <row r="438" spans="1:13" s="225" customFormat="1" hidden="1" x14ac:dyDescent="0.2">
      <c r="A438" s="108" t="s">
        <v>601</v>
      </c>
      <c r="B438" s="94" t="s">
        <v>649</v>
      </c>
      <c r="C438" s="94">
        <v>12</v>
      </c>
      <c r="D438" s="95" t="s">
        <v>101</v>
      </c>
      <c r="E438" s="118">
        <v>3211</v>
      </c>
      <c r="F438" s="141" t="s">
        <v>42</v>
      </c>
      <c r="G438" s="131"/>
      <c r="H438" s="228">
        <v>700</v>
      </c>
      <c r="I438" s="228"/>
      <c r="J438" s="228"/>
      <c r="K438" s="228"/>
      <c r="L438" s="228"/>
      <c r="M438" s="228">
        <f t="shared" si="227"/>
        <v>700</v>
      </c>
    </row>
    <row r="439" spans="1:13" s="225" customFormat="1" hidden="1" x14ac:dyDescent="0.2">
      <c r="A439" s="152" t="s">
        <v>601</v>
      </c>
      <c r="B439" s="146" t="s">
        <v>649</v>
      </c>
      <c r="C439" s="146">
        <v>12</v>
      </c>
      <c r="D439" s="132"/>
      <c r="E439" s="129">
        <v>323</v>
      </c>
      <c r="F439" s="143"/>
      <c r="G439" s="130"/>
      <c r="H439" s="148">
        <f t="shared" ref="H439:I439" si="254">SUM(H440:H442)</f>
        <v>2000</v>
      </c>
      <c r="I439" s="148">
        <f t="shared" si="254"/>
        <v>0</v>
      </c>
      <c r="J439" s="148">
        <f t="shared" ref="J439:L439" si="255">SUM(J440:J442)</f>
        <v>0</v>
      </c>
      <c r="K439" s="148">
        <f t="shared" si="255"/>
        <v>0</v>
      </c>
      <c r="L439" s="148">
        <f t="shared" si="255"/>
        <v>0</v>
      </c>
      <c r="M439" s="148">
        <f t="shared" si="227"/>
        <v>2000</v>
      </c>
    </row>
    <row r="440" spans="1:13" s="225" customFormat="1" hidden="1" x14ac:dyDescent="0.2">
      <c r="A440" s="108" t="s">
        <v>601</v>
      </c>
      <c r="B440" s="94" t="s">
        <v>649</v>
      </c>
      <c r="C440" s="94">
        <v>12</v>
      </c>
      <c r="D440" s="95" t="s">
        <v>101</v>
      </c>
      <c r="E440" s="118">
        <v>3233</v>
      </c>
      <c r="F440" s="141" t="s">
        <v>54</v>
      </c>
      <c r="G440" s="131"/>
      <c r="H440" s="228">
        <v>350</v>
      </c>
      <c r="I440" s="228"/>
      <c r="J440" s="228"/>
      <c r="K440" s="228"/>
      <c r="L440" s="228"/>
      <c r="M440" s="228">
        <f t="shared" si="227"/>
        <v>350</v>
      </c>
    </row>
    <row r="441" spans="1:13" s="225" customFormat="1" hidden="1" x14ac:dyDescent="0.2">
      <c r="A441" s="108" t="s">
        <v>601</v>
      </c>
      <c r="B441" s="94" t="s">
        <v>649</v>
      </c>
      <c r="C441" s="94">
        <v>12</v>
      </c>
      <c r="D441" s="95" t="s">
        <v>101</v>
      </c>
      <c r="E441" s="118">
        <v>3235</v>
      </c>
      <c r="F441" s="141" t="s">
        <v>56</v>
      </c>
      <c r="G441" s="131"/>
      <c r="H441" s="228">
        <v>150</v>
      </c>
      <c r="I441" s="228"/>
      <c r="J441" s="228"/>
      <c r="K441" s="228"/>
      <c r="L441" s="228"/>
      <c r="M441" s="228">
        <f t="shared" si="227"/>
        <v>150</v>
      </c>
    </row>
    <row r="442" spans="1:13" s="225" customFormat="1" hidden="1" x14ac:dyDescent="0.2">
      <c r="A442" s="108" t="s">
        <v>601</v>
      </c>
      <c r="B442" s="94" t="s">
        <v>649</v>
      </c>
      <c r="C442" s="94">
        <v>12</v>
      </c>
      <c r="D442" s="95" t="s">
        <v>101</v>
      </c>
      <c r="E442" s="118">
        <v>3237</v>
      </c>
      <c r="F442" s="141" t="s">
        <v>58</v>
      </c>
      <c r="G442" s="131"/>
      <c r="H442" s="228">
        <v>1500</v>
      </c>
      <c r="I442" s="228"/>
      <c r="J442" s="228"/>
      <c r="K442" s="228"/>
      <c r="L442" s="228"/>
      <c r="M442" s="228">
        <f t="shared" si="227"/>
        <v>1500</v>
      </c>
    </row>
    <row r="443" spans="1:13" s="207" customFormat="1" hidden="1" x14ac:dyDescent="0.2">
      <c r="A443" s="152" t="s">
        <v>601</v>
      </c>
      <c r="B443" s="146" t="s">
        <v>649</v>
      </c>
      <c r="C443" s="146">
        <v>12</v>
      </c>
      <c r="D443" s="132"/>
      <c r="E443" s="129">
        <v>329</v>
      </c>
      <c r="F443" s="143"/>
      <c r="G443" s="130"/>
      <c r="H443" s="148">
        <f t="shared" ref="H443:L443" si="256">H444</f>
        <v>150</v>
      </c>
      <c r="I443" s="148">
        <f t="shared" si="256"/>
        <v>0</v>
      </c>
      <c r="J443" s="148">
        <f t="shared" si="256"/>
        <v>0</v>
      </c>
      <c r="K443" s="148">
        <f t="shared" si="256"/>
        <v>0</v>
      </c>
      <c r="L443" s="148">
        <f t="shared" si="256"/>
        <v>0</v>
      </c>
      <c r="M443" s="148">
        <f t="shared" si="227"/>
        <v>150</v>
      </c>
    </row>
    <row r="444" spans="1:13" s="225" customFormat="1" hidden="1" x14ac:dyDescent="0.2">
      <c r="A444" s="108" t="s">
        <v>601</v>
      </c>
      <c r="B444" s="94" t="s">
        <v>649</v>
      </c>
      <c r="C444" s="94">
        <v>12</v>
      </c>
      <c r="D444" s="95" t="s">
        <v>101</v>
      </c>
      <c r="E444" s="118">
        <v>3293</v>
      </c>
      <c r="F444" s="141" t="s">
        <v>64</v>
      </c>
      <c r="G444" s="131"/>
      <c r="H444" s="228">
        <v>150</v>
      </c>
      <c r="I444" s="228"/>
      <c r="J444" s="228"/>
      <c r="K444" s="228"/>
      <c r="L444" s="228"/>
      <c r="M444" s="228">
        <f t="shared" si="227"/>
        <v>150</v>
      </c>
    </row>
    <row r="445" spans="1:13" s="207" customFormat="1" hidden="1" x14ac:dyDescent="0.2">
      <c r="A445" s="198" t="s">
        <v>601</v>
      </c>
      <c r="B445" s="362" t="s">
        <v>651</v>
      </c>
      <c r="C445" s="363"/>
      <c r="D445" s="363"/>
      <c r="E445" s="363"/>
      <c r="F445" s="364"/>
      <c r="G445" s="284"/>
      <c r="H445" s="285">
        <f>H446+H451+H458+H462+H468+H479+H483+H510+H517+H535+H539</f>
        <v>7601827</v>
      </c>
      <c r="I445" s="285">
        <f>I446+I451+I458+I462+I468+I479+I483+I510+I517+I535+I539</f>
        <v>433400</v>
      </c>
      <c r="J445" s="285">
        <f>J446+J451+J458+J462+J468+J479+J483+J510+J517+J535+J539</f>
        <v>314400</v>
      </c>
      <c r="K445" s="285">
        <f>K446+K451+K458+K462+K468+K479+K483+K510+K517+K535+K539</f>
        <v>963750</v>
      </c>
      <c r="L445" s="285">
        <f>L446+L451+L458+L462+L468+L479+L483+L510+L517+L535+L539</f>
        <v>61250</v>
      </c>
      <c r="M445" s="285">
        <f t="shared" si="227"/>
        <v>6580327</v>
      </c>
    </row>
    <row r="446" spans="1:13" s="223" customFormat="1" ht="47.25" hidden="1" x14ac:dyDescent="0.2">
      <c r="A446" s="195" t="s">
        <v>601</v>
      </c>
      <c r="B446" s="170" t="s">
        <v>182</v>
      </c>
      <c r="C446" s="170"/>
      <c r="D446" s="170"/>
      <c r="E446" s="171"/>
      <c r="F446" s="173" t="s">
        <v>180</v>
      </c>
      <c r="G446" s="174" t="s">
        <v>652</v>
      </c>
      <c r="H446" s="248">
        <f t="shared" ref="H446:L447" si="257">H447</f>
        <v>400000</v>
      </c>
      <c r="I446" s="248">
        <f t="shared" si="257"/>
        <v>0</v>
      </c>
      <c r="J446" s="248">
        <f t="shared" si="257"/>
        <v>128400</v>
      </c>
      <c r="K446" s="248">
        <f t="shared" si="257"/>
        <v>0</v>
      </c>
      <c r="L446" s="248">
        <f t="shared" si="257"/>
        <v>0</v>
      </c>
      <c r="M446" s="248">
        <f t="shared" si="227"/>
        <v>528400</v>
      </c>
    </row>
    <row r="447" spans="1:13" s="224" customFormat="1" hidden="1" x14ac:dyDescent="0.2">
      <c r="A447" s="194" t="s">
        <v>601</v>
      </c>
      <c r="B447" s="175" t="s">
        <v>182</v>
      </c>
      <c r="C447" s="165">
        <v>11</v>
      </c>
      <c r="D447" s="165"/>
      <c r="E447" s="166">
        <v>36</v>
      </c>
      <c r="F447" s="167"/>
      <c r="G447" s="168"/>
      <c r="H447" s="247">
        <f t="shared" si="257"/>
        <v>400000</v>
      </c>
      <c r="I447" s="247">
        <f t="shared" si="257"/>
        <v>0</v>
      </c>
      <c r="J447" s="247">
        <f t="shared" si="257"/>
        <v>128400</v>
      </c>
      <c r="K447" s="247">
        <f t="shared" si="257"/>
        <v>0</v>
      </c>
      <c r="L447" s="247">
        <f t="shared" si="257"/>
        <v>0</v>
      </c>
      <c r="M447" s="247">
        <f t="shared" si="227"/>
        <v>528400</v>
      </c>
    </row>
    <row r="448" spans="1:13" s="224" customFormat="1" hidden="1" x14ac:dyDescent="0.2">
      <c r="A448" s="117" t="s">
        <v>601</v>
      </c>
      <c r="B448" s="101" t="s">
        <v>182</v>
      </c>
      <c r="C448" s="102">
        <v>11</v>
      </c>
      <c r="D448" s="103"/>
      <c r="E448" s="104">
        <v>363</v>
      </c>
      <c r="F448" s="140"/>
      <c r="G448" s="105"/>
      <c r="H448" s="106">
        <f t="shared" ref="H448:I448" si="258">SUM(H449:H450)</f>
        <v>400000</v>
      </c>
      <c r="I448" s="106">
        <f t="shared" si="258"/>
        <v>0</v>
      </c>
      <c r="J448" s="106">
        <f t="shared" ref="J448:L448" si="259">SUM(J449:J450)</f>
        <v>128400</v>
      </c>
      <c r="K448" s="106">
        <f t="shared" si="259"/>
        <v>0</v>
      </c>
      <c r="L448" s="106">
        <f t="shared" si="259"/>
        <v>0</v>
      </c>
      <c r="M448" s="106">
        <f t="shared" si="227"/>
        <v>528400</v>
      </c>
    </row>
    <row r="449" spans="1:13" s="207" customFormat="1" ht="15" hidden="1" x14ac:dyDescent="0.2">
      <c r="A449" s="95" t="s">
        <v>601</v>
      </c>
      <c r="B449" s="93" t="s">
        <v>182</v>
      </c>
      <c r="C449" s="94">
        <v>11</v>
      </c>
      <c r="D449" s="108" t="s">
        <v>101</v>
      </c>
      <c r="E449" s="109">
        <v>3631</v>
      </c>
      <c r="F449" s="141" t="s">
        <v>71</v>
      </c>
      <c r="G449" s="131"/>
      <c r="H449" s="231">
        <v>200000</v>
      </c>
      <c r="I449" s="231"/>
      <c r="J449" s="231"/>
      <c r="K449" s="231"/>
      <c r="L449" s="231"/>
      <c r="M449" s="231">
        <f t="shared" si="227"/>
        <v>200000</v>
      </c>
    </row>
    <row r="450" spans="1:13" s="207" customFormat="1" hidden="1" x14ac:dyDescent="0.2">
      <c r="A450" s="146" t="s">
        <v>601</v>
      </c>
      <c r="B450" s="134" t="s">
        <v>182</v>
      </c>
      <c r="C450" s="135">
        <v>11</v>
      </c>
      <c r="D450" s="136" t="s">
        <v>101</v>
      </c>
      <c r="E450" s="137">
        <v>3632</v>
      </c>
      <c r="F450" s="142" t="s">
        <v>183</v>
      </c>
      <c r="G450" s="131"/>
      <c r="H450" s="244">
        <v>200000</v>
      </c>
      <c r="I450" s="244"/>
      <c r="J450" s="244">
        <v>128400</v>
      </c>
      <c r="K450" s="244"/>
      <c r="L450" s="244"/>
      <c r="M450" s="244">
        <f t="shared" si="227"/>
        <v>328400</v>
      </c>
    </row>
    <row r="451" spans="1:13" s="223" customFormat="1" ht="63" hidden="1" x14ac:dyDescent="0.2">
      <c r="A451" s="195" t="s">
        <v>601</v>
      </c>
      <c r="B451" s="170" t="s">
        <v>224</v>
      </c>
      <c r="C451" s="170"/>
      <c r="D451" s="170"/>
      <c r="E451" s="171"/>
      <c r="F451" s="173" t="s">
        <v>653</v>
      </c>
      <c r="G451" s="174" t="s">
        <v>652</v>
      </c>
      <c r="H451" s="248">
        <f t="shared" ref="H451:I451" si="260">H455+H452</f>
        <v>26600</v>
      </c>
      <c r="I451" s="248">
        <f t="shared" si="260"/>
        <v>0</v>
      </c>
      <c r="J451" s="248">
        <f t="shared" ref="J451:L451" si="261">J455+J452</f>
        <v>0</v>
      </c>
      <c r="K451" s="248">
        <f t="shared" si="261"/>
        <v>20000</v>
      </c>
      <c r="L451" s="248">
        <f t="shared" si="261"/>
        <v>0</v>
      </c>
      <c r="M451" s="248">
        <f t="shared" si="227"/>
        <v>6600</v>
      </c>
    </row>
    <row r="452" spans="1:13" s="224" customFormat="1" hidden="1" x14ac:dyDescent="0.2">
      <c r="A452" s="194" t="s">
        <v>601</v>
      </c>
      <c r="B452" s="175" t="s">
        <v>224</v>
      </c>
      <c r="C452" s="165">
        <v>11</v>
      </c>
      <c r="D452" s="165"/>
      <c r="E452" s="166">
        <v>32</v>
      </c>
      <c r="F452" s="167"/>
      <c r="G452" s="168"/>
      <c r="H452" s="247">
        <f t="shared" ref="H452:L452" si="262">H453</f>
        <v>700</v>
      </c>
      <c r="I452" s="247">
        <f t="shared" si="262"/>
        <v>0</v>
      </c>
      <c r="J452" s="247">
        <f t="shared" si="262"/>
        <v>0</v>
      </c>
      <c r="K452" s="247">
        <f t="shared" si="262"/>
        <v>0</v>
      </c>
      <c r="L452" s="247">
        <f t="shared" si="262"/>
        <v>0</v>
      </c>
      <c r="M452" s="247">
        <f t="shared" si="227"/>
        <v>700</v>
      </c>
    </row>
    <row r="453" spans="1:13" s="207" customFormat="1" hidden="1" x14ac:dyDescent="0.2">
      <c r="A453" s="117" t="s">
        <v>601</v>
      </c>
      <c r="B453" s="101" t="s">
        <v>224</v>
      </c>
      <c r="C453" s="102">
        <v>11</v>
      </c>
      <c r="D453" s="103"/>
      <c r="E453" s="104">
        <v>329</v>
      </c>
      <c r="F453" s="140"/>
      <c r="G453" s="105"/>
      <c r="H453" s="106">
        <f t="shared" ref="H453:L453" si="263">SUM(H454)</f>
        <v>700</v>
      </c>
      <c r="I453" s="106">
        <f t="shared" si="263"/>
        <v>0</v>
      </c>
      <c r="J453" s="106">
        <f t="shared" si="263"/>
        <v>0</v>
      </c>
      <c r="K453" s="106">
        <f t="shared" si="263"/>
        <v>0</v>
      </c>
      <c r="L453" s="106">
        <f t="shared" si="263"/>
        <v>0</v>
      </c>
      <c r="M453" s="106">
        <f t="shared" si="227"/>
        <v>700</v>
      </c>
    </row>
    <row r="454" spans="1:13" s="223" customFormat="1" hidden="1" x14ac:dyDescent="0.2">
      <c r="A454" s="95" t="s">
        <v>601</v>
      </c>
      <c r="B454" s="93" t="s">
        <v>224</v>
      </c>
      <c r="C454" s="94">
        <v>11</v>
      </c>
      <c r="D454" s="108" t="s">
        <v>101</v>
      </c>
      <c r="E454" s="109">
        <v>3295</v>
      </c>
      <c r="F454" s="141" t="s">
        <v>66</v>
      </c>
      <c r="G454" s="131"/>
      <c r="H454" s="233">
        <v>700</v>
      </c>
      <c r="I454" s="233"/>
      <c r="J454" s="233"/>
      <c r="K454" s="233"/>
      <c r="L454" s="233"/>
      <c r="M454" s="233">
        <f t="shared" si="227"/>
        <v>700</v>
      </c>
    </row>
    <row r="455" spans="1:13" s="224" customFormat="1" hidden="1" x14ac:dyDescent="0.2">
      <c r="A455" s="194" t="s">
        <v>601</v>
      </c>
      <c r="B455" s="175" t="s">
        <v>224</v>
      </c>
      <c r="C455" s="165">
        <v>11</v>
      </c>
      <c r="D455" s="165"/>
      <c r="E455" s="166">
        <v>37</v>
      </c>
      <c r="F455" s="167"/>
      <c r="G455" s="168"/>
      <c r="H455" s="247">
        <f t="shared" ref="H455:L455" si="264">H456</f>
        <v>25900</v>
      </c>
      <c r="I455" s="247">
        <f t="shared" si="264"/>
        <v>0</v>
      </c>
      <c r="J455" s="247">
        <f t="shared" si="264"/>
        <v>0</v>
      </c>
      <c r="K455" s="247">
        <f t="shared" si="264"/>
        <v>20000</v>
      </c>
      <c r="L455" s="247">
        <f t="shared" si="264"/>
        <v>0</v>
      </c>
      <c r="M455" s="247">
        <f t="shared" si="227"/>
        <v>5900</v>
      </c>
    </row>
    <row r="456" spans="1:13" s="207" customFormat="1" hidden="1" x14ac:dyDescent="0.2">
      <c r="A456" s="117" t="s">
        <v>601</v>
      </c>
      <c r="B456" s="101" t="s">
        <v>224</v>
      </c>
      <c r="C456" s="102">
        <v>11</v>
      </c>
      <c r="D456" s="103"/>
      <c r="E456" s="104">
        <v>372</v>
      </c>
      <c r="F456" s="140"/>
      <c r="G456" s="105"/>
      <c r="H456" s="106">
        <f t="shared" ref="H456:L456" si="265">SUM(H457)</f>
        <v>25900</v>
      </c>
      <c r="I456" s="106">
        <f t="shared" si="265"/>
        <v>0</v>
      </c>
      <c r="J456" s="106">
        <f t="shared" si="265"/>
        <v>0</v>
      </c>
      <c r="K456" s="106">
        <f t="shared" si="265"/>
        <v>20000</v>
      </c>
      <c r="L456" s="106">
        <f t="shared" si="265"/>
        <v>0</v>
      </c>
      <c r="M456" s="106">
        <f t="shared" ref="M456:M519" si="266">H456-I456+J456-K456+L456</f>
        <v>5900</v>
      </c>
    </row>
    <row r="457" spans="1:13" s="207" customFormat="1" ht="15" hidden="1" x14ac:dyDescent="0.2">
      <c r="A457" s="95" t="s">
        <v>601</v>
      </c>
      <c r="B457" s="93" t="s">
        <v>224</v>
      </c>
      <c r="C457" s="94">
        <v>11</v>
      </c>
      <c r="D457" s="108" t="s">
        <v>101</v>
      </c>
      <c r="E457" s="109">
        <v>3721</v>
      </c>
      <c r="F457" s="141" t="s">
        <v>138</v>
      </c>
      <c r="G457" s="131"/>
      <c r="H457" s="231">
        <v>25900</v>
      </c>
      <c r="I457" s="231"/>
      <c r="J457" s="231"/>
      <c r="K457" s="231">
        <v>20000</v>
      </c>
      <c r="L457" s="231"/>
      <c r="M457" s="231">
        <f t="shared" si="266"/>
        <v>5900</v>
      </c>
    </row>
    <row r="458" spans="1:13" s="223" customFormat="1" ht="33.75" hidden="1" x14ac:dyDescent="0.2">
      <c r="A458" s="195" t="s">
        <v>601</v>
      </c>
      <c r="B458" s="170" t="s">
        <v>190</v>
      </c>
      <c r="C458" s="170"/>
      <c r="D458" s="170"/>
      <c r="E458" s="171"/>
      <c r="F458" s="173" t="s">
        <v>189</v>
      </c>
      <c r="G458" s="174" t="s">
        <v>652</v>
      </c>
      <c r="H458" s="248">
        <f t="shared" ref="H458:L459" si="267">H459</f>
        <v>780000</v>
      </c>
      <c r="I458" s="248">
        <f t="shared" si="267"/>
        <v>0</v>
      </c>
      <c r="J458" s="248">
        <f t="shared" si="267"/>
        <v>0</v>
      </c>
      <c r="K458" s="248">
        <f t="shared" si="267"/>
        <v>0</v>
      </c>
      <c r="L458" s="248">
        <f t="shared" si="267"/>
        <v>0</v>
      </c>
      <c r="M458" s="248">
        <f t="shared" si="266"/>
        <v>780000</v>
      </c>
    </row>
    <row r="459" spans="1:13" s="224" customFormat="1" hidden="1" x14ac:dyDescent="0.2">
      <c r="A459" s="194" t="s">
        <v>601</v>
      </c>
      <c r="B459" s="175" t="s">
        <v>190</v>
      </c>
      <c r="C459" s="165">
        <v>11</v>
      </c>
      <c r="D459" s="165"/>
      <c r="E459" s="166">
        <v>35</v>
      </c>
      <c r="F459" s="167"/>
      <c r="G459" s="168"/>
      <c r="H459" s="247">
        <f t="shared" si="267"/>
        <v>780000</v>
      </c>
      <c r="I459" s="247">
        <f t="shared" si="267"/>
        <v>0</v>
      </c>
      <c r="J459" s="247">
        <f t="shared" si="267"/>
        <v>0</v>
      </c>
      <c r="K459" s="247">
        <f t="shared" si="267"/>
        <v>0</v>
      </c>
      <c r="L459" s="247">
        <f t="shared" si="267"/>
        <v>0</v>
      </c>
      <c r="M459" s="247">
        <f t="shared" si="266"/>
        <v>780000</v>
      </c>
    </row>
    <row r="460" spans="1:13" s="207" customFormat="1" hidden="1" x14ac:dyDescent="0.2">
      <c r="A460" s="103" t="s">
        <v>601</v>
      </c>
      <c r="B460" s="102" t="s">
        <v>190</v>
      </c>
      <c r="C460" s="102">
        <v>11</v>
      </c>
      <c r="D460" s="103"/>
      <c r="E460" s="104">
        <v>352</v>
      </c>
      <c r="F460" s="140"/>
      <c r="G460" s="105"/>
      <c r="H460" s="106">
        <f t="shared" ref="H460:L460" si="268">SUM(H461)</f>
        <v>780000</v>
      </c>
      <c r="I460" s="106">
        <f t="shared" si="268"/>
        <v>0</v>
      </c>
      <c r="J460" s="106">
        <f t="shared" si="268"/>
        <v>0</v>
      </c>
      <c r="K460" s="106">
        <f t="shared" si="268"/>
        <v>0</v>
      </c>
      <c r="L460" s="106">
        <f t="shared" si="268"/>
        <v>0</v>
      </c>
      <c r="M460" s="106">
        <f t="shared" si="266"/>
        <v>780000</v>
      </c>
    </row>
    <row r="461" spans="1:13" s="207" customFormat="1" ht="30" hidden="1" x14ac:dyDescent="0.2">
      <c r="A461" s="108" t="s">
        <v>601</v>
      </c>
      <c r="B461" s="94" t="s">
        <v>190</v>
      </c>
      <c r="C461" s="94">
        <v>11</v>
      </c>
      <c r="D461" s="108" t="s">
        <v>101</v>
      </c>
      <c r="E461" s="109">
        <v>3522</v>
      </c>
      <c r="F461" s="141" t="s">
        <v>625</v>
      </c>
      <c r="G461" s="131"/>
      <c r="H461" s="231">
        <v>780000</v>
      </c>
      <c r="I461" s="231"/>
      <c r="J461" s="231"/>
      <c r="K461" s="231"/>
      <c r="L461" s="231"/>
      <c r="M461" s="231">
        <f t="shared" si="266"/>
        <v>780000</v>
      </c>
    </row>
    <row r="462" spans="1:13" s="223" customFormat="1" ht="47.25" hidden="1" x14ac:dyDescent="0.2">
      <c r="A462" s="195" t="s">
        <v>601</v>
      </c>
      <c r="B462" s="170" t="s">
        <v>214</v>
      </c>
      <c r="C462" s="170"/>
      <c r="D462" s="170"/>
      <c r="E462" s="171"/>
      <c r="F462" s="173" t="s">
        <v>654</v>
      </c>
      <c r="G462" s="174" t="s">
        <v>652</v>
      </c>
      <c r="H462" s="248">
        <f t="shared" ref="H462:L462" si="269">H463</f>
        <v>192000</v>
      </c>
      <c r="I462" s="248">
        <f t="shared" si="269"/>
        <v>0</v>
      </c>
      <c r="J462" s="248">
        <f t="shared" si="269"/>
        <v>0</v>
      </c>
      <c r="K462" s="248">
        <f t="shared" si="269"/>
        <v>0</v>
      </c>
      <c r="L462" s="248">
        <f t="shared" si="269"/>
        <v>0</v>
      </c>
      <c r="M462" s="248">
        <f t="shared" si="266"/>
        <v>192000</v>
      </c>
    </row>
    <row r="463" spans="1:13" s="224" customFormat="1" hidden="1" x14ac:dyDescent="0.2">
      <c r="A463" s="194" t="s">
        <v>601</v>
      </c>
      <c r="B463" s="175" t="s">
        <v>214</v>
      </c>
      <c r="C463" s="165">
        <v>11</v>
      </c>
      <c r="D463" s="165"/>
      <c r="E463" s="166">
        <v>32</v>
      </c>
      <c r="F463" s="167"/>
      <c r="G463" s="168"/>
      <c r="H463" s="247">
        <f t="shared" ref="H463:I463" si="270">H464+H466</f>
        <v>192000</v>
      </c>
      <c r="I463" s="247">
        <f t="shared" si="270"/>
        <v>0</v>
      </c>
      <c r="J463" s="247">
        <f t="shared" ref="J463:L463" si="271">J464+J466</f>
        <v>0</v>
      </c>
      <c r="K463" s="247">
        <f t="shared" si="271"/>
        <v>0</v>
      </c>
      <c r="L463" s="247">
        <f t="shared" si="271"/>
        <v>0</v>
      </c>
      <c r="M463" s="247">
        <f t="shared" si="266"/>
        <v>192000</v>
      </c>
    </row>
    <row r="464" spans="1:13" s="223" customFormat="1" hidden="1" x14ac:dyDescent="0.2">
      <c r="A464" s="117" t="s">
        <v>601</v>
      </c>
      <c r="B464" s="101" t="s">
        <v>214</v>
      </c>
      <c r="C464" s="102">
        <v>11</v>
      </c>
      <c r="D464" s="103"/>
      <c r="E464" s="104">
        <v>323</v>
      </c>
      <c r="F464" s="140"/>
      <c r="G464" s="105"/>
      <c r="H464" s="106">
        <f t="shared" ref="H464:L464" si="272">SUM(H465)</f>
        <v>120000</v>
      </c>
      <c r="I464" s="106">
        <f t="shared" si="272"/>
        <v>0</v>
      </c>
      <c r="J464" s="106">
        <f t="shared" si="272"/>
        <v>0</v>
      </c>
      <c r="K464" s="106">
        <f t="shared" si="272"/>
        <v>0</v>
      </c>
      <c r="L464" s="106">
        <f t="shared" si="272"/>
        <v>0</v>
      </c>
      <c r="M464" s="106">
        <f t="shared" si="266"/>
        <v>120000</v>
      </c>
    </row>
    <row r="465" spans="1:13" s="225" customFormat="1" hidden="1" x14ac:dyDescent="0.2">
      <c r="A465" s="95" t="s">
        <v>601</v>
      </c>
      <c r="B465" s="93" t="s">
        <v>214</v>
      </c>
      <c r="C465" s="94">
        <v>11</v>
      </c>
      <c r="D465" s="108" t="s">
        <v>101</v>
      </c>
      <c r="E465" s="109">
        <v>3235</v>
      </c>
      <c r="F465" s="141" t="s">
        <v>56</v>
      </c>
      <c r="G465" s="131"/>
      <c r="H465" s="231">
        <v>120000</v>
      </c>
      <c r="I465" s="231"/>
      <c r="J465" s="231"/>
      <c r="K465" s="231"/>
      <c r="L465" s="231"/>
      <c r="M465" s="231">
        <f t="shared" si="266"/>
        <v>120000</v>
      </c>
    </row>
    <row r="466" spans="1:13" s="223" customFormat="1" hidden="1" x14ac:dyDescent="0.2">
      <c r="A466" s="117" t="s">
        <v>601</v>
      </c>
      <c r="B466" s="101" t="s">
        <v>214</v>
      </c>
      <c r="C466" s="102">
        <v>11</v>
      </c>
      <c r="D466" s="103"/>
      <c r="E466" s="104">
        <v>329</v>
      </c>
      <c r="F466" s="140"/>
      <c r="G466" s="105"/>
      <c r="H466" s="106">
        <f t="shared" ref="H466:L466" si="273">SUM(H467)</f>
        <v>72000</v>
      </c>
      <c r="I466" s="106">
        <f t="shared" si="273"/>
        <v>0</v>
      </c>
      <c r="J466" s="106">
        <f t="shared" si="273"/>
        <v>0</v>
      </c>
      <c r="K466" s="106">
        <f t="shared" si="273"/>
        <v>0</v>
      </c>
      <c r="L466" s="106">
        <f t="shared" si="273"/>
        <v>0</v>
      </c>
      <c r="M466" s="106">
        <f t="shared" si="266"/>
        <v>72000</v>
      </c>
    </row>
    <row r="467" spans="1:13" s="223" customFormat="1" hidden="1" x14ac:dyDescent="0.2">
      <c r="A467" s="95" t="s">
        <v>601</v>
      </c>
      <c r="B467" s="93" t="s">
        <v>214</v>
      </c>
      <c r="C467" s="94">
        <v>11</v>
      </c>
      <c r="D467" s="108" t="s">
        <v>101</v>
      </c>
      <c r="E467" s="109">
        <v>3294</v>
      </c>
      <c r="F467" s="141" t="s">
        <v>605</v>
      </c>
      <c r="G467" s="131"/>
      <c r="H467" s="231">
        <v>72000</v>
      </c>
      <c r="I467" s="231"/>
      <c r="J467" s="231"/>
      <c r="K467" s="231"/>
      <c r="L467" s="231"/>
      <c r="M467" s="231">
        <f t="shared" si="266"/>
        <v>72000</v>
      </c>
    </row>
    <row r="468" spans="1:13" s="223" customFormat="1" ht="33.75" hidden="1" x14ac:dyDescent="0.2">
      <c r="A468" s="178" t="s">
        <v>601</v>
      </c>
      <c r="B468" s="169" t="s">
        <v>655</v>
      </c>
      <c r="C468" s="169"/>
      <c r="D468" s="169"/>
      <c r="E468" s="176"/>
      <c r="F468" s="173" t="s">
        <v>656</v>
      </c>
      <c r="G468" s="174" t="s">
        <v>652</v>
      </c>
      <c r="H468" s="248">
        <f t="shared" ref="H468:I468" si="274">H469+H476+H473</f>
        <v>480500</v>
      </c>
      <c r="I468" s="248">
        <f t="shared" si="274"/>
        <v>0</v>
      </c>
      <c r="J468" s="248">
        <f t="shared" ref="J468:L468" si="275">J469+J476+J473</f>
        <v>0</v>
      </c>
      <c r="K468" s="248">
        <f t="shared" si="275"/>
        <v>0</v>
      </c>
      <c r="L468" s="248">
        <f t="shared" si="275"/>
        <v>0</v>
      </c>
      <c r="M468" s="248">
        <f t="shared" si="266"/>
        <v>480500</v>
      </c>
    </row>
    <row r="469" spans="1:13" s="224" customFormat="1" hidden="1" x14ac:dyDescent="0.2">
      <c r="A469" s="194" t="s">
        <v>601</v>
      </c>
      <c r="B469" s="175" t="s">
        <v>655</v>
      </c>
      <c r="C469" s="165">
        <v>11</v>
      </c>
      <c r="D469" s="165"/>
      <c r="E469" s="166">
        <v>32</v>
      </c>
      <c r="F469" s="167"/>
      <c r="G469" s="168"/>
      <c r="H469" s="247">
        <f t="shared" ref="H469:L469" si="276">H470</f>
        <v>38500</v>
      </c>
      <c r="I469" s="247">
        <f t="shared" si="276"/>
        <v>0</v>
      </c>
      <c r="J469" s="247">
        <f t="shared" si="276"/>
        <v>0</v>
      </c>
      <c r="K469" s="247">
        <f t="shared" si="276"/>
        <v>0</v>
      </c>
      <c r="L469" s="247">
        <f t="shared" si="276"/>
        <v>0</v>
      </c>
      <c r="M469" s="247">
        <f t="shared" si="266"/>
        <v>38500</v>
      </c>
    </row>
    <row r="470" spans="1:13" s="224" customFormat="1" hidden="1" x14ac:dyDescent="0.2">
      <c r="A470" s="117" t="s">
        <v>601</v>
      </c>
      <c r="B470" s="101" t="s">
        <v>655</v>
      </c>
      <c r="C470" s="102">
        <v>11</v>
      </c>
      <c r="D470" s="103"/>
      <c r="E470" s="104">
        <v>323</v>
      </c>
      <c r="F470" s="140"/>
      <c r="G470" s="105"/>
      <c r="H470" s="106">
        <f t="shared" ref="H470:I470" si="277">H471+H472</f>
        <v>38500</v>
      </c>
      <c r="I470" s="106">
        <f t="shared" si="277"/>
        <v>0</v>
      </c>
      <c r="J470" s="106">
        <f t="shared" ref="J470:L470" si="278">J471+J472</f>
        <v>0</v>
      </c>
      <c r="K470" s="106">
        <f t="shared" si="278"/>
        <v>0</v>
      </c>
      <c r="L470" s="106">
        <f t="shared" si="278"/>
        <v>0</v>
      </c>
      <c r="M470" s="106">
        <f t="shared" si="266"/>
        <v>38500</v>
      </c>
    </row>
    <row r="471" spans="1:13" s="223" customFormat="1" hidden="1" x14ac:dyDescent="0.2">
      <c r="A471" s="95" t="s">
        <v>601</v>
      </c>
      <c r="B471" s="93" t="s">
        <v>655</v>
      </c>
      <c r="C471" s="94">
        <v>11</v>
      </c>
      <c r="D471" s="108" t="s">
        <v>101</v>
      </c>
      <c r="E471" s="109">
        <v>3237</v>
      </c>
      <c r="F471" s="141" t="s">
        <v>58</v>
      </c>
      <c r="G471" s="131"/>
      <c r="H471" s="231">
        <v>37500</v>
      </c>
      <c r="I471" s="231"/>
      <c r="J471" s="231"/>
      <c r="K471" s="231"/>
      <c r="L471" s="231"/>
      <c r="M471" s="231">
        <f t="shared" si="266"/>
        <v>37500</v>
      </c>
    </row>
    <row r="472" spans="1:13" s="223" customFormat="1" hidden="1" x14ac:dyDescent="0.2">
      <c r="A472" s="146" t="s">
        <v>601</v>
      </c>
      <c r="B472" s="134" t="s">
        <v>655</v>
      </c>
      <c r="C472" s="135">
        <v>11</v>
      </c>
      <c r="D472" s="136" t="s">
        <v>101</v>
      </c>
      <c r="E472" s="137">
        <v>3238</v>
      </c>
      <c r="F472" s="142" t="s">
        <v>59</v>
      </c>
      <c r="G472" s="131"/>
      <c r="H472" s="244">
        <v>1000</v>
      </c>
      <c r="I472" s="244"/>
      <c r="J472" s="244"/>
      <c r="K472" s="244"/>
      <c r="L472" s="244"/>
      <c r="M472" s="244">
        <f t="shared" si="266"/>
        <v>1000</v>
      </c>
    </row>
    <row r="473" spans="1:13" s="224" customFormat="1" hidden="1" x14ac:dyDescent="0.2">
      <c r="A473" s="194" t="s">
        <v>601</v>
      </c>
      <c r="B473" s="175" t="s">
        <v>655</v>
      </c>
      <c r="C473" s="165">
        <v>11</v>
      </c>
      <c r="D473" s="165"/>
      <c r="E473" s="166">
        <v>36</v>
      </c>
      <c r="F473" s="167"/>
      <c r="G473" s="168"/>
      <c r="H473" s="247">
        <f t="shared" ref="H473:L474" si="279">H474</f>
        <v>250000</v>
      </c>
      <c r="I473" s="247">
        <f t="shared" si="279"/>
        <v>0</v>
      </c>
      <c r="J473" s="247">
        <f t="shared" si="279"/>
        <v>0</v>
      </c>
      <c r="K473" s="247">
        <f t="shared" si="279"/>
        <v>0</v>
      </c>
      <c r="L473" s="247">
        <f t="shared" si="279"/>
        <v>0</v>
      </c>
      <c r="M473" s="247">
        <f t="shared" si="266"/>
        <v>250000</v>
      </c>
    </row>
    <row r="474" spans="1:13" s="223" customFormat="1" hidden="1" x14ac:dyDescent="0.2">
      <c r="A474" s="117" t="s">
        <v>601</v>
      </c>
      <c r="B474" s="101" t="s">
        <v>655</v>
      </c>
      <c r="C474" s="102">
        <v>11</v>
      </c>
      <c r="D474" s="103"/>
      <c r="E474" s="104">
        <v>363</v>
      </c>
      <c r="F474" s="140"/>
      <c r="G474" s="105"/>
      <c r="H474" s="106">
        <f t="shared" si="279"/>
        <v>250000</v>
      </c>
      <c r="I474" s="106">
        <f t="shared" si="279"/>
        <v>0</v>
      </c>
      <c r="J474" s="106">
        <f t="shared" si="279"/>
        <v>0</v>
      </c>
      <c r="K474" s="106">
        <f t="shared" si="279"/>
        <v>0</v>
      </c>
      <c r="L474" s="106">
        <f t="shared" si="279"/>
        <v>0</v>
      </c>
      <c r="M474" s="106">
        <f t="shared" si="266"/>
        <v>250000</v>
      </c>
    </row>
    <row r="475" spans="1:13" s="223" customFormat="1" hidden="1" x14ac:dyDescent="0.2">
      <c r="A475" s="95" t="s">
        <v>601</v>
      </c>
      <c r="B475" s="93" t="s">
        <v>655</v>
      </c>
      <c r="C475" s="94">
        <v>11</v>
      </c>
      <c r="D475" s="108" t="s">
        <v>101</v>
      </c>
      <c r="E475" s="109">
        <v>3632</v>
      </c>
      <c r="F475" s="141" t="s">
        <v>183</v>
      </c>
      <c r="G475" s="131"/>
      <c r="H475" s="231">
        <v>250000</v>
      </c>
      <c r="I475" s="231"/>
      <c r="J475" s="231"/>
      <c r="K475" s="231"/>
      <c r="L475" s="231"/>
      <c r="M475" s="231">
        <f t="shared" si="266"/>
        <v>250000</v>
      </c>
    </row>
    <row r="476" spans="1:13" s="224" customFormat="1" hidden="1" x14ac:dyDescent="0.2">
      <c r="A476" s="194" t="s">
        <v>601</v>
      </c>
      <c r="B476" s="175" t="s">
        <v>655</v>
      </c>
      <c r="C476" s="165">
        <v>11</v>
      </c>
      <c r="D476" s="165"/>
      <c r="E476" s="166">
        <v>41</v>
      </c>
      <c r="F476" s="167"/>
      <c r="G476" s="168"/>
      <c r="H476" s="247">
        <f t="shared" ref="H476:L477" si="280">H477</f>
        <v>192000</v>
      </c>
      <c r="I476" s="247">
        <f t="shared" si="280"/>
        <v>0</v>
      </c>
      <c r="J476" s="247">
        <f t="shared" si="280"/>
        <v>0</v>
      </c>
      <c r="K476" s="247">
        <f t="shared" si="280"/>
        <v>0</v>
      </c>
      <c r="L476" s="247">
        <f t="shared" si="280"/>
        <v>0</v>
      </c>
      <c r="M476" s="247">
        <f t="shared" si="266"/>
        <v>192000</v>
      </c>
    </row>
    <row r="477" spans="1:13" s="207" customFormat="1" hidden="1" x14ac:dyDescent="0.2">
      <c r="A477" s="117" t="s">
        <v>601</v>
      </c>
      <c r="B477" s="101" t="s">
        <v>655</v>
      </c>
      <c r="C477" s="102">
        <v>11</v>
      </c>
      <c r="D477" s="103"/>
      <c r="E477" s="104">
        <v>412</v>
      </c>
      <c r="F477" s="140"/>
      <c r="G477" s="105"/>
      <c r="H477" s="106">
        <f t="shared" si="280"/>
        <v>192000</v>
      </c>
      <c r="I477" s="106">
        <f t="shared" si="280"/>
        <v>0</v>
      </c>
      <c r="J477" s="106">
        <f t="shared" si="280"/>
        <v>0</v>
      </c>
      <c r="K477" s="106">
        <f t="shared" si="280"/>
        <v>0</v>
      </c>
      <c r="L477" s="106">
        <f t="shared" si="280"/>
        <v>0</v>
      </c>
      <c r="M477" s="106">
        <f t="shared" si="266"/>
        <v>192000</v>
      </c>
    </row>
    <row r="478" spans="1:13" s="207" customFormat="1" ht="15" hidden="1" x14ac:dyDescent="0.2">
      <c r="A478" s="95" t="s">
        <v>601</v>
      </c>
      <c r="B478" s="93" t="s">
        <v>655</v>
      </c>
      <c r="C478" s="94">
        <v>11</v>
      </c>
      <c r="D478" s="108" t="s">
        <v>101</v>
      </c>
      <c r="E478" s="109">
        <v>4126</v>
      </c>
      <c r="F478" s="141" t="s">
        <v>84</v>
      </c>
      <c r="G478" s="131"/>
      <c r="H478" s="231">
        <v>192000</v>
      </c>
      <c r="I478" s="231"/>
      <c r="J478" s="231"/>
      <c r="K478" s="231"/>
      <c r="L478" s="231"/>
      <c r="M478" s="231">
        <f t="shared" si="266"/>
        <v>192000</v>
      </c>
    </row>
    <row r="479" spans="1:13" s="207" customFormat="1" ht="33.75" hidden="1" x14ac:dyDescent="0.2">
      <c r="A479" s="195" t="s">
        <v>601</v>
      </c>
      <c r="B479" s="170" t="s">
        <v>493</v>
      </c>
      <c r="C479" s="170"/>
      <c r="D479" s="170"/>
      <c r="E479" s="171"/>
      <c r="F479" s="173" t="s">
        <v>492</v>
      </c>
      <c r="G479" s="174" t="s">
        <v>652</v>
      </c>
      <c r="H479" s="248">
        <f t="shared" ref="H479:L481" si="281">H480</f>
        <v>305000</v>
      </c>
      <c r="I479" s="248">
        <f t="shared" si="281"/>
        <v>0</v>
      </c>
      <c r="J479" s="248">
        <f t="shared" si="281"/>
        <v>0</v>
      </c>
      <c r="K479" s="248">
        <f t="shared" si="281"/>
        <v>0</v>
      </c>
      <c r="L479" s="248">
        <f t="shared" si="281"/>
        <v>0</v>
      </c>
      <c r="M479" s="248">
        <f t="shared" si="266"/>
        <v>305000</v>
      </c>
    </row>
    <row r="480" spans="1:13" s="224" customFormat="1" hidden="1" x14ac:dyDescent="0.2">
      <c r="A480" s="183" t="s">
        <v>601</v>
      </c>
      <c r="B480" s="165" t="s">
        <v>493</v>
      </c>
      <c r="C480" s="165">
        <v>11</v>
      </c>
      <c r="D480" s="165"/>
      <c r="E480" s="166">
        <v>42</v>
      </c>
      <c r="F480" s="167"/>
      <c r="G480" s="168"/>
      <c r="H480" s="247">
        <f t="shared" si="281"/>
        <v>305000</v>
      </c>
      <c r="I480" s="247">
        <f t="shared" si="281"/>
        <v>0</v>
      </c>
      <c r="J480" s="247">
        <f t="shared" si="281"/>
        <v>0</v>
      </c>
      <c r="K480" s="247">
        <f t="shared" si="281"/>
        <v>0</v>
      </c>
      <c r="L480" s="247">
        <f t="shared" si="281"/>
        <v>0</v>
      </c>
      <c r="M480" s="247">
        <f t="shared" si="266"/>
        <v>305000</v>
      </c>
    </row>
    <row r="481" spans="1:13" s="207" customFormat="1" hidden="1" x14ac:dyDescent="0.2">
      <c r="A481" s="117" t="s">
        <v>601</v>
      </c>
      <c r="B481" s="101" t="s">
        <v>493</v>
      </c>
      <c r="C481" s="102">
        <v>11</v>
      </c>
      <c r="D481" s="117"/>
      <c r="E481" s="112">
        <v>423</v>
      </c>
      <c r="F481" s="140"/>
      <c r="G481" s="110"/>
      <c r="H481" s="106">
        <f t="shared" si="281"/>
        <v>305000</v>
      </c>
      <c r="I481" s="106">
        <f t="shared" si="281"/>
        <v>0</v>
      </c>
      <c r="J481" s="106">
        <f t="shared" si="281"/>
        <v>0</v>
      </c>
      <c r="K481" s="106">
        <f t="shared" si="281"/>
        <v>0</v>
      </c>
      <c r="L481" s="106">
        <f t="shared" si="281"/>
        <v>0</v>
      </c>
      <c r="M481" s="106">
        <f t="shared" si="266"/>
        <v>305000</v>
      </c>
    </row>
    <row r="482" spans="1:13" s="207" customFormat="1" ht="30" hidden="1" x14ac:dyDescent="0.2">
      <c r="A482" s="95" t="s">
        <v>601</v>
      </c>
      <c r="B482" s="93" t="s">
        <v>493</v>
      </c>
      <c r="C482" s="94">
        <v>11</v>
      </c>
      <c r="D482" s="95" t="s">
        <v>101</v>
      </c>
      <c r="E482" s="109">
        <v>4233</v>
      </c>
      <c r="F482" s="141" t="s">
        <v>494</v>
      </c>
      <c r="G482" s="131"/>
      <c r="H482" s="231">
        <v>305000</v>
      </c>
      <c r="I482" s="231"/>
      <c r="J482" s="231"/>
      <c r="K482" s="231"/>
      <c r="L482" s="231"/>
      <c r="M482" s="231">
        <f t="shared" si="266"/>
        <v>305000</v>
      </c>
    </row>
    <row r="483" spans="1:13" s="207" customFormat="1" ht="33.75" hidden="1" x14ac:dyDescent="0.2">
      <c r="A483" s="195" t="s">
        <v>601</v>
      </c>
      <c r="B483" s="170" t="s">
        <v>497</v>
      </c>
      <c r="C483" s="170"/>
      <c r="D483" s="170"/>
      <c r="E483" s="171"/>
      <c r="F483" s="173" t="s">
        <v>496</v>
      </c>
      <c r="G483" s="174" t="s">
        <v>652</v>
      </c>
      <c r="H483" s="248">
        <f t="shared" ref="H483:I483" si="282">H484+H498+H502</f>
        <v>4896902</v>
      </c>
      <c r="I483" s="248">
        <f t="shared" si="282"/>
        <v>305000</v>
      </c>
      <c r="J483" s="248">
        <f t="shared" ref="J483:L483" si="283">J484+J498+J502</f>
        <v>160000</v>
      </c>
      <c r="K483" s="248">
        <f t="shared" si="283"/>
        <v>863750</v>
      </c>
      <c r="L483" s="248">
        <f t="shared" si="283"/>
        <v>0</v>
      </c>
      <c r="M483" s="248">
        <f t="shared" si="266"/>
        <v>3888152</v>
      </c>
    </row>
    <row r="484" spans="1:13" s="224" customFormat="1" hidden="1" x14ac:dyDescent="0.2">
      <c r="A484" s="183" t="s">
        <v>601</v>
      </c>
      <c r="B484" s="165" t="s">
        <v>497</v>
      </c>
      <c r="C484" s="165">
        <v>11</v>
      </c>
      <c r="D484" s="165"/>
      <c r="E484" s="166">
        <v>32</v>
      </c>
      <c r="F484" s="167"/>
      <c r="G484" s="168"/>
      <c r="H484" s="247">
        <f t="shared" ref="H484:I484" si="284">H489+H485+H496</f>
        <v>2896902</v>
      </c>
      <c r="I484" s="247">
        <f t="shared" si="284"/>
        <v>160000</v>
      </c>
      <c r="J484" s="247">
        <f t="shared" ref="J484:L484" si="285">J489+J485+J496</f>
        <v>160000</v>
      </c>
      <c r="K484" s="247">
        <f t="shared" si="285"/>
        <v>500000</v>
      </c>
      <c r="L484" s="247">
        <f t="shared" si="285"/>
        <v>0</v>
      </c>
      <c r="M484" s="247">
        <f t="shared" si="266"/>
        <v>2396902</v>
      </c>
    </row>
    <row r="485" spans="1:13" s="224" customFormat="1" hidden="1" x14ac:dyDescent="0.2">
      <c r="A485" s="146" t="s">
        <v>601</v>
      </c>
      <c r="B485" s="101" t="s">
        <v>497</v>
      </c>
      <c r="C485" s="102">
        <v>11</v>
      </c>
      <c r="D485" s="117"/>
      <c r="E485" s="104">
        <v>322</v>
      </c>
      <c r="F485" s="140"/>
      <c r="G485" s="110"/>
      <c r="H485" s="106">
        <f t="shared" ref="H485:I485" si="286">H487+H488+H486</f>
        <v>17000</v>
      </c>
      <c r="I485" s="106">
        <f t="shared" si="286"/>
        <v>0</v>
      </c>
      <c r="J485" s="106">
        <f t="shared" ref="J485:L485" si="287">J487+J488+J486</f>
        <v>0</v>
      </c>
      <c r="K485" s="106">
        <f t="shared" si="287"/>
        <v>0</v>
      </c>
      <c r="L485" s="106">
        <f t="shared" si="287"/>
        <v>0</v>
      </c>
      <c r="M485" s="106">
        <f t="shared" si="266"/>
        <v>17000</v>
      </c>
    </row>
    <row r="486" spans="1:13" s="224" customFormat="1" ht="15" hidden="1" x14ac:dyDescent="0.2">
      <c r="A486" s="95" t="s">
        <v>601</v>
      </c>
      <c r="B486" s="93" t="s">
        <v>497</v>
      </c>
      <c r="C486" s="94">
        <v>11</v>
      </c>
      <c r="D486" s="95" t="s">
        <v>101</v>
      </c>
      <c r="E486" s="109">
        <v>3223</v>
      </c>
      <c r="F486" s="141" t="s">
        <v>48</v>
      </c>
      <c r="G486" s="110"/>
      <c r="H486" s="286">
        <v>2000</v>
      </c>
      <c r="I486" s="286"/>
      <c r="J486" s="286"/>
      <c r="K486" s="286"/>
      <c r="L486" s="286"/>
      <c r="M486" s="286">
        <f t="shared" si="266"/>
        <v>2000</v>
      </c>
    </row>
    <row r="487" spans="1:13" s="207" customFormat="1" ht="30" hidden="1" x14ac:dyDescent="0.2">
      <c r="A487" s="146" t="s">
        <v>601</v>
      </c>
      <c r="B487" s="134" t="s">
        <v>497</v>
      </c>
      <c r="C487" s="135">
        <v>11</v>
      </c>
      <c r="D487" s="151" t="s">
        <v>101</v>
      </c>
      <c r="E487" s="137">
        <v>3224</v>
      </c>
      <c r="F487" s="142" t="s">
        <v>155</v>
      </c>
      <c r="G487" s="131"/>
      <c r="H487" s="231">
        <v>10000</v>
      </c>
      <c r="I487" s="231"/>
      <c r="J487" s="231"/>
      <c r="K487" s="231"/>
      <c r="L487" s="231"/>
      <c r="M487" s="231">
        <f t="shared" si="266"/>
        <v>10000</v>
      </c>
    </row>
    <row r="488" spans="1:13" s="224" customFormat="1" hidden="1" x14ac:dyDescent="0.2">
      <c r="A488" s="146" t="s">
        <v>601</v>
      </c>
      <c r="B488" s="134" t="s">
        <v>497</v>
      </c>
      <c r="C488" s="135">
        <v>11</v>
      </c>
      <c r="D488" s="151" t="s">
        <v>101</v>
      </c>
      <c r="E488" s="137">
        <v>3225</v>
      </c>
      <c r="F488" s="142" t="s">
        <v>473</v>
      </c>
      <c r="G488" s="131"/>
      <c r="H488" s="244">
        <v>5000</v>
      </c>
      <c r="I488" s="244"/>
      <c r="J488" s="244"/>
      <c r="K488" s="244"/>
      <c r="L488" s="244"/>
      <c r="M488" s="244">
        <f t="shared" si="266"/>
        <v>5000</v>
      </c>
    </row>
    <row r="489" spans="1:13" s="224" customFormat="1" hidden="1" x14ac:dyDescent="0.2">
      <c r="A489" s="117" t="s">
        <v>601</v>
      </c>
      <c r="B489" s="101" t="s">
        <v>497</v>
      </c>
      <c r="C489" s="102">
        <v>11</v>
      </c>
      <c r="D489" s="117"/>
      <c r="E489" s="104">
        <v>323</v>
      </c>
      <c r="F489" s="140"/>
      <c r="G489" s="110"/>
      <c r="H489" s="106">
        <f t="shared" ref="H489:I489" si="288">SUM(H490:H495)</f>
        <v>2855902</v>
      </c>
      <c r="I489" s="106">
        <f t="shared" si="288"/>
        <v>160000</v>
      </c>
      <c r="J489" s="106">
        <f t="shared" ref="J489:L489" si="289">SUM(J490:J495)</f>
        <v>160000</v>
      </c>
      <c r="K489" s="106">
        <f t="shared" si="289"/>
        <v>500000</v>
      </c>
      <c r="L489" s="106">
        <f t="shared" si="289"/>
        <v>0</v>
      </c>
      <c r="M489" s="106">
        <f t="shared" si="266"/>
        <v>2355902</v>
      </c>
    </row>
    <row r="490" spans="1:13" s="224" customFormat="1" ht="15" hidden="1" x14ac:dyDescent="0.2">
      <c r="A490" s="95" t="s">
        <v>601</v>
      </c>
      <c r="B490" s="93" t="s">
        <v>497</v>
      </c>
      <c r="C490" s="94">
        <v>11</v>
      </c>
      <c r="D490" s="95" t="s">
        <v>101</v>
      </c>
      <c r="E490" s="109">
        <v>3231</v>
      </c>
      <c r="F490" s="141" t="s">
        <v>52</v>
      </c>
      <c r="G490" s="131"/>
      <c r="H490" s="231">
        <v>3000</v>
      </c>
      <c r="I490" s="231"/>
      <c r="J490" s="231"/>
      <c r="K490" s="231"/>
      <c r="L490" s="231"/>
      <c r="M490" s="231">
        <f t="shared" si="266"/>
        <v>3000</v>
      </c>
    </row>
    <row r="491" spans="1:13" s="224" customFormat="1" ht="15" hidden="1" x14ac:dyDescent="0.2">
      <c r="A491" s="95" t="s">
        <v>601</v>
      </c>
      <c r="B491" s="93" t="s">
        <v>497</v>
      </c>
      <c r="C491" s="94">
        <v>11</v>
      </c>
      <c r="D491" s="95" t="s">
        <v>101</v>
      </c>
      <c r="E491" s="109">
        <v>3232</v>
      </c>
      <c r="F491" s="141" t="s">
        <v>53</v>
      </c>
      <c r="G491" s="131"/>
      <c r="H491" s="244">
        <v>2654800</v>
      </c>
      <c r="I491" s="244">
        <v>160000</v>
      </c>
      <c r="J491" s="244"/>
      <c r="K491" s="244">
        <v>500000</v>
      </c>
      <c r="L491" s="244"/>
      <c r="M491" s="244">
        <f t="shared" si="266"/>
        <v>1994800</v>
      </c>
    </row>
    <row r="492" spans="1:13" s="224" customFormat="1" ht="15" hidden="1" x14ac:dyDescent="0.2">
      <c r="A492" s="95" t="s">
        <v>601</v>
      </c>
      <c r="B492" s="93" t="s">
        <v>497</v>
      </c>
      <c r="C492" s="94">
        <v>11</v>
      </c>
      <c r="D492" s="95" t="s">
        <v>101</v>
      </c>
      <c r="E492" s="109">
        <v>3235</v>
      </c>
      <c r="F492" s="141" t="s">
        <v>56</v>
      </c>
      <c r="G492" s="131"/>
      <c r="H492" s="244">
        <v>16000</v>
      </c>
      <c r="I492" s="244"/>
      <c r="J492" s="244"/>
      <c r="K492" s="244"/>
      <c r="L492" s="244"/>
      <c r="M492" s="244">
        <f t="shared" si="266"/>
        <v>16000</v>
      </c>
    </row>
    <row r="493" spans="1:13" s="224" customFormat="1" ht="15" hidden="1" x14ac:dyDescent="0.2">
      <c r="A493" s="95" t="s">
        <v>601</v>
      </c>
      <c r="B493" s="93" t="s">
        <v>497</v>
      </c>
      <c r="C493" s="94">
        <v>11</v>
      </c>
      <c r="D493" s="95" t="s">
        <v>101</v>
      </c>
      <c r="E493" s="109">
        <v>3237</v>
      </c>
      <c r="F493" s="141" t="s">
        <v>58</v>
      </c>
      <c r="G493" s="131"/>
      <c r="H493" s="244">
        <v>135122</v>
      </c>
      <c r="I493" s="244"/>
      <c r="J493" s="244">
        <v>160000</v>
      </c>
      <c r="K493" s="244"/>
      <c r="L493" s="244"/>
      <c r="M493" s="244">
        <f t="shared" si="266"/>
        <v>295122</v>
      </c>
    </row>
    <row r="494" spans="1:13" s="225" customFormat="1" hidden="1" x14ac:dyDescent="0.2">
      <c r="A494" s="95" t="s">
        <v>601</v>
      </c>
      <c r="B494" s="93" t="s">
        <v>497</v>
      </c>
      <c r="C494" s="94">
        <v>11</v>
      </c>
      <c r="D494" s="95" t="s">
        <v>101</v>
      </c>
      <c r="E494" s="109">
        <v>3238</v>
      </c>
      <c r="F494" s="141" t="s">
        <v>59</v>
      </c>
      <c r="G494" s="131"/>
      <c r="H494" s="244">
        <v>23980</v>
      </c>
      <c r="I494" s="244"/>
      <c r="J494" s="244"/>
      <c r="K494" s="244"/>
      <c r="L494" s="244"/>
      <c r="M494" s="244">
        <f t="shared" si="266"/>
        <v>23980</v>
      </c>
    </row>
    <row r="495" spans="1:13" s="224" customFormat="1" ht="15" hidden="1" x14ac:dyDescent="0.2">
      <c r="A495" s="95" t="s">
        <v>601</v>
      </c>
      <c r="B495" s="93" t="s">
        <v>497</v>
      </c>
      <c r="C495" s="94">
        <v>11</v>
      </c>
      <c r="D495" s="95" t="s">
        <v>101</v>
      </c>
      <c r="E495" s="109">
        <v>3239</v>
      </c>
      <c r="F495" s="287" t="s">
        <v>60</v>
      </c>
      <c r="G495" s="131"/>
      <c r="H495" s="228">
        <v>23000</v>
      </c>
      <c r="I495" s="228"/>
      <c r="J495" s="228"/>
      <c r="K495" s="228"/>
      <c r="L495" s="228"/>
      <c r="M495" s="228">
        <f t="shared" si="266"/>
        <v>23000</v>
      </c>
    </row>
    <row r="496" spans="1:13" s="207" customFormat="1" hidden="1" x14ac:dyDescent="0.2">
      <c r="A496" s="146" t="s">
        <v>601</v>
      </c>
      <c r="B496" s="101" t="s">
        <v>497</v>
      </c>
      <c r="C496" s="102">
        <v>11</v>
      </c>
      <c r="D496" s="117"/>
      <c r="E496" s="104">
        <v>329</v>
      </c>
      <c r="F496" s="140"/>
      <c r="G496" s="130"/>
      <c r="H496" s="156">
        <f t="shared" ref="H496:L496" si="290">H497</f>
        <v>24000</v>
      </c>
      <c r="I496" s="156">
        <f t="shared" si="290"/>
        <v>0</v>
      </c>
      <c r="J496" s="156">
        <f t="shared" si="290"/>
        <v>0</v>
      </c>
      <c r="K496" s="156">
        <f t="shared" si="290"/>
        <v>0</v>
      </c>
      <c r="L496" s="156">
        <f t="shared" si="290"/>
        <v>0</v>
      </c>
      <c r="M496" s="156">
        <f t="shared" si="266"/>
        <v>24000</v>
      </c>
    </row>
    <row r="497" spans="1:13" s="207" customFormat="1" hidden="1" x14ac:dyDescent="0.2">
      <c r="A497" s="146" t="s">
        <v>601</v>
      </c>
      <c r="B497" s="134" t="s">
        <v>497</v>
      </c>
      <c r="C497" s="135">
        <v>11</v>
      </c>
      <c r="D497" s="151" t="s">
        <v>101</v>
      </c>
      <c r="E497" s="137">
        <v>3292</v>
      </c>
      <c r="F497" s="142" t="s">
        <v>63</v>
      </c>
      <c r="G497" s="131"/>
      <c r="H497" s="231">
        <v>24000</v>
      </c>
      <c r="I497" s="231"/>
      <c r="J497" s="231"/>
      <c r="K497" s="231"/>
      <c r="L497" s="231"/>
      <c r="M497" s="231">
        <f t="shared" si="266"/>
        <v>24000</v>
      </c>
    </row>
    <row r="498" spans="1:13" s="224" customFormat="1" hidden="1" x14ac:dyDescent="0.2">
      <c r="A498" s="183" t="s">
        <v>601</v>
      </c>
      <c r="B498" s="165" t="s">
        <v>497</v>
      </c>
      <c r="C498" s="165">
        <v>11</v>
      </c>
      <c r="D498" s="165"/>
      <c r="E498" s="166">
        <v>41</v>
      </c>
      <c r="F498" s="167"/>
      <c r="G498" s="168"/>
      <c r="H498" s="247">
        <f t="shared" ref="H498:L498" si="291">H499</f>
        <v>28000</v>
      </c>
      <c r="I498" s="247">
        <f t="shared" si="291"/>
        <v>0</v>
      </c>
      <c r="J498" s="247">
        <f t="shared" si="291"/>
        <v>0</v>
      </c>
      <c r="K498" s="247">
        <f t="shared" si="291"/>
        <v>0</v>
      </c>
      <c r="L498" s="247">
        <f t="shared" si="291"/>
        <v>0</v>
      </c>
      <c r="M498" s="247">
        <f t="shared" si="266"/>
        <v>28000</v>
      </c>
    </row>
    <row r="499" spans="1:13" s="224" customFormat="1" hidden="1" x14ac:dyDescent="0.2">
      <c r="A499" s="117" t="s">
        <v>601</v>
      </c>
      <c r="B499" s="101" t="s">
        <v>497</v>
      </c>
      <c r="C499" s="102">
        <v>11</v>
      </c>
      <c r="D499" s="117"/>
      <c r="E499" s="104">
        <v>412</v>
      </c>
      <c r="F499" s="140"/>
      <c r="G499" s="110"/>
      <c r="H499" s="106">
        <f t="shared" ref="H499:I499" si="292">H500+H501</f>
        <v>28000</v>
      </c>
      <c r="I499" s="106">
        <f t="shared" si="292"/>
        <v>0</v>
      </c>
      <c r="J499" s="106">
        <f t="shared" ref="J499:L499" si="293">J500+J501</f>
        <v>0</v>
      </c>
      <c r="K499" s="106">
        <f t="shared" si="293"/>
        <v>0</v>
      </c>
      <c r="L499" s="106">
        <f t="shared" si="293"/>
        <v>0</v>
      </c>
      <c r="M499" s="106">
        <f t="shared" si="266"/>
        <v>28000</v>
      </c>
    </row>
    <row r="500" spans="1:13" s="207" customFormat="1" ht="15" hidden="1" x14ac:dyDescent="0.2">
      <c r="A500" s="95" t="s">
        <v>601</v>
      </c>
      <c r="B500" s="93" t="s">
        <v>497</v>
      </c>
      <c r="C500" s="94">
        <v>11</v>
      </c>
      <c r="D500" s="95" t="s">
        <v>101</v>
      </c>
      <c r="E500" s="109">
        <v>4123</v>
      </c>
      <c r="F500" s="141" t="s">
        <v>83</v>
      </c>
      <c r="G500" s="131"/>
      <c r="H500" s="231">
        <v>8000</v>
      </c>
      <c r="I500" s="231"/>
      <c r="J500" s="231"/>
      <c r="K500" s="231"/>
      <c r="L500" s="231"/>
      <c r="M500" s="231">
        <f t="shared" si="266"/>
        <v>8000</v>
      </c>
    </row>
    <row r="501" spans="1:13" s="207" customFormat="1" ht="15" hidden="1" x14ac:dyDescent="0.2">
      <c r="A501" s="95" t="s">
        <v>601</v>
      </c>
      <c r="B501" s="93" t="s">
        <v>497</v>
      </c>
      <c r="C501" s="94">
        <v>11</v>
      </c>
      <c r="D501" s="95" t="s">
        <v>101</v>
      </c>
      <c r="E501" s="109">
        <v>4126</v>
      </c>
      <c r="F501" s="141" t="s">
        <v>84</v>
      </c>
      <c r="G501" s="131"/>
      <c r="H501" s="244">
        <v>20000</v>
      </c>
      <c r="I501" s="244"/>
      <c r="J501" s="244"/>
      <c r="K501" s="244"/>
      <c r="L501" s="244"/>
      <c r="M501" s="244">
        <f t="shared" si="266"/>
        <v>20000</v>
      </c>
    </row>
    <row r="502" spans="1:13" s="224" customFormat="1" hidden="1" x14ac:dyDescent="0.2">
      <c r="A502" s="183" t="s">
        <v>601</v>
      </c>
      <c r="B502" s="165" t="s">
        <v>497</v>
      </c>
      <c r="C502" s="165">
        <v>11</v>
      </c>
      <c r="D502" s="165"/>
      <c r="E502" s="166">
        <v>42</v>
      </c>
      <c r="F502" s="167"/>
      <c r="G502" s="168"/>
      <c r="H502" s="288">
        <f t="shared" ref="H502:I502" si="294">H503+H508+H505</f>
        <v>1972000</v>
      </c>
      <c r="I502" s="288">
        <f t="shared" si="294"/>
        <v>145000</v>
      </c>
      <c r="J502" s="288">
        <f t="shared" ref="J502:L502" si="295">J503+J508+J505</f>
        <v>0</v>
      </c>
      <c r="K502" s="288">
        <f t="shared" si="295"/>
        <v>363750</v>
      </c>
      <c r="L502" s="288">
        <f t="shared" si="295"/>
        <v>0</v>
      </c>
      <c r="M502" s="288">
        <f t="shared" si="266"/>
        <v>1463250</v>
      </c>
    </row>
    <row r="503" spans="1:13" s="224" customFormat="1" hidden="1" x14ac:dyDescent="0.2">
      <c r="A503" s="117" t="s">
        <v>601</v>
      </c>
      <c r="B503" s="101" t="s">
        <v>497</v>
      </c>
      <c r="C503" s="102">
        <v>11</v>
      </c>
      <c r="D503" s="117"/>
      <c r="E503" s="104">
        <v>421</v>
      </c>
      <c r="F503" s="140"/>
      <c r="G503" s="110"/>
      <c r="H503" s="107">
        <f t="shared" ref="H503:L503" si="296">H504</f>
        <v>1900000</v>
      </c>
      <c r="I503" s="107">
        <f t="shared" si="296"/>
        <v>145000</v>
      </c>
      <c r="J503" s="107">
        <f t="shared" si="296"/>
        <v>0</v>
      </c>
      <c r="K503" s="107">
        <f t="shared" si="296"/>
        <v>363750</v>
      </c>
      <c r="L503" s="107">
        <f t="shared" si="296"/>
        <v>0</v>
      </c>
      <c r="M503" s="107">
        <f t="shared" si="266"/>
        <v>1391250</v>
      </c>
    </row>
    <row r="504" spans="1:13" s="224" customFormat="1" ht="15" hidden="1" x14ac:dyDescent="0.2">
      <c r="A504" s="95" t="s">
        <v>601</v>
      </c>
      <c r="B504" s="93" t="s">
        <v>497</v>
      </c>
      <c r="C504" s="94">
        <v>11</v>
      </c>
      <c r="D504" s="95" t="s">
        <v>101</v>
      </c>
      <c r="E504" s="109">
        <v>4214</v>
      </c>
      <c r="F504" s="141" t="s">
        <v>500</v>
      </c>
      <c r="G504" s="131"/>
      <c r="H504" s="231">
        <v>1900000</v>
      </c>
      <c r="I504" s="231">
        <v>145000</v>
      </c>
      <c r="J504" s="231"/>
      <c r="K504" s="231">
        <v>363750</v>
      </c>
      <c r="L504" s="231"/>
      <c r="M504" s="231">
        <f t="shared" si="266"/>
        <v>1391250</v>
      </c>
    </row>
    <row r="505" spans="1:13" s="207" customFormat="1" hidden="1" x14ac:dyDescent="0.2">
      <c r="A505" s="117" t="s">
        <v>601</v>
      </c>
      <c r="B505" s="101" t="s">
        <v>497</v>
      </c>
      <c r="C505" s="102">
        <v>11</v>
      </c>
      <c r="D505" s="95"/>
      <c r="E505" s="104">
        <v>422</v>
      </c>
      <c r="F505" s="141"/>
      <c r="G505" s="131"/>
      <c r="H505" s="156">
        <f t="shared" ref="H505:I505" si="297">H506+H507</f>
        <v>65000</v>
      </c>
      <c r="I505" s="156">
        <f t="shared" si="297"/>
        <v>0</v>
      </c>
      <c r="J505" s="156">
        <f t="shared" ref="J505:L505" si="298">J506+J507</f>
        <v>0</v>
      </c>
      <c r="K505" s="156">
        <f t="shared" si="298"/>
        <v>0</v>
      </c>
      <c r="L505" s="156">
        <f t="shared" si="298"/>
        <v>0</v>
      </c>
      <c r="M505" s="156">
        <f t="shared" si="266"/>
        <v>65000</v>
      </c>
    </row>
    <row r="506" spans="1:13" s="224" customFormat="1" ht="15" hidden="1" x14ac:dyDescent="0.2">
      <c r="A506" s="95" t="s">
        <v>601</v>
      </c>
      <c r="B506" s="93" t="s">
        <v>497</v>
      </c>
      <c r="C506" s="94">
        <v>11</v>
      </c>
      <c r="D506" s="95" t="s">
        <v>101</v>
      </c>
      <c r="E506" s="289">
        <v>4222</v>
      </c>
      <c r="F506" s="290" t="s">
        <v>75</v>
      </c>
      <c r="G506" s="131"/>
      <c r="H506" s="291">
        <v>61000</v>
      </c>
      <c r="I506" s="291"/>
      <c r="J506" s="291"/>
      <c r="K506" s="291"/>
      <c r="L506" s="291"/>
      <c r="M506" s="291">
        <f t="shared" si="266"/>
        <v>61000</v>
      </c>
    </row>
    <row r="507" spans="1:13" s="224" customFormat="1" ht="15" hidden="1" x14ac:dyDescent="0.2">
      <c r="A507" s="151" t="s">
        <v>601</v>
      </c>
      <c r="B507" s="134" t="s">
        <v>497</v>
      </c>
      <c r="C507" s="135">
        <v>11</v>
      </c>
      <c r="D507" s="151" t="s">
        <v>101</v>
      </c>
      <c r="E507" s="292">
        <v>4227</v>
      </c>
      <c r="F507" s="293" t="s">
        <v>77</v>
      </c>
      <c r="G507" s="131"/>
      <c r="H507" s="294">
        <v>4000</v>
      </c>
      <c r="I507" s="294"/>
      <c r="J507" s="294"/>
      <c r="K507" s="294"/>
      <c r="L507" s="294"/>
      <c r="M507" s="294">
        <f t="shared" si="266"/>
        <v>4000</v>
      </c>
    </row>
    <row r="508" spans="1:13" s="207" customFormat="1" hidden="1" x14ac:dyDescent="0.2">
      <c r="A508" s="117" t="s">
        <v>601</v>
      </c>
      <c r="B508" s="101" t="s">
        <v>497</v>
      </c>
      <c r="C508" s="102">
        <v>11</v>
      </c>
      <c r="D508" s="117"/>
      <c r="E508" s="104">
        <v>426</v>
      </c>
      <c r="F508" s="140"/>
      <c r="G508" s="110"/>
      <c r="H508" s="295">
        <f t="shared" ref="H508:L508" si="299">H509</f>
        <v>7000</v>
      </c>
      <c r="I508" s="295">
        <f t="shared" si="299"/>
        <v>0</v>
      </c>
      <c r="J508" s="295">
        <f t="shared" si="299"/>
        <v>0</v>
      </c>
      <c r="K508" s="295">
        <f t="shared" si="299"/>
        <v>0</v>
      </c>
      <c r="L508" s="295">
        <f t="shared" si="299"/>
        <v>0</v>
      </c>
      <c r="M508" s="295">
        <f t="shared" si="266"/>
        <v>7000</v>
      </c>
    </row>
    <row r="509" spans="1:13" s="207" customFormat="1" ht="15" hidden="1" x14ac:dyDescent="0.2">
      <c r="A509" s="95" t="s">
        <v>601</v>
      </c>
      <c r="B509" s="93" t="s">
        <v>497</v>
      </c>
      <c r="C509" s="94">
        <v>11</v>
      </c>
      <c r="D509" s="95" t="s">
        <v>101</v>
      </c>
      <c r="E509" s="109">
        <v>4262</v>
      </c>
      <c r="F509" s="141" t="s">
        <v>86</v>
      </c>
      <c r="G509" s="131"/>
      <c r="H509" s="231">
        <v>7000</v>
      </c>
      <c r="I509" s="231"/>
      <c r="J509" s="231"/>
      <c r="K509" s="231"/>
      <c r="L509" s="231"/>
      <c r="M509" s="231">
        <f t="shared" si="266"/>
        <v>7000</v>
      </c>
    </row>
    <row r="510" spans="1:13" s="207" customFormat="1" ht="33.75" hidden="1" x14ac:dyDescent="0.2">
      <c r="A510" s="195" t="s">
        <v>601</v>
      </c>
      <c r="B510" s="170" t="s">
        <v>506</v>
      </c>
      <c r="C510" s="170"/>
      <c r="D510" s="170"/>
      <c r="E510" s="171"/>
      <c r="F510" s="173" t="s">
        <v>505</v>
      </c>
      <c r="G510" s="174" t="s">
        <v>652</v>
      </c>
      <c r="H510" s="248">
        <f t="shared" ref="H510:I510" si="300">H514+H511</f>
        <v>95500</v>
      </c>
      <c r="I510" s="248">
        <f t="shared" si="300"/>
        <v>0</v>
      </c>
      <c r="J510" s="248">
        <f t="shared" ref="J510:L510" si="301">J514+J511</f>
        <v>0</v>
      </c>
      <c r="K510" s="248">
        <f t="shared" si="301"/>
        <v>80000</v>
      </c>
      <c r="L510" s="248">
        <f t="shared" si="301"/>
        <v>0</v>
      </c>
      <c r="M510" s="248">
        <f t="shared" si="266"/>
        <v>15500</v>
      </c>
    </row>
    <row r="511" spans="1:13" s="224" customFormat="1" hidden="1" x14ac:dyDescent="0.2">
      <c r="A511" s="183" t="s">
        <v>601</v>
      </c>
      <c r="B511" s="165" t="s">
        <v>506</v>
      </c>
      <c r="C511" s="165">
        <v>11</v>
      </c>
      <c r="D511" s="165"/>
      <c r="E511" s="166">
        <v>32</v>
      </c>
      <c r="F511" s="167"/>
      <c r="G511" s="168"/>
      <c r="H511" s="247">
        <f t="shared" ref="H511:L512" si="302">H512</f>
        <v>7000</v>
      </c>
      <c r="I511" s="247">
        <f t="shared" si="302"/>
        <v>0</v>
      </c>
      <c r="J511" s="247">
        <f t="shared" si="302"/>
        <v>0</v>
      </c>
      <c r="K511" s="247">
        <f t="shared" si="302"/>
        <v>0</v>
      </c>
      <c r="L511" s="247">
        <f t="shared" si="302"/>
        <v>0</v>
      </c>
      <c r="M511" s="247">
        <f t="shared" si="266"/>
        <v>7000</v>
      </c>
    </row>
    <row r="512" spans="1:13" s="207" customFormat="1" hidden="1" x14ac:dyDescent="0.2">
      <c r="A512" s="117" t="s">
        <v>601</v>
      </c>
      <c r="B512" s="101" t="s">
        <v>506</v>
      </c>
      <c r="C512" s="102">
        <v>11</v>
      </c>
      <c r="D512" s="117"/>
      <c r="E512" s="112">
        <v>323</v>
      </c>
      <c r="F512" s="140"/>
      <c r="G512" s="110"/>
      <c r="H512" s="106">
        <f t="shared" si="302"/>
        <v>7000</v>
      </c>
      <c r="I512" s="106">
        <f t="shared" si="302"/>
        <v>0</v>
      </c>
      <c r="J512" s="106">
        <f t="shared" si="302"/>
        <v>0</v>
      </c>
      <c r="K512" s="106">
        <f t="shared" si="302"/>
        <v>0</v>
      </c>
      <c r="L512" s="106">
        <f t="shared" si="302"/>
        <v>0</v>
      </c>
      <c r="M512" s="106">
        <f t="shared" si="266"/>
        <v>7000</v>
      </c>
    </row>
    <row r="513" spans="1:13" s="207" customFormat="1" ht="15" hidden="1" x14ac:dyDescent="0.2">
      <c r="A513" s="95" t="s">
        <v>601</v>
      </c>
      <c r="B513" s="93" t="s">
        <v>506</v>
      </c>
      <c r="C513" s="94">
        <v>11</v>
      </c>
      <c r="D513" s="95" t="s">
        <v>101</v>
      </c>
      <c r="E513" s="118">
        <v>3237</v>
      </c>
      <c r="F513" s="141" t="s">
        <v>58</v>
      </c>
      <c r="G513" s="131"/>
      <c r="H513" s="231">
        <v>7000</v>
      </c>
      <c r="I513" s="231"/>
      <c r="J513" s="231"/>
      <c r="K513" s="231"/>
      <c r="L513" s="231"/>
      <c r="M513" s="231">
        <f t="shared" si="266"/>
        <v>7000</v>
      </c>
    </row>
    <row r="514" spans="1:13" s="224" customFormat="1" hidden="1" x14ac:dyDescent="0.2">
      <c r="A514" s="183" t="s">
        <v>601</v>
      </c>
      <c r="B514" s="165" t="s">
        <v>506</v>
      </c>
      <c r="C514" s="165">
        <v>11</v>
      </c>
      <c r="D514" s="165"/>
      <c r="E514" s="166">
        <v>41</v>
      </c>
      <c r="F514" s="167"/>
      <c r="G514" s="168"/>
      <c r="H514" s="288">
        <f t="shared" ref="H514:L515" si="303">H515</f>
        <v>88500</v>
      </c>
      <c r="I514" s="288">
        <f t="shared" si="303"/>
        <v>0</v>
      </c>
      <c r="J514" s="288">
        <f t="shared" si="303"/>
        <v>0</v>
      </c>
      <c r="K514" s="288">
        <f t="shared" si="303"/>
        <v>80000</v>
      </c>
      <c r="L514" s="288">
        <f t="shared" si="303"/>
        <v>0</v>
      </c>
      <c r="M514" s="288">
        <f t="shared" si="266"/>
        <v>8500</v>
      </c>
    </row>
    <row r="515" spans="1:13" s="207" customFormat="1" hidden="1" x14ac:dyDescent="0.2">
      <c r="A515" s="117" t="s">
        <v>601</v>
      </c>
      <c r="B515" s="101" t="s">
        <v>506</v>
      </c>
      <c r="C515" s="102">
        <v>11</v>
      </c>
      <c r="D515" s="117"/>
      <c r="E515" s="112">
        <v>412</v>
      </c>
      <c r="F515" s="140"/>
      <c r="G515" s="110"/>
      <c r="H515" s="107">
        <f t="shared" si="303"/>
        <v>88500</v>
      </c>
      <c r="I515" s="107">
        <f t="shared" si="303"/>
        <v>0</v>
      </c>
      <c r="J515" s="107">
        <f t="shared" si="303"/>
        <v>0</v>
      </c>
      <c r="K515" s="107">
        <f t="shared" si="303"/>
        <v>80000</v>
      </c>
      <c r="L515" s="107">
        <f t="shared" si="303"/>
        <v>0</v>
      </c>
      <c r="M515" s="107">
        <f t="shared" si="266"/>
        <v>8500</v>
      </c>
    </row>
    <row r="516" spans="1:13" s="224" customFormat="1" ht="15" hidden="1" x14ac:dyDescent="0.2">
      <c r="A516" s="95" t="s">
        <v>601</v>
      </c>
      <c r="B516" s="93" t="s">
        <v>506</v>
      </c>
      <c r="C516" s="94">
        <v>11</v>
      </c>
      <c r="D516" s="95" t="s">
        <v>101</v>
      </c>
      <c r="E516" s="118">
        <v>4126</v>
      </c>
      <c r="F516" s="141" t="s">
        <v>84</v>
      </c>
      <c r="G516" s="131"/>
      <c r="H516" s="231">
        <v>88500</v>
      </c>
      <c r="I516" s="231"/>
      <c r="J516" s="231"/>
      <c r="K516" s="231">
        <v>80000</v>
      </c>
      <c r="L516" s="231"/>
      <c r="M516" s="231">
        <f t="shared" si="266"/>
        <v>8500</v>
      </c>
    </row>
    <row r="517" spans="1:13" s="224" customFormat="1" ht="56.25" hidden="1" x14ac:dyDescent="0.2">
      <c r="A517" s="195" t="s">
        <v>601</v>
      </c>
      <c r="B517" s="170" t="s">
        <v>657</v>
      </c>
      <c r="C517" s="170"/>
      <c r="D517" s="170"/>
      <c r="E517" s="171"/>
      <c r="F517" s="173" t="s">
        <v>658</v>
      </c>
      <c r="G517" s="174" t="s">
        <v>659</v>
      </c>
      <c r="H517" s="248">
        <f>H518+H523+H532</f>
        <v>92325</v>
      </c>
      <c r="I517" s="248">
        <f>I518+I523+I532</f>
        <v>0</v>
      </c>
      <c r="J517" s="248">
        <f>J518+J523+J532</f>
        <v>500</v>
      </c>
      <c r="K517" s="248">
        <f>K518+K523+K532</f>
        <v>0</v>
      </c>
      <c r="L517" s="248">
        <f>L518+L523+L532</f>
        <v>0</v>
      </c>
      <c r="M517" s="248">
        <f t="shared" si="266"/>
        <v>92825</v>
      </c>
    </row>
    <row r="518" spans="1:13" s="224" customFormat="1" hidden="1" x14ac:dyDescent="0.2">
      <c r="A518" s="183" t="s">
        <v>601</v>
      </c>
      <c r="B518" s="165" t="s">
        <v>657</v>
      </c>
      <c r="C518" s="165">
        <v>12</v>
      </c>
      <c r="D518" s="165"/>
      <c r="E518" s="166">
        <v>31</v>
      </c>
      <c r="F518" s="167"/>
      <c r="G518" s="168"/>
      <c r="H518" s="247">
        <f t="shared" ref="H518:I518" si="304">H519+H521</f>
        <v>7300</v>
      </c>
      <c r="I518" s="247">
        <f t="shared" si="304"/>
        <v>0</v>
      </c>
      <c r="J518" s="247">
        <f t="shared" ref="J518:L518" si="305">J519+J521</f>
        <v>500</v>
      </c>
      <c r="K518" s="247">
        <f t="shared" si="305"/>
        <v>0</v>
      </c>
      <c r="L518" s="247">
        <f t="shared" si="305"/>
        <v>0</v>
      </c>
      <c r="M518" s="247">
        <f t="shared" si="266"/>
        <v>7800</v>
      </c>
    </row>
    <row r="519" spans="1:13" s="224" customFormat="1" hidden="1" x14ac:dyDescent="0.2">
      <c r="A519" s="296" t="s">
        <v>601</v>
      </c>
      <c r="B519" s="297" t="s">
        <v>657</v>
      </c>
      <c r="C519" s="297">
        <v>12</v>
      </c>
      <c r="D519" s="298"/>
      <c r="E519" s="299">
        <v>311</v>
      </c>
      <c r="F519" s="300"/>
      <c r="G519" s="131"/>
      <c r="H519" s="148">
        <f t="shared" ref="H519:L519" si="306">H520</f>
        <v>5800</v>
      </c>
      <c r="I519" s="148">
        <f t="shared" si="306"/>
        <v>0</v>
      </c>
      <c r="J519" s="148">
        <f t="shared" si="306"/>
        <v>500</v>
      </c>
      <c r="K519" s="148">
        <f t="shared" si="306"/>
        <v>0</v>
      </c>
      <c r="L519" s="148">
        <f t="shared" si="306"/>
        <v>0</v>
      </c>
      <c r="M519" s="148">
        <f t="shared" si="266"/>
        <v>6300</v>
      </c>
    </row>
    <row r="520" spans="1:13" s="224" customFormat="1" ht="15" hidden="1" x14ac:dyDescent="0.2">
      <c r="A520" s="108" t="s">
        <v>601</v>
      </c>
      <c r="B520" s="94" t="s">
        <v>657</v>
      </c>
      <c r="C520" s="94">
        <v>12</v>
      </c>
      <c r="D520" s="95" t="s">
        <v>101</v>
      </c>
      <c r="E520" s="118">
        <v>3111</v>
      </c>
      <c r="F520" s="141" t="s">
        <v>33</v>
      </c>
      <c r="G520" s="131"/>
      <c r="H520" s="231">
        <v>5800</v>
      </c>
      <c r="I520" s="231"/>
      <c r="J520" s="231">
        <v>500</v>
      </c>
      <c r="K520" s="231"/>
      <c r="L520" s="231"/>
      <c r="M520" s="231">
        <f t="shared" ref="M520:M598" si="307">H520-I520+J520-K520+L520</f>
        <v>6300</v>
      </c>
    </row>
    <row r="521" spans="1:13" s="224" customFormat="1" hidden="1" x14ac:dyDescent="0.2">
      <c r="A521" s="296" t="s">
        <v>601</v>
      </c>
      <c r="B521" s="297" t="s">
        <v>657</v>
      </c>
      <c r="C521" s="297">
        <v>12</v>
      </c>
      <c r="D521" s="298"/>
      <c r="E521" s="299">
        <v>313</v>
      </c>
      <c r="F521" s="300"/>
      <c r="G521" s="131"/>
      <c r="H521" s="148">
        <f t="shared" ref="H521:L521" si="308">H522</f>
        <v>1500</v>
      </c>
      <c r="I521" s="148">
        <f t="shared" si="308"/>
        <v>0</v>
      </c>
      <c r="J521" s="148">
        <f t="shared" si="308"/>
        <v>0</v>
      </c>
      <c r="K521" s="148">
        <f t="shared" si="308"/>
        <v>0</v>
      </c>
      <c r="L521" s="148">
        <f t="shared" si="308"/>
        <v>0</v>
      </c>
      <c r="M521" s="148">
        <f t="shared" si="307"/>
        <v>1500</v>
      </c>
    </row>
    <row r="522" spans="1:13" s="224" customFormat="1" ht="15" hidden="1" x14ac:dyDescent="0.2">
      <c r="A522" s="108" t="s">
        <v>601</v>
      </c>
      <c r="B522" s="94" t="s">
        <v>657</v>
      </c>
      <c r="C522" s="94">
        <v>12</v>
      </c>
      <c r="D522" s="95" t="s">
        <v>101</v>
      </c>
      <c r="E522" s="118">
        <v>3132</v>
      </c>
      <c r="F522" s="141" t="s">
        <v>40</v>
      </c>
      <c r="G522" s="131"/>
      <c r="H522" s="231">
        <v>1500</v>
      </c>
      <c r="I522" s="231"/>
      <c r="J522" s="231"/>
      <c r="K522" s="231"/>
      <c r="L522" s="231"/>
      <c r="M522" s="231">
        <f t="shared" si="307"/>
        <v>1500</v>
      </c>
    </row>
    <row r="523" spans="1:13" s="224" customFormat="1" hidden="1" x14ac:dyDescent="0.2">
      <c r="A523" s="183" t="s">
        <v>601</v>
      </c>
      <c r="B523" s="165" t="s">
        <v>657</v>
      </c>
      <c r="C523" s="165">
        <v>12</v>
      </c>
      <c r="D523" s="165"/>
      <c r="E523" s="166">
        <v>32</v>
      </c>
      <c r="F523" s="167"/>
      <c r="G523" s="168"/>
      <c r="H523" s="247">
        <f t="shared" ref="H523:I523" si="309">H524+H526+H530</f>
        <v>15025</v>
      </c>
      <c r="I523" s="247">
        <f t="shared" si="309"/>
        <v>0</v>
      </c>
      <c r="J523" s="247">
        <f t="shared" ref="J523:L523" si="310">J524+J526+J530</f>
        <v>0</v>
      </c>
      <c r="K523" s="247">
        <f t="shared" si="310"/>
        <v>0</v>
      </c>
      <c r="L523" s="247">
        <f t="shared" si="310"/>
        <v>0</v>
      </c>
      <c r="M523" s="247">
        <f t="shared" si="307"/>
        <v>15025</v>
      </c>
    </row>
    <row r="524" spans="1:13" s="224" customFormat="1" hidden="1" x14ac:dyDescent="0.2">
      <c r="A524" s="296" t="s">
        <v>601</v>
      </c>
      <c r="B524" s="297" t="s">
        <v>657</v>
      </c>
      <c r="C524" s="297">
        <v>12</v>
      </c>
      <c r="D524" s="298"/>
      <c r="E524" s="299">
        <v>321</v>
      </c>
      <c r="F524" s="300"/>
      <c r="G524" s="131"/>
      <c r="H524" s="148">
        <f t="shared" ref="H524:L524" si="311">H525</f>
        <v>2500</v>
      </c>
      <c r="I524" s="148">
        <f t="shared" si="311"/>
        <v>0</v>
      </c>
      <c r="J524" s="148">
        <f t="shared" si="311"/>
        <v>0</v>
      </c>
      <c r="K524" s="148">
        <f t="shared" si="311"/>
        <v>0</v>
      </c>
      <c r="L524" s="148">
        <f t="shared" si="311"/>
        <v>0</v>
      </c>
      <c r="M524" s="148">
        <f t="shared" si="307"/>
        <v>2500</v>
      </c>
    </row>
    <row r="525" spans="1:13" s="224" customFormat="1" ht="15" hidden="1" x14ac:dyDescent="0.2">
      <c r="A525" s="108" t="s">
        <v>601</v>
      </c>
      <c r="B525" s="94" t="s">
        <v>657</v>
      </c>
      <c r="C525" s="94">
        <v>12</v>
      </c>
      <c r="D525" s="95" t="s">
        <v>101</v>
      </c>
      <c r="E525" s="118">
        <v>3211</v>
      </c>
      <c r="F525" s="141" t="s">
        <v>42</v>
      </c>
      <c r="G525" s="131"/>
      <c r="H525" s="231">
        <v>2500</v>
      </c>
      <c r="I525" s="231"/>
      <c r="J525" s="231"/>
      <c r="K525" s="231"/>
      <c r="L525" s="231"/>
      <c r="M525" s="231">
        <f t="shared" si="307"/>
        <v>2500</v>
      </c>
    </row>
    <row r="526" spans="1:13" s="224" customFormat="1" hidden="1" x14ac:dyDescent="0.2">
      <c r="A526" s="296" t="s">
        <v>601</v>
      </c>
      <c r="B526" s="297" t="s">
        <v>657</v>
      </c>
      <c r="C526" s="297">
        <v>12</v>
      </c>
      <c r="D526" s="298"/>
      <c r="E526" s="299">
        <v>323</v>
      </c>
      <c r="F526" s="300"/>
      <c r="G526" s="131"/>
      <c r="H526" s="148">
        <f t="shared" ref="H526:I526" si="312">H527+H528+H529</f>
        <v>12150</v>
      </c>
      <c r="I526" s="148">
        <f t="shared" si="312"/>
        <v>0</v>
      </c>
      <c r="J526" s="148">
        <f t="shared" ref="J526:L526" si="313">J527+J528+J529</f>
        <v>0</v>
      </c>
      <c r="K526" s="148">
        <f t="shared" si="313"/>
        <v>0</v>
      </c>
      <c r="L526" s="148">
        <f t="shared" si="313"/>
        <v>0</v>
      </c>
      <c r="M526" s="148">
        <f t="shared" si="307"/>
        <v>12150</v>
      </c>
    </row>
    <row r="527" spans="1:13" s="224" customFormat="1" ht="15" hidden="1" x14ac:dyDescent="0.2">
      <c r="A527" s="108" t="s">
        <v>601</v>
      </c>
      <c r="B527" s="94" t="s">
        <v>657</v>
      </c>
      <c r="C527" s="94">
        <v>12</v>
      </c>
      <c r="D527" s="95" t="s">
        <v>101</v>
      </c>
      <c r="E527" s="118">
        <v>3233</v>
      </c>
      <c r="F527" s="141" t="s">
        <v>54</v>
      </c>
      <c r="G527" s="131"/>
      <c r="H527" s="233">
        <v>300</v>
      </c>
      <c r="I527" s="233"/>
      <c r="J527" s="233"/>
      <c r="K527" s="233"/>
      <c r="L527" s="233"/>
      <c r="M527" s="233">
        <f t="shared" si="307"/>
        <v>300</v>
      </c>
    </row>
    <row r="528" spans="1:13" s="224" customFormat="1" ht="15" hidden="1" x14ac:dyDescent="0.2">
      <c r="A528" s="108" t="s">
        <v>601</v>
      </c>
      <c r="B528" s="94" t="s">
        <v>657</v>
      </c>
      <c r="C528" s="94">
        <v>12</v>
      </c>
      <c r="D528" s="95" t="s">
        <v>101</v>
      </c>
      <c r="E528" s="118">
        <v>3235</v>
      </c>
      <c r="F528" s="141" t="s">
        <v>56</v>
      </c>
      <c r="G528" s="131"/>
      <c r="H528" s="234">
        <v>200</v>
      </c>
      <c r="I528" s="234"/>
      <c r="J528" s="234"/>
      <c r="K528" s="234"/>
      <c r="L528" s="234"/>
      <c r="M528" s="234">
        <f t="shared" si="307"/>
        <v>200</v>
      </c>
    </row>
    <row r="529" spans="1:14" s="224" customFormat="1" ht="15" hidden="1" x14ac:dyDescent="0.2">
      <c r="A529" s="108" t="s">
        <v>601</v>
      </c>
      <c r="B529" s="94" t="s">
        <v>657</v>
      </c>
      <c r="C529" s="94">
        <v>12</v>
      </c>
      <c r="D529" s="95" t="s">
        <v>101</v>
      </c>
      <c r="E529" s="118">
        <v>3237</v>
      </c>
      <c r="F529" s="141" t="s">
        <v>58</v>
      </c>
      <c r="G529" s="131"/>
      <c r="H529" s="244">
        <v>11650</v>
      </c>
      <c r="I529" s="244"/>
      <c r="J529" s="244"/>
      <c r="K529" s="244"/>
      <c r="L529" s="244"/>
      <c r="M529" s="244">
        <f t="shared" si="307"/>
        <v>11650</v>
      </c>
    </row>
    <row r="530" spans="1:14" s="224" customFormat="1" hidden="1" x14ac:dyDescent="0.2">
      <c r="A530" s="296" t="s">
        <v>601</v>
      </c>
      <c r="B530" s="297" t="s">
        <v>657</v>
      </c>
      <c r="C530" s="297">
        <v>12</v>
      </c>
      <c r="D530" s="298"/>
      <c r="E530" s="299">
        <v>329</v>
      </c>
      <c r="F530" s="300"/>
      <c r="G530" s="131"/>
      <c r="H530" s="148">
        <f t="shared" ref="H530:L530" si="314">H531</f>
        <v>375</v>
      </c>
      <c r="I530" s="148">
        <f t="shared" si="314"/>
        <v>0</v>
      </c>
      <c r="J530" s="148">
        <f t="shared" si="314"/>
        <v>0</v>
      </c>
      <c r="K530" s="148">
        <f t="shared" si="314"/>
        <v>0</v>
      </c>
      <c r="L530" s="148">
        <f t="shared" si="314"/>
        <v>0</v>
      </c>
      <c r="M530" s="148">
        <f t="shared" si="307"/>
        <v>375</v>
      </c>
    </row>
    <row r="531" spans="1:14" s="224" customFormat="1" ht="15" hidden="1" x14ac:dyDescent="0.2">
      <c r="A531" s="108" t="s">
        <v>601</v>
      </c>
      <c r="B531" s="94" t="s">
        <v>657</v>
      </c>
      <c r="C531" s="94">
        <v>12</v>
      </c>
      <c r="D531" s="95" t="s">
        <v>101</v>
      </c>
      <c r="E531" s="118">
        <v>3293</v>
      </c>
      <c r="F531" s="141" t="s">
        <v>64</v>
      </c>
      <c r="G531" s="131"/>
      <c r="H531" s="233">
        <v>375</v>
      </c>
      <c r="I531" s="233"/>
      <c r="J531" s="233"/>
      <c r="K531" s="233"/>
      <c r="L531" s="233"/>
      <c r="M531" s="233">
        <f t="shared" si="307"/>
        <v>375</v>
      </c>
    </row>
    <row r="532" spans="1:14" s="224" customFormat="1" hidden="1" x14ac:dyDescent="0.2">
      <c r="A532" s="183" t="s">
        <v>601</v>
      </c>
      <c r="B532" s="165" t="s">
        <v>657</v>
      </c>
      <c r="C532" s="165">
        <v>12</v>
      </c>
      <c r="D532" s="165"/>
      <c r="E532" s="166">
        <v>41</v>
      </c>
      <c r="F532" s="167"/>
      <c r="G532" s="168"/>
      <c r="H532" s="247">
        <f t="shared" ref="H532:L533" si="315">H533</f>
        <v>70000</v>
      </c>
      <c r="I532" s="247">
        <f t="shared" si="315"/>
        <v>0</v>
      </c>
      <c r="J532" s="247">
        <f t="shared" si="315"/>
        <v>0</v>
      </c>
      <c r="K532" s="247">
        <f t="shared" si="315"/>
        <v>0</v>
      </c>
      <c r="L532" s="247">
        <f t="shared" si="315"/>
        <v>0</v>
      </c>
      <c r="M532" s="247">
        <f t="shared" si="307"/>
        <v>70000</v>
      </c>
    </row>
    <row r="533" spans="1:14" s="224" customFormat="1" hidden="1" x14ac:dyDescent="0.2">
      <c r="A533" s="296" t="s">
        <v>601</v>
      </c>
      <c r="B533" s="297" t="s">
        <v>657</v>
      </c>
      <c r="C533" s="297">
        <v>12</v>
      </c>
      <c r="D533" s="298"/>
      <c r="E533" s="299">
        <v>412</v>
      </c>
      <c r="F533" s="300"/>
      <c r="G533" s="131"/>
      <c r="H533" s="148">
        <f t="shared" si="315"/>
        <v>70000</v>
      </c>
      <c r="I533" s="148">
        <f t="shared" si="315"/>
        <v>0</v>
      </c>
      <c r="J533" s="148">
        <f t="shared" si="315"/>
        <v>0</v>
      </c>
      <c r="K533" s="148">
        <f t="shared" si="315"/>
        <v>0</v>
      </c>
      <c r="L533" s="148">
        <f t="shared" si="315"/>
        <v>0</v>
      </c>
      <c r="M533" s="148">
        <f t="shared" si="307"/>
        <v>70000</v>
      </c>
    </row>
    <row r="534" spans="1:14" s="224" customFormat="1" ht="15" hidden="1" x14ac:dyDescent="0.2">
      <c r="A534" s="108" t="s">
        <v>601</v>
      </c>
      <c r="B534" s="94" t="s">
        <v>657</v>
      </c>
      <c r="C534" s="94">
        <v>12</v>
      </c>
      <c r="D534" s="95" t="s">
        <v>101</v>
      </c>
      <c r="E534" s="118">
        <v>4126</v>
      </c>
      <c r="F534" s="141" t="s">
        <v>84</v>
      </c>
      <c r="G534" s="131"/>
      <c r="H534" s="231">
        <v>70000</v>
      </c>
      <c r="I534" s="231"/>
      <c r="J534" s="231"/>
      <c r="K534" s="231"/>
      <c r="L534" s="231"/>
      <c r="M534" s="231">
        <f t="shared" si="307"/>
        <v>70000</v>
      </c>
    </row>
    <row r="535" spans="1:14" s="224" customFormat="1" ht="33.75" hidden="1" x14ac:dyDescent="0.2">
      <c r="A535" s="195" t="s">
        <v>601</v>
      </c>
      <c r="B535" s="170" t="s">
        <v>660</v>
      </c>
      <c r="C535" s="170"/>
      <c r="D535" s="170"/>
      <c r="E535" s="171"/>
      <c r="F535" s="173" t="s">
        <v>661</v>
      </c>
      <c r="G535" s="174" t="s">
        <v>652</v>
      </c>
      <c r="H535" s="248">
        <f t="shared" ref="H535:L537" si="316">H536</f>
        <v>303000</v>
      </c>
      <c r="I535" s="248">
        <f t="shared" si="316"/>
        <v>128400</v>
      </c>
      <c r="J535" s="248">
        <f t="shared" si="316"/>
        <v>0</v>
      </c>
      <c r="K535" s="248">
        <f t="shared" si="316"/>
        <v>0</v>
      </c>
      <c r="L535" s="248">
        <f t="shared" si="316"/>
        <v>0</v>
      </c>
      <c r="M535" s="248">
        <f t="shared" si="307"/>
        <v>174600</v>
      </c>
    </row>
    <row r="536" spans="1:14" s="224" customFormat="1" hidden="1" x14ac:dyDescent="0.2">
      <c r="A536" s="183" t="s">
        <v>601</v>
      </c>
      <c r="B536" s="165" t="s">
        <v>660</v>
      </c>
      <c r="C536" s="165">
        <v>11</v>
      </c>
      <c r="D536" s="165"/>
      <c r="E536" s="166">
        <v>41</v>
      </c>
      <c r="F536" s="167"/>
      <c r="G536" s="168"/>
      <c r="H536" s="247">
        <f t="shared" si="316"/>
        <v>303000</v>
      </c>
      <c r="I536" s="247">
        <f t="shared" si="316"/>
        <v>128400</v>
      </c>
      <c r="J536" s="247">
        <f t="shared" si="316"/>
        <v>0</v>
      </c>
      <c r="K536" s="247">
        <f t="shared" si="316"/>
        <v>0</v>
      </c>
      <c r="L536" s="247">
        <f t="shared" si="316"/>
        <v>0</v>
      </c>
      <c r="M536" s="247">
        <f t="shared" si="307"/>
        <v>174600</v>
      </c>
    </row>
    <row r="537" spans="1:14" s="207" customFormat="1" hidden="1" x14ac:dyDescent="0.2">
      <c r="A537" s="296" t="s">
        <v>601</v>
      </c>
      <c r="B537" s="297" t="s">
        <v>660</v>
      </c>
      <c r="C537" s="297">
        <v>11</v>
      </c>
      <c r="D537" s="298"/>
      <c r="E537" s="299">
        <v>412</v>
      </c>
      <c r="F537" s="300"/>
      <c r="G537" s="131"/>
      <c r="H537" s="148">
        <f t="shared" si="316"/>
        <v>303000</v>
      </c>
      <c r="I537" s="148">
        <f t="shared" si="316"/>
        <v>128400</v>
      </c>
      <c r="J537" s="148">
        <f t="shared" si="316"/>
        <v>0</v>
      </c>
      <c r="K537" s="148">
        <f t="shared" si="316"/>
        <v>0</v>
      </c>
      <c r="L537" s="148">
        <f t="shared" si="316"/>
        <v>0</v>
      </c>
      <c r="M537" s="148">
        <f t="shared" si="307"/>
        <v>174600</v>
      </c>
    </row>
    <row r="538" spans="1:14" s="224" customFormat="1" ht="15" hidden="1" x14ac:dyDescent="0.2">
      <c r="A538" s="108" t="s">
        <v>601</v>
      </c>
      <c r="B538" s="94" t="s">
        <v>660</v>
      </c>
      <c r="C538" s="94">
        <v>11</v>
      </c>
      <c r="D538" s="95" t="s">
        <v>101</v>
      </c>
      <c r="E538" s="118">
        <v>4126</v>
      </c>
      <c r="F538" s="141" t="s">
        <v>84</v>
      </c>
      <c r="G538" s="131"/>
      <c r="H538" s="231">
        <v>303000</v>
      </c>
      <c r="I538" s="231">
        <v>128400</v>
      </c>
      <c r="J538" s="231"/>
      <c r="K538" s="231"/>
      <c r="L538" s="231"/>
      <c r="M538" s="231">
        <f t="shared" si="307"/>
        <v>174600</v>
      </c>
    </row>
    <row r="539" spans="1:14" s="224" customFormat="1" ht="33.75" hidden="1" x14ac:dyDescent="0.2">
      <c r="A539" s="195" t="s">
        <v>601</v>
      </c>
      <c r="B539" s="170" t="s">
        <v>662</v>
      </c>
      <c r="C539" s="170"/>
      <c r="D539" s="170"/>
      <c r="E539" s="171"/>
      <c r="F539" s="173" t="s">
        <v>663</v>
      </c>
      <c r="G539" s="174" t="s">
        <v>652</v>
      </c>
      <c r="H539" s="248">
        <f>H555+H560+H575+H540+H552</f>
        <v>30000</v>
      </c>
      <c r="I539" s="248">
        <f>I555+I560+I575+I540+I552</f>
        <v>0</v>
      </c>
      <c r="J539" s="248">
        <f>J555+J560+J575+J540+J552</f>
        <v>25500</v>
      </c>
      <c r="K539" s="248">
        <f>K555+K560+K575+K540+K552</f>
        <v>0</v>
      </c>
      <c r="L539" s="248">
        <f>L555+L560+L575+L540+L552</f>
        <v>61250</v>
      </c>
      <c r="M539" s="248">
        <f t="shared" si="307"/>
        <v>116750</v>
      </c>
    </row>
    <row r="540" spans="1:14" s="224" customFormat="1" hidden="1" x14ac:dyDescent="0.2">
      <c r="A540" s="183" t="s">
        <v>601</v>
      </c>
      <c r="B540" s="165" t="s">
        <v>662</v>
      </c>
      <c r="C540" s="165">
        <v>11</v>
      </c>
      <c r="D540" s="165"/>
      <c r="E540" s="166">
        <v>32</v>
      </c>
      <c r="F540" s="167"/>
      <c r="G540" s="168"/>
      <c r="H540" s="247">
        <f>H541+H543+H550</f>
        <v>0</v>
      </c>
      <c r="I540" s="247">
        <f>I541+I543+I550</f>
        <v>0</v>
      </c>
      <c r="J540" s="247">
        <f>J541+J543+J550</f>
        <v>24250</v>
      </c>
      <c r="K540" s="247">
        <f>K541+K543+K550</f>
        <v>0</v>
      </c>
      <c r="L540" s="247">
        <f>L541+L543+L550</f>
        <v>0</v>
      </c>
      <c r="M540" s="247">
        <f t="shared" ref="M540:M554" si="317">H540-I540+J540-K540+L540</f>
        <v>24250</v>
      </c>
    </row>
    <row r="541" spans="1:14" s="224" customFormat="1" hidden="1" x14ac:dyDescent="0.2">
      <c r="A541" s="296" t="s">
        <v>601</v>
      </c>
      <c r="B541" s="297" t="s">
        <v>662</v>
      </c>
      <c r="C541" s="301">
        <v>11</v>
      </c>
      <c r="D541" s="298"/>
      <c r="E541" s="299">
        <v>321</v>
      </c>
      <c r="F541" s="300"/>
      <c r="G541" s="131"/>
      <c r="H541" s="148">
        <f>SUM(H542:H542)</f>
        <v>0</v>
      </c>
      <c r="I541" s="148">
        <f>SUM(I542:I542)</f>
        <v>0</v>
      </c>
      <c r="J541" s="148">
        <f>SUM(J542:J542)</f>
        <v>2000</v>
      </c>
      <c r="K541" s="148">
        <f>SUM(K542:K542)</f>
        <v>0</v>
      </c>
      <c r="L541" s="148">
        <f>SUM(L542:L542)</f>
        <v>0</v>
      </c>
      <c r="M541" s="148">
        <f t="shared" si="317"/>
        <v>2000</v>
      </c>
      <c r="N541" s="224">
        <v>9241</v>
      </c>
    </row>
    <row r="542" spans="1:14" s="224" customFormat="1" ht="15" hidden="1" x14ac:dyDescent="0.2">
      <c r="A542" s="108" t="s">
        <v>601</v>
      </c>
      <c r="B542" s="94" t="s">
        <v>662</v>
      </c>
      <c r="C542" s="93">
        <v>11</v>
      </c>
      <c r="D542" s="95" t="s">
        <v>101</v>
      </c>
      <c r="E542" s="118">
        <v>3211</v>
      </c>
      <c r="F542" s="141" t="s">
        <v>42</v>
      </c>
      <c r="G542" s="131"/>
      <c r="H542" s="231"/>
      <c r="I542" s="231"/>
      <c r="J542" s="231">
        <v>2000</v>
      </c>
      <c r="K542" s="231"/>
      <c r="L542" s="231"/>
      <c r="M542" s="231">
        <f t="shared" si="317"/>
        <v>2000</v>
      </c>
      <c r="N542" s="224" t="e">
        <f>#REF!-N541</f>
        <v>#REF!</v>
      </c>
    </row>
    <row r="543" spans="1:14" s="224" customFormat="1" hidden="1" x14ac:dyDescent="0.2">
      <c r="A543" s="296" t="s">
        <v>601</v>
      </c>
      <c r="B543" s="297" t="s">
        <v>662</v>
      </c>
      <c r="C543" s="301">
        <v>11</v>
      </c>
      <c r="D543" s="298"/>
      <c r="E543" s="299">
        <v>323</v>
      </c>
      <c r="F543" s="300"/>
      <c r="G543" s="131"/>
      <c r="H543" s="148">
        <f>SUM(H544:H549)</f>
        <v>0</v>
      </c>
      <c r="I543" s="148">
        <f>SUM(I544:I549)</f>
        <v>0</v>
      </c>
      <c r="J543" s="148">
        <f>SUM(J544:J549)</f>
        <v>21000</v>
      </c>
      <c r="K543" s="148">
        <f>SUM(K544:K549)</f>
        <v>0</v>
      </c>
      <c r="L543" s="148">
        <f>SUM(L544:L549)</f>
        <v>0</v>
      </c>
      <c r="M543" s="148">
        <f t="shared" si="317"/>
        <v>21000</v>
      </c>
    </row>
    <row r="544" spans="1:14" s="224" customFormat="1" ht="15" hidden="1" x14ac:dyDescent="0.2">
      <c r="A544" s="108" t="s">
        <v>601</v>
      </c>
      <c r="B544" s="94" t="s">
        <v>662</v>
      </c>
      <c r="C544" s="93">
        <v>11</v>
      </c>
      <c r="D544" s="95" t="s">
        <v>101</v>
      </c>
      <c r="E544" s="118">
        <v>3231</v>
      </c>
      <c r="F544" s="141" t="s">
        <v>52</v>
      </c>
      <c r="G544" s="131"/>
      <c r="H544" s="231"/>
      <c r="I544" s="231"/>
      <c r="J544" s="231">
        <v>500</v>
      </c>
      <c r="K544" s="231"/>
      <c r="L544" s="231"/>
      <c r="M544" s="231">
        <f t="shared" si="317"/>
        <v>500</v>
      </c>
    </row>
    <row r="545" spans="1:13" s="224" customFormat="1" ht="15" hidden="1" x14ac:dyDescent="0.2">
      <c r="A545" s="108" t="s">
        <v>601</v>
      </c>
      <c r="B545" s="94" t="s">
        <v>662</v>
      </c>
      <c r="C545" s="93">
        <v>11</v>
      </c>
      <c r="D545" s="95" t="s">
        <v>101</v>
      </c>
      <c r="E545" s="118">
        <v>3233</v>
      </c>
      <c r="F545" s="141" t="s">
        <v>54</v>
      </c>
      <c r="G545" s="131"/>
      <c r="H545" s="231"/>
      <c r="I545" s="231"/>
      <c r="J545" s="231">
        <v>500</v>
      </c>
      <c r="K545" s="231"/>
      <c r="L545" s="231"/>
      <c r="M545" s="231">
        <f t="shared" si="317"/>
        <v>500</v>
      </c>
    </row>
    <row r="546" spans="1:13" s="224" customFormat="1" ht="15" hidden="1" x14ac:dyDescent="0.2">
      <c r="A546" s="108" t="s">
        <v>601</v>
      </c>
      <c r="B546" s="94" t="s">
        <v>662</v>
      </c>
      <c r="C546" s="93">
        <v>11</v>
      </c>
      <c r="D546" s="95" t="s">
        <v>101</v>
      </c>
      <c r="E546" s="118">
        <v>3235</v>
      </c>
      <c r="F546" s="141" t="s">
        <v>56</v>
      </c>
      <c r="G546" s="131"/>
      <c r="H546" s="231"/>
      <c r="I546" s="231"/>
      <c r="J546" s="231">
        <v>500</v>
      </c>
      <c r="K546" s="231"/>
      <c r="L546" s="231"/>
      <c r="M546" s="231">
        <f t="shared" si="317"/>
        <v>500</v>
      </c>
    </row>
    <row r="547" spans="1:13" s="224" customFormat="1" ht="15" hidden="1" x14ac:dyDescent="0.2">
      <c r="A547" s="108" t="s">
        <v>601</v>
      </c>
      <c r="B547" s="94" t="s">
        <v>662</v>
      </c>
      <c r="C547" s="93">
        <v>11</v>
      </c>
      <c r="D547" s="95" t="s">
        <v>101</v>
      </c>
      <c r="E547" s="118">
        <v>3237</v>
      </c>
      <c r="F547" s="141" t="s">
        <v>58</v>
      </c>
      <c r="G547" s="131"/>
      <c r="H547" s="231"/>
      <c r="I547" s="231"/>
      <c r="J547" s="231">
        <v>14000</v>
      </c>
      <c r="K547" s="231"/>
      <c r="L547" s="231"/>
      <c r="M547" s="231">
        <f t="shared" si="317"/>
        <v>14000</v>
      </c>
    </row>
    <row r="548" spans="1:13" s="224" customFormat="1" ht="15" hidden="1" x14ac:dyDescent="0.2">
      <c r="A548" s="108" t="s">
        <v>601</v>
      </c>
      <c r="B548" s="94" t="s">
        <v>662</v>
      </c>
      <c r="C548" s="93">
        <v>11</v>
      </c>
      <c r="D548" s="95" t="s">
        <v>101</v>
      </c>
      <c r="E548" s="118">
        <v>3238</v>
      </c>
      <c r="F548" s="141" t="s">
        <v>59</v>
      </c>
      <c r="G548" s="131"/>
      <c r="H548" s="231"/>
      <c r="I548" s="231"/>
      <c r="J548" s="231">
        <v>500</v>
      </c>
      <c r="K548" s="231"/>
      <c r="L548" s="231"/>
      <c r="M548" s="231">
        <f t="shared" si="317"/>
        <v>500</v>
      </c>
    </row>
    <row r="549" spans="1:13" s="224" customFormat="1" ht="15" hidden="1" x14ac:dyDescent="0.2">
      <c r="A549" s="108" t="s">
        <v>601</v>
      </c>
      <c r="B549" s="94" t="s">
        <v>662</v>
      </c>
      <c r="C549" s="93">
        <v>11</v>
      </c>
      <c r="D549" s="95" t="s">
        <v>101</v>
      </c>
      <c r="E549" s="118">
        <v>3239</v>
      </c>
      <c r="F549" s="141" t="s">
        <v>60</v>
      </c>
      <c r="G549" s="131"/>
      <c r="H549" s="231"/>
      <c r="I549" s="231"/>
      <c r="J549" s="231">
        <v>5000</v>
      </c>
      <c r="K549" s="231"/>
      <c r="L549" s="231"/>
      <c r="M549" s="231">
        <f t="shared" si="317"/>
        <v>5000</v>
      </c>
    </row>
    <row r="550" spans="1:13" s="224" customFormat="1" hidden="1" x14ac:dyDescent="0.2">
      <c r="A550" s="296" t="s">
        <v>601</v>
      </c>
      <c r="B550" s="297" t="s">
        <v>662</v>
      </c>
      <c r="C550" s="301">
        <v>11</v>
      </c>
      <c r="D550" s="298"/>
      <c r="E550" s="299">
        <v>329</v>
      </c>
      <c r="F550" s="300"/>
      <c r="G550" s="131"/>
      <c r="H550" s="148">
        <f>SUM(H551:H551)</f>
        <v>0</v>
      </c>
      <c r="I550" s="148">
        <f>SUM(I551:I551)</f>
        <v>0</v>
      </c>
      <c r="J550" s="148">
        <f>SUM(J551:J551)</f>
        <v>1250</v>
      </c>
      <c r="K550" s="148">
        <f>SUM(K551:K551)</f>
        <v>0</v>
      </c>
      <c r="L550" s="148">
        <f>SUM(L551:L551)</f>
        <v>0</v>
      </c>
      <c r="M550" s="148">
        <f t="shared" si="317"/>
        <v>1250</v>
      </c>
    </row>
    <row r="551" spans="1:13" s="224" customFormat="1" ht="15" hidden="1" x14ac:dyDescent="0.2">
      <c r="A551" s="108" t="s">
        <v>601</v>
      </c>
      <c r="B551" s="94" t="s">
        <v>662</v>
      </c>
      <c r="C551" s="93">
        <v>11</v>
      </c>
      <c r="D551" s="95" t="s">
        <v>101</v>
      </c>
      <c r="E551" s="118">
        <v>3293</v>
      </c>
      <c r="F551" s="141" t="s">
        <v>64</v>
      </c>
      <c r="G551" s="131"/>
      <c r="H551" s="231"/>
      <c r="I551" s="231"/>
      <c r="J551" s="231">
        <v>1250</v>
      </c>
      <c r="K551" s="231"/>
      <c r="L551" s="231"/>
      <c r="M551" s="231">
        <f t="shared" si="317"/>
        <v>1250</v>
      </c>
    </row>
    <row r="552" spans="1:13" s="224" customFormat="1" hidden="1" x14ac:dyDescent="0.2">
      <c r="A552" s="183" t="s">
        <v>601</v>
      </c>
      <c r="B552" s="165" t="s">
        <v>662</v>
      </c>
      <c r="C552" s="165">
        <v>11</v>
      </c>
      <c r="D552" s="165"/>
      <c r="E552" s="166">
        <v>42</v>
      </c>
      <c r="F552" s="167"/>
      <c r="G552" s="168"/>
      <c r="H552" s="247">
        <f>H553</f>
        <v>0</v>
      </c>
      <c r="I552" s="247">
        <f t="shared" ref="I552:L552" si="318">I553</f>
        <v>0</v>
      </c>
      <c r="J552" s="247">
        <f t="shared" si="318"/>
        <v>1250</v>
      </c>
      <c r="K552" s="247">
        <f t="shared" si="318"/>
        <v>0</v>
      </c>
      <c r="L552" s="247">
        <f t="shared" si="318"/>
        <v>1250</v>
      </c>
      <c r="M552" s="247">
        <f t="shared" si="317"/>
        <v>2500</v>
      </c>
    </row>
    <row r="553" spans="1:13" s="224" customFormat="1" hidden="1" x14ac:dyDescent="0.2">
      <c r="A553" s="296" t="s">
        <v>601</v>
      </c>
      <c r="B553" s="297" t="s">
        <v>662</v>
      </c>
      <c r="C553" s="301">
        <v>11</v>
      </c>
      <c r="D553" s="298"/>
      <c r="E553" s="299">
        <v>426</v>
      </c>
      <c r="F553" s="300"/>
      <c r="G553" s="131"/>
      <c r="H553" s="148">
        <f>SUM(H554)</f>
        <v>0</v>
      </c>
      <c r="I553" s="148">
        <f>SUM(I554)</f>
        <v>0</v>
      </c>
      <c r="J553" s="148">
        <f>SUM(J554)</f>
        <v>1250</v>
      </c>
      <c r="K553" s="148">
        <f>SUM(K554)</f>
        <v>0</v>
      </c>
      <c r="L553" s="148">
        <f>SUM(L554)</f>
        <v>1250</v>
      </c>
      <c r="M553" s="148">
        <f t="shared" si="317"/>
        <v>2500</v>
      </c>
    </row>
    <row r="554" spans="1:13" s="224" customFormat="1" ht="15" hidden="1" x14ac:dyDescent="0.2">
      <c r="A554" s="108" t="s">
        <v>601</v>
      </c>
      <c r="B554" s="94" t="s">
        <v>662</v>
      </c>
      <c r="C554" s="93">
        <v>11</v>
      </c>
      <c r="D554" s="95" t="s">
        <v>101</v>
      </c>
      <c r="E554" s="118">
        <v>4262</v>
      </c>
      <c r="F554" s="141" t="s">
        <v>86</v>
      </c>
      <c r="G554" s="131"/>
      <c r="H554" s="231"/>
      <c r="I554" s="231"/>
      <c r="J554" s="231">
        <v>1250</v>
      </c>
      <c r="K554" s="231"/>
      <c r="L554" s="231">
        <v>1250</v>
      </c>
      <c r="M554" s="231">
        <f t="shared" si="317"/>
        <v>2500</v>
      </c>
    </row>
    <row r="555" spans="1:13" s="224" customFormat="1" hidden="1" x14ac:dyDescent="0.2">
      <c r="A555" s="183" t="s">
        <v>601</v>
      </c>
      <c r="B555" s="165" t="s">
        <v>662</v>
      </c>
      <c r="C555" s="165">
        <v>12</v>
      </c>
      <c r="D555" s="165"/>
      <c r="E555" s="166">
        <v>31</v>
      </c>
      <c r="F555" s="167"/>
      <c r="G555" s="168"/>
      <c r="H555" s="247">
        <f>H556+H558</f>
        <v>1500</v>
      </c>
      <c r="I555" s="247">
        <f>I556+I558</f>
        <v>0</v>
      </c>
      <c r="J555" s="247">
        <f>J556+J558</f>
        <v>0</v>
      </c>
      <c r="K555" s="247">
        <f>K556+K558</f>
        <v>0</v>
      </c>
      <c r="L555" s="247">
        <f>L556+L558</f>
        <v>7000</v>
      </c>
      <c r="M555" s="247">
        <f t="shared" si="307"/>
        <v>8500</v>
      </c>
    </row>
    <row r="556" spans="1:13" s="224" customFormat="1" hidden="1" x14ac:dyDescent="0.2">
      <c r="A556" s="296" t="s">
        <v>601</v>
      </c>
      <c r="B556" s="297" t="s">
        <v>662</v>
      </c>
      <c r="C556" s="297">
        <v>12</v>
      </c>
      <c r="D556" s="298"/>
      <c r="E556" s="299">
        <v>311</v>
      </c>
      <c r="F556" s="300"/>
      <c r="G556" s="131"/>
      <c r="H556" s="148">
        <f>H557</f>
        <v>1000</v>
      </c>
      <c r="I556" s="148">
        <f>I557</f>
        <v>0</v>
      </c>
      <c r="J556" s="148">
        <f>J557</f>
        <v>0</v>
      </c>
      <c r="K556" s="148">
        <f>K557</f>
        <v>0</v>
      </c>
      <c r="L556" s="148">
        <f>L557</f>
        <v>5000</v>
      </c>
      <c r="M556" s="148">
        <f t="shared" si="307"/>
        <v>6000</v>
      </c>
    </row>
    <row r="557" spans="1:13" s="224" customFormat="1" ht="15" hidden="1" x14ac:dyDescent="0.2">
      <c r="A557" s="108" t="s">
        <v>601</v>
      </c>
      <c r="B557" s="94" t="s">
        <v>662</v>
      </c>
      <c r="C557" s="94">
        <v>12</v>
      </c>
      <c r="D557" s="95" t="s">
        <v>101</v>
      </c>
      <c r="E557" s="118">
        <v>3111</v>
      </c>
      <c r="F557" s="141" t="s">
        <v>33</v>
      </c>
      <c r="G557" s="131"/>
      <c r="H557" s="231">
        <v>1000</v>
      </c>
      <c r="I557" s="231"/>
      <c r="J557" s="231"/>
      <c r="K557" s="231"/>
      <c r="L557" s="231">
        <v>5000</v>
      </c>
      <c r="M557" s="231">
        <f t="shared" si="307"/>
        <v>6000</v>
      </c>
    </row>
    <row r="558" spans="1:13" s="224" customFormat="1" hidden="1" x14ac:dyDescent="0.2">
      <c r="A558" s="296" t="s">
        <v>601</v>
      </c>
      <c r="B558" s="297" t="s">
        <v>662</v>
      </c>
      <c r="C558" s="297">
        <v>12</v>
      </c>
      <c r="D558" s="298"/>
      <c r="E558" s="299">
        <v>313</v>
      </c>
      <c r="F558" s="300"/>
      <c r="G558" s="131"/>
      <c r="H558" s="148">
        <f>H559</f>
        <v>500</v>
      </c>
      <c r="I558" s="148">
        <f>I559</f>
        <v>0</v>
      </c>
      <c r="J558" s="148">
        <f>J559</f>
        <v>0</v>
      </c>
      <c r="K558" s="148">
        <f>K559</f>
        <v>0</v>
      </c>
      <c r="L558" s="148">
        <f>L559</f>
        <v>2000</v>
      </c>
      <c r="M558" s="148">
        <f t="shared" si="307"/>
        <v>2500</v>
      </c>
    </row>
    <row r="559" spans="1:13" s="224" customFormat="1" ht="15" hidden="1" x14ac:dyDescent="0.2">
      <c r="A559" s="108" t="s">
        <v>601</v>
      </c>
      <c r="B559" s="94" t="s">
        <v>662</v>
      </c>
      <c r="C559" s="94">
        <v>12</v>
      </c>
      <c r="D559" s="95" t="s">
        <v>101</v>
      </c>
      <c r="E559" s="118">
        <v>3132</v>
      </c>
      <c r="F559" s="141" t="s">
        <v>40</v>
      </c>
      <c r="G559" s="131"/>
      <c r="H559" s="231">
        <v>500</v>
      </c>
      <c r="I559" s="231"/>
      <c r="J559" s="231"/>
      <c r="K559" s="231"/>
      <c r="L559" s="231">
        <v>2000</v>
      </c>
      <c r="M559" s="231">
        <f t="shared" si="307"/>
        <v>2500</v>
      </c>
    </row>
    <row r="560" spans="1:13" s="224" customFormat="1" hidden="1" x14ac:dyDescent="0.2">
      <c r="A560" s="183" t="s">
        <v>601</v>
      </c>
      <c r="B560" s="165" t="s">
        <v>662</v>
      </c>
      <c r="C560" s="165">
        <v>12</v>
      </c>
      <c r="D560" s="165"/>
      <c r="E560" s="166">
        <v>32</v>
      </c>
      <c r="F560" s="167"/>
      <c r="G560" s="168"/>
      <c r="H560" s="247">
        <f>H561+H564+H572</f>
        <v>25500</v>
      </c>
      <c r="I560" s="247">
        <f>I561+I564+I572</f>
        <v>0</v>
      </c>
      <c r="J560" s="247">
        <f>J561+J564+J572</f>
        <v>0</v>
      </c>
      <c r="K560" s="247">
        <f>K561+K564+K572</f>
        <v>0</v>
      </c>
      <c r="L560" s="247">
        <f>L561+L564+L572</f>
        <v>50500</v>
      </c>
      <c r="M560" s="247">
        <f t="shared" si="307"/>
        <v>76000</v>
      </c>
    </row>
    <row r="561" spans="1:13" s="224" customFormat="1" hidden="1" x14ac:dyDescent="0.2">
      <c r="A561" s="296" t="s">
        <v>601</v>
      </c>
      <c r="B561" s="297" t="s">
        <v>662</v>
      </c>
      <c r="C561" s="297">
        <v>12</v>
      </c>
      <c r="D561" s="298"/>
      <c r="E561" s="299">
        <v>321</v>
      </c>
      <c r="F561" s="300"/>
      <c r="G561" s="131"/>
      <c r="H561" s="148">
        <f>SUM(H562:H563)</f>
        <v>3500</v>
      </c>
      <c r="I561" s="148">
        <f>SUM(I562:I563)</f>
        <v>0</v>
      </c>
      <c r="J561" s="148">
        <f>SUM(J562:J563)</f>
        <v>0</v>
      </c>
      <c r="K561" s="148">
        <f>SUM(K562:K563)</f>
        <v>0</v>
      </c>
      <c r="L561" s="148">
        <f>SUM(L562:L563)</f>
        <v>5000</v>
      </c>
      <c r="M561" s="148">
        <f t="shared" si="307"/>
        <v>8500</v>
      </c>
    </row>
    <row r="562" spans="1:13" s="224" customFormat="1" ht="15" hidden="1" x14ac:dyDescent="0.2">
      <c r="A562" s="108" t="s">
        <v>601</v>
      </c>
      <c r="B562" s="94" t="s">
        <v>662</v>
      </c>
      <c r="C562" s="94">
        <v>12</v>
      </c>
      <c r="D562" s="95" t="s">
        <v>101</v>
      </c>
      <c r="E562" s="118">
        <v>3211</v>
      </c>
      <c r="F562" s="141" t="s">
        <v>42</v>
      </c>
      <c r="G562" s="131"/>
      <c r="H562" s="231">
        <v>3000</v>
      </c>
      <c r="I562" s="231"/>
      <c r="J562" s="231"/>
      <c r="K562" s="231"/>
      <c r="L562" s="231">
        <v>5000</v>
      </c>
      <c r="M562" s="231">
        <f t="shared" si="307"/>
        <v>8000</v>
      </c>
    </row>
    <row r="563" spans="1:13" s="224" customFormat="1" ht="15" hidden="1" x14ac:dyDescent="0.2">
      <c r="A563" s="108" t="s">
        <v>601</v>
      </c>
      <c r="B563" s="94" t="s">
        <v>662</v>
      </c>
      <c r="C563" s="94">
        <v>12</v>
      </c>
      <c r="D563" s="95" t="s">
        <v>101</v>
      </c>
      <c r="E563" s="118">
        <v>3213</v>
      </c>
      <c r="F563" s="141" t="s">
        <v>44</v>
      </c>
      <c r="G563" s="131"/>
      <c r="H563" s="231">
        <v>500</v>
      </c>
      <c r="I563" s="231"/>
      <c r="J563" s="231"/>
      <c r="K563" s="231"/>
      <c r="L563" s="231"/>
      <c r="M563" s="231">
        <f t="shared" si="307"/>
        <v>500</v>
      </c>
    </row>
    <row r="564" spans="1:13" s="224" customFormat="1" hidden="1" x14ac:dyDescent="0.2">
      <c r="A564" s="296" t="s">
        <v>601</v>
      </c>
      <c r="B564" s="297" t="s">
        <v>662</v>
      </c>
      <c r="C564" s="297">
        <v>12</v>
      </c>
      <c r="D564" s="298"/>
      <c r="E564" s="299">
        <v>323</v>
      </c>
      <c r="F564" s="300"/>
      <c r="G564" s="131"/>
      <c r="H564" s="148">
        <f>SUM(H565:H571)</f>
        <v>19500</v>
      </c>
      <c r="I564" s="148">
        <f>SUM(I565:I571)</f>
        <v>0</v>
      </c>
      <c r="J564" s="148">
        <f>SUM(J565:J571)</f>
        <v>0</v>
      </c>
      <c r="K564" s="148">
        <f>SUM(K565:K571)</f>
        <v>0</v>
      </c>
      <c r="L564" s="148">
        <f>SUM(L565:L571)</f>
        <v>43000</v>
      </c>
      <c r="M564" s="148">
        <f t="shared" si="307"/>
        <v>62500</v>
      </c>
    </row>
    <row r="565" spans="1:13" s="224" customFormat="1" ht="15" hidden="1" x14ac:dyDescent="0.2">
      <c r="A565" s="108" t="s">
        <v>601</v>
      </c>
      <c r="B565" s="94" t="s">
        <v>662</v>
      </c>
      <c r="C565" s="94">
        <v>12</v>
      </c>
      <c r="D565" s="95" t="s">
        <v>101</v>
      </c>
      <c r="E565" s="118">
        <v>3231</v>
      </c>
      <c r="F565" s="141" t="s">
        <v>52</v>
      </c>
      <c r="G565" s="131"/>
      <c r="H565" s="231">
        <v>500</v>
      </c>
      <c r="I565" s="231"/>
      <c r="J565" s="231"/>
      <c r="K565" s="231"/>
      <c r="L565" s="231">
        <v>500</v>
      </c>
      <c r="M565" s="231">
        <f t="shared" si="307"/>
        <v>1000</v>
      </c>
    </row>
    <row r="566" spans="1:13" s="224" customFormat="1" ht="15" hidden="1" x14ac:dyDescent="0.2">
      <c r="A566" s="108" t="s">
        <v>601</v>
      </c>
      <c r="B566" s="94" t="s">
        <v>662</v>
      </c>
      <c r="C566" s="94">
        <v>12</v>
      </c>
      <c r="D566" s="95" t="s">
        <v>101</v>
      </c>
      <c r="E566" s="118">
        <v>3232</v>
      </c>
      <c r="F566" s="141" t="s">
        <v>53</v>
      </c>
      <c r="G566" s="131"/>
      <c r="H566" s="231">
        <v>1000</v>
      </c>
      <c r="I566" s="231"/>
      <c r="J566" s="231"/>
      <c r="K566" s="231"/>
      <c r="L566" s="231"/>
      <c r="M566" s="231">
        <f t="shared" si="307"/>
        <v>1000</v>
      </c>
    </row>
    <row r="567" spans="1:13" s="224" customFormat="1" ht="15" hidden="1" x14ac:dyDescent="0.2">
      <c r="A567" s="108" t="s">
        <v>601</v>
      </c>
      <c r="B567" s="94" t="s">
        <v>662</v>
      </c>
      <c r="C567" s="94">
        <v>12</v>
      </c>
      <c r="D567" s="95" t="s">
        <v>101</v>
      </c>
      <c r="E567" s="118">
        <v>3233</v>
      </c>
      <c r="F567" s="141" t="s">
        <v>54</v>
      </c>
      <c r="G567" s="131"/>
      <c r="H567" s="231">
        <v>1000</v>
      </c>
      <c r="I567" s="231"/>
      <c r="J567" s="231"/>
      <c r="K567" s="231"/>
      <c r="L567" s="231">
        <v>1000</v>
      </c>
      <c r="M567" s="231">
        <f t="shared" si="307"/>
        <v>2000</v>
      </c>
    </row>
    <row r="568" spans="1:13" s="224" customFormat="1" ht="15" hidden="1" x14ac:dyDescent="0.2">
      <c r="A568" s="108" t="s">
        <v>601</v>
      </c>
      <c r="B568" s="94" t="s">
        <v>662</v>
      </c>
      <c r="C568" s="94">
        <v>12</v>
      </c>
      <c r="D568" s="95" t="s">
        <v>101</v>
      </c>
      <c r="E568" s="118">
        <v>3235</v>
      </c>
      <c r="F568" s="141" t="s">
        <v>56</v>
      </c>
      <c r="G568" s="131"/>
      <c r="H568" s="231">
        <v>1000</v>
      </c>
      <c r="I568" s="231"/>
      <c r="J568" s="231"/>
      <c r="K568" s="231"/>
      <c r="L568" s="231">
        <v>1000</v>
      </c>
      <c r="M568" s="231">
        <f t="shared" si="307"/>
        <v>2000</v>
      </c>
    </row>
    <row r="569" spans="1:13" s="224" customFormat="1" ht="15" hidden="1" x14ac:dyDescent="0.2">
      <c r="A569" s="108" t="s">
        <v>601</v>
      </c>
      <c r="B569" s="94" t="s">
        <v>662</v>
      </c>
      <c r="C569" s="94">
        <v>12</v>
      </c>
      <c r="D569" s="95" t="s">
        <v>101</v>
      </c>
      <c r="E569" s="118">
        <v>3237</v>
      </c>
      <c r="F569" s="141" t="s">
        <v>58</v>
      </c>
      <c r="G569" s="131"/>
      <c r="H569" s="231">
        <v>10000</v>
      </c>
      <c r="I569" s="231"/>
      <c r="J569" s="231"/>
      <c r="K569" s="231"/>
      <c r="L569" s="231">
        <v>30000</v>
      </c>
      <c r="M569" s="231">
        <f t="shared" si="307"/>
        <v>40000</v>
      </c>
    </row>
    <row r="570" spans="1:13" s="224" customFormat="1" ht="15" hidden="1" x14ac:dyDescent="0.2">
      <c r="A570" s="108" t="s">
        <v>601</v>
      </c>
      <c r="B570" s="94" t="s">
        <v>662</v>
      </c>
      <c r="C570" s="94">
        <v>12</v>
      </c>
      <c r="D570" s="95" t="s">
        <v>101</v>
      </c>
      <c r="E570" s="118">
        <v>3238</v>
      </c>
      <c r="F570" s="141" t="s">
        <v>59</v>
      </c>
      <c r="G570" s="131"/>
      <c r="H570" s="231">
        <v>5000</v>
      </c>
      <c r="I570" s="231"/>
      <c r="J570" s="231"/>
      <c r="K570" s="231"/>
      <c r="L570" s="231">
        <v>500</v>
      </c>
      <c r="M570" s="231">
        <f t="shared" si="307"/>
        <v>5500</v>
      </c>
    </row>
    <row r="571" spans="1:13" s="224" customFormat="1" ht="15" hidden="1" x14ac:dyDescent="0.2">
      <c r="A571" s="108" t="s">
        <v>601</v>
      </c>
      <c r="B571" s="94" t="s">
        <v>662</v>
      </c>
      <c r="C571" s="94">
        <v>12</v>
      </c>
      <c r="D571" s="95" t="s">
        <v>101</v>
      </c>
      <c r="E571" s="118">
        <v>3239</v>
      </c>
      <c r="F571" s="141" t="s">
        <v>60</v>
      </c>
      <c r="G571" s="131"/>
      <c r="H571" s="231">
        <v>1000</v>
      </c>
      <c r="I571" s="231"/>
      <c r="J571" s="231"/>
      <c r="K571" s="231"/>
      <c r="L571" s="231">
        <v>10000</v>
      </c>
      <c r="M571" s="231">
        <f t="shared" si="307"/>
        <v>11000</v>
      </c>
    </row>
    <row r="572" spans="1:13" s="224" customFormat="1" hidden="1" x14ac:dyDescent="0.2">
      <c r="A572" s="296" t="s">
        <v>601</v>
      </c>
      <c r="B572" s="297" t="s">
        <v>662</v>
      </c>
      <c r="C572" s="297">
        <v>12</v>
      </c>
      <c r="D572" s="298"/>
      <c r="E572" s="299">
        <v>329</v>
      </c>
      <c r="F572" s="300"/>
      <c r="G572" s="131"/>
      <c r="H572" s="148">
        <f>SUM(H573:H574)</f>
        <v>2500</v>
      </c>
      <c r="I572" s="148">
        <f>SUM(I573:I574)</f>
        <v>0</v>
      </c>
      <c r="J572" s="148">
        <f>SUM(J573:J574)</f>
        <v>0</v>
      </c>
      <c r="K572" s="148">
        <f>SUM(K573:K574)</f>
        <v>0</v>
      </c>
      <c r="L572" s="148">
        <f>SUM(L573:L574)</f>
        <v>2500</v>
      </c>
      <c r="M572" s="148">
        <f t="shared" si="307"/>
        <v>5000</v>
      </c>
    </row>
    <row r="573" spans="1:13" s="224" customFormat="1" ht="15" hidden="1" x14ac:dyDescent="0.2">
      <c r="A573" s="108" t="s">
        <v>601</v>
      </c>
      <c r="B573" s="94" t="s">
        <v>662</v>
      </c>
      <c r="C573" s="94">
        <v>12</v>
      </c>
      <c r="D573" s="95" t="s">
        <v>101</v>
      </c>
      <c r="E573" s="118">
        <v>3292</v>
      </c>
      <c r="F573" s="141" t="s">
        <v>63</v>
      </c>
      <c r="G573" s="131"/>
      <c r="H573" s="231">
        <v>500</v>
      </c>
      <c r="I573" s="231"/>
      <c r="J573" s="231"/>
      <c r="K573" s="231"/>
      <c r="L573" s="231"/>
      <c r="M573" s="231">
        <f t="shared" si="307"/>
        <v>500</v>
      </c>
    </row>
    <row r="574" spans="1:13" s="224" customFormat="1" ht="15" hidden="1" x14ac:dyDescent="0.2">
      <c r="A574" s="108" t="s">
        <v>601</v>
      </c>
      <c r="B574" s="94" t="s">
        <v>662</v>
      </c>
      <c r="C574" s="94">
        <v>12</v>
      </c>
      <c r="D574" s="95" t="s">
        <v>101</v>
      </c>
      <c r="E574" s="118">
        <v>3293</v>
      </c>
      <c r="F574" s="141" t="s">
        <v>64</v>
      </c>
      <c r="G574" s="131"/>
      <c r="H574" s="231">
        <v>2000</v>
      </c>
      <c r="I574" s="231"/>
      <c r="J574" s="231"/>
      <c r="K574" s="231"/>
      <c r="L574" s="231">
        <v>2500</v>
      </c>
      <c r="M574" s="231">
        <f t="shared" si="307"/>
        <v>4500</v>
      </c>
    </row>
    <row r="575" spans="1:13" s="224" customFormat="1" hidden="1" x14ac:dyDescent="0.2">
      <c r="A575" s="183" t="s">
        <v>601</v>
      </c>
      <c r="B575" s="165" t="s">
        <v>662</v>
      </c>
      <c r="C575" s="165">
        <v>12</v>
      </c>
      <c r="D575" s="165"/>
      <c r="E575" s="166">
        <v>42</v>
      </c>
      <c r="F575" s="167"/>
      <c r="G575" s="168"/>
      <c r="H575" s="247">
        <f>H576+H579</f>
        <v>3000</v>
      </c>
      <c r="I575" s="247">
        <f>I576+I579</f>
        <v>0</v>
      </c>
      <c r="J575" s="247">
        <f>J576+J579</f>
        <v>0</v>
      </c>
      <c r="K575" s="247">
        <f>K576+K579</f>
        <v>0</v>
      </c>
      <c r="L575" s="247">
        <f>L576+L579</f>
        <v>2500</v>
      </c>
      <c r="M575" s="247">
        <f t="shared" si="307"/>
        <v>5500</v>
      </c>
    </row>
    <row r="576" spans="1:13" s="224" customFormat="1" hidden="1" x14ac:dyDescent="0.2">
      <c r="A576" s="296" t="s">
        <v>601</v>
      </c>
      <c r="B576" s="297" t="s">
        <v>662</v>
      </c>
      <c r="C576" s="297">
        <v>12</v>
      </c>
      <c r="D576" s="298"/>
      <c r="E576" s="299">
        <v>422</v>
      </c>
      <c r="F576" s="300"/>
      <c r="G576" s="131"/>
      <c r="H576" s="148">
        <f>SUM(H577:H578)</f>
        <v>2000</v>
      </c>
      <c r="I576" s="148">
        <f>SUM(I577:I578)</f>
        <v>0</v>
      </c>
      <c r="J576" s="148">
        <f>SUM(J577:J578)</f>
        <v>0</v>
      </c>
      <c r="K576" s="148">
        <f>SUM(K577:K578)</f>
        <v>0</v>
      </c>
      <c r="L576" s="148">
        <f>SUM(L577:L578)</f>
        <v>0</v>
      </c>
      <c r="M576" s="148">
        <f t="shared" si="307"/>
        <v>2000</v>
      </c>
    </row>
    <row r="577" spans="1:13" s="224" customFormat="1" ht="15" hidden="1" x14ac:dyDescent="0.2">
      <c r="A577" s="108" t="s">
        <v>601</v>
      </c>
      <c r="B577" s="94" t="s">
        <v>662</v>
      </c>
      <c r="C577" s="94">
        <v>12</v>
      </c>
      <c r="D577" s="95" t="s">
        <v>101</v>
      </c>
      <c r="E577" s="118">
        <v>4222</v>
      </c>
      <c r="F577" s="141" t="s">
        <v>75</v>
      </c>
      <c r="G577" s="131"/>
      <c r="H577" s="231">
        <v>1000</v>
      </c>
      <c r="I577" s="231"/>
      <c r="J577" s="231"/>
      <c r="K577" s="231"/>
      <c r="L577" s="231"/>
      <c r="M577" s="231">
        <f t="shared" si="307"/>
        <v>1000</v>
      </c>
    </row>
    <row r="578" spans="1:13" s="224" customFormat="1" ht="15" hidden="1" x14ac:dyDescent="0.2">
      <c r="A578" s="108" t="s">
        <v>601</v>
      </c>
      <c r="B578" s="94" t="s">
        <v>662</v>
      </c>
      <c r="C578" s="94">
        <v>12</v>
      </c>
      <c r="D578" s="95" t="s">
        <v>101</v>
      </c>
      <c r="E578" s="118">
        <v>4225</v>
      </c>
      <c r="F578" s="141" t="s">
        <v>85</v>
      </c>
      <c r="G578" s="131"/>
      <c r="H578" s="231">
        <v>1000</v>
      </c>
      <c r="I578" s="231"/>
      <c r="J578" s="231"/>
      <c r="K578" s="231"/>
      <c r="L578" s="231"/>
      <c r="M578" s="231">
        <f t="shared" si="307"/>
        <v>1000</v>
      </c>
    </row>
    <row r="579" spans="1:13" s="224" customFormat="1" hidden="1" x14ac:dyDescent="0.2">
      <c r="A579" s="296" t="s">
        <v>601</v>
      </c>
      <c r="B579" s="297" t="s">
        <v>662</v>
      </c>
      <c r="C579" s="297">
        <v>12</v>
      </c>
      <c r="D579" s="298"/>
      <c r="E579" s="299">
        <v>426</v>
      </c>
      <c r="F579" s="300"/>
      <c r="G579" s="131"/>
      <c r="H579" s="148">
        <f>SUM(H580)</f>
        <v>1000</v>
      </c>
      <c r="I579" s="148">
        <f>SUM(I580)</f>
        <v>0</v>
      </c>
      <c r="J579" s="148">
        <f>SUM(J580)</f>
        <v>0</v>
      </c>
      <c r="K579" s="148">
        <f>SUM(K580)</f>
        <v>0</v>
      </c>
      <c r="L579" s="148">
        <f>SUM(L580)</f>
        <v>2500</v>
      </c>
      <c r="M579" s="148">
        <f t="shared" si="307"/>
        <v>3500</v>
      </c>
    </row>
    <row r="580" spans="1:13" s="224" customFormat="1" ht="15" hidden="1" x14ac:dyDescent="0.2">
      <c r="A580" s="108" t="s">
        <v>601</v>
      </c>
      <c r="B580" s="94" t="s">
        <v>662</v>
      </c>
      <c r="C580" s="94">
        <v>12</v>
      </c>
      <c r="D580" s="95" t="s">
        <v>101</v>
      </c>
      <c r="E580" s="118">
        <v>4262</v>
      </c>
      <c r="F580" s="141" t="s">
        <v>86</v>
      </c>
      <c r="G580" s="131"/>
      <c r="H580" s="231">
        <v>1000</v>
      </c>
      <c r="I580" s="231"/>
      <c r="J580" s="231"/>
      <c r="K580" s="231"/>
      <c r="L580" s="231">
        <v>2500</v>
      </c>
      <c r="M580" s="231">
        <f t="shared" si="307"/>
        <v>3500</v>
      </c>
    </row>
    <row r="581" spans="1:13" s="310" customFormat="1" hidden="1" x14ac:dyDescent="0.2">
      <c r="A581" s="196" t="s">
        <v>601</v>
      </c>
      <c r="B581" s="365" t="s">
        <v>664</v>
      </c>
      <c r="C581" s="365"/>
      <c r="D581" s="365"/>
      <c r="E581" s="365"/>
      <c r="F581" s="365"/>
      <c r="G581" s="119"/>
      <c r="H581" s="114">
        <f>H582+H848+H742</f>
        <v>912672515</v>
      </c>
      <c r="I581" s="114">
        <f>I582+I848+I742</f>
        <v>12294117</v>
      </c>
      <c r="J581" s="114">
        <f>J582+J848+J742</f>
        <v>12294117</v>
      </c>
      <c r="K581" s="114">
        <f>K582+K848+K742</f>
        <v>24465946</v>
      </c>
      <c r="L581" s="114">
        <f>L582+L848+L742</f>
        <v>96181971</v>
      </c>
      <c r="M581" s="114">
        <f t="shared" si="307"/>
        <v>984388540</v>
      </c>
    </row>
    <row r="582" spans="1:13" hidden="1" x14ac:dyDescent="0.2">
      <c r="A582" s="198" t="s">
        <v>601</v>
      </c>
      <c r="B582" s="350" t="s">
        <v>665</v>
      </c>
      <c r="C582" s="350"/>
      <c r="D582" s="350"/>
      <c r="E582" s="350"/>
      <c r="F582" s="350"/>
      <c r="G582" s="116"/>
      <c r="H582" s="245">
        <f>H583+H587+H591+H595+H602+H606+H610+H614+H655+H659+H678+H632+H644+H667+H674+H697+H701+H719+H737</f>
        <v>462477447</v>
      </c>
      <c r="I582" s="245">
        <f t="shared" ref="I582:L582" si="319">I583+I587+I591+I595+I602+I606+I610+I614+I655+I659+I678+I632+I644+I667+I674+I697+I701+I719+I737</f>
        <v>1742994</v>
      </c>
      <c r="J582" s="245">
        <f t="shared" si="319"/>
        <v>1742994</v>
      </c>
      <c r="K582" s="245">
        <f t="shared" si="319"/>
        <v>5368766</v>
      </c>
      <c r="L582" s="245">
        <f t="shared" si="319"/>
        <v>23481871</v>
      </c>
      <c r="M582" s="245">
        <f t="shared" si="307"/>
        <v>480590552</v>
      </c>
    </row>
    <row r="583" spans="1:13" s="100" customFormat="1" ht="45" hidden="1" x14ac:dyDescent="0.2">
      <c r="A583" s="195" t="s">
        <v>601</v>
      </c>
      <c r="B583" s="170" t="s">
        <v>264</v>
      </c>
      <c r="C583" s="170"/>
      <c r="D583" s="170"/>
      <c r="E583" s="171"/>
      <c r="F583" s="173" t="s">
        <v>263</v>
      </c>
      <c r="G583" s="174" t="s">
        <v>666</v>
      </c>
      <c r="H583" s="248">
        <f t="shared" ref="H583:L584" si="320">H584</f>
        <v>3318070</v>
      </c>
      <c r="I583" s="248">
        <f t="shared" si="320"/>
        <v>0</v>
      </c>
      <c r="J583" s="248">
        <f t="shared" si="320"/>
        <v>41430</v>
      </c>
      <c r="K583" s="248">
        <f t="shared" si="320"/>
        <v>0</v>
      </c>
      <c r="L583" s="248">
        <f t="shared" si="320"/>
        <v>1460500</v>
      </c>
      <c r="M583" s="248">
        <f t="shared" si="307"/>
        <v>4820000</v>
      </c>
    </row>
    <row r="584" spans="1:13" s="138" customFormat="1" hidden="1" x14ac:dyDescent="0.2">
      <c r="A584" s="194" t="s">
        <v>601</v>
      </c>
      <c r="B584" s="175" t="s">
        <v>264</v>
      </c>
      <c r="C584" s="165">
        <v>11</v>
      </c>
      <c r="D584" s="165"/>
      <c r="E584" s="166">
        <v>37</v>
      </c>
      <c r="F584" s="167"/>
      <c r="G584" s="168"/>
      <c r="H584" s="247">
        <f t="shared" si="320"/>
        <v>3318070</v>
      </c>
      <c r="I584" s="247">
        <f t="shared" si="320"/>
        <v>0</v>
      </c>
      <c r="J584" s="247">
        <f t="shared" si="320"/>
        <v>41430</v>
      </c>
      <c r="K584" s="247">
        <f t="shared" si="320"/>
        <v>0</v>
      </c>
      <c r="L584" s="247">
        <f t="shared" si="320"/>
        <v>1460500</v>
      </c>
      <c r="M584" s="247">
        <f t="shared" si="307"/>
        <v>4820000</v>
      </c>
    </row>
    <row r="585" spans="1:13" hidden="1" x14ac:dyDescent="0.2">
      <c r="A585" s="117" t="s">
        <v>601</v>
      </c>
      <c r="B585" s="101" t="s">
        <v>264</v>
      </c>
      <c r="C585" s="101">
        <v>11</v>
      </c>
      <c r="D585" s="117"/>
      <c r="E585" s="112">
        <v>372</v>
      </c>
      <c r="F585" s="140"/>
      <c r="G585" s="105"/>
      <c r="H585" s="106">
        <f t="shared" ref="H585:L585" si="321">SUM(H586:H586)</f>
        <v>3318070</v>
      </c>
      <c r="I585" s="106">
        <f t="shared" si="321"/>
        <v>0</v>
      </c>
      <c r="J585" s="106">
        <f t="shared" si="321"/>
        <v>41430</v>
      </c>
      <c r="K585" s="106">
        <f t="shared" si="321"/>
        <v>0</v>
      </c>
      <c r="L585" s="106">
        <f t="shared" si="321"/>
        <v>1460500</v>
      </c>
      <c r="M585" s="106">
        <f t="shared" si="307"/>
        <v>4820000</v>
      </c>
    </row>
    <row r="586" spans="1:13" ht="15" hidden="1" x14ac:dyDescent="0.2">
      <c r="A586" s="95" t="s">
        <v>601</v>
      </c>
      <c r="B586" s="93" t="s">
        <v>264</v>
      </c>
      <c r="C586" s="93">
        <v>11</v>
      </c>
      <c r="D586" s="95" t="s">
        <v>258</v>
      </c>
      <c r="E586" s="118">
        <v>3722</v>
      </c>
      <c r="F586" s="141" t="s">
        <v>606</v>
      </c>
      <c r="G586" s="110"/>
      <c r="H586" s="228">
        <v>3318070</v>
      </c>
      <c r="I586" s="228"/>
      <c r="J586" s="228">
        <v>41430</v>
      </c>
      <c r="K586" s="228"/>
      <c r="L586" s="228">
        <v>1460500</v>
      </c>
      <c r="M586" s="228">
        <f t="shared" si="307"/>
        <v>4820000</v>
      </c>
    </row>
    <row r="587" spans="1:13" s="138" customFormat="1" ht="45" hidden="1" x14ac:dyDescent="0.2">
      <c r="A587" s="195" t="s">
        <v>601</v>
      </c>
      <c r="B587" s="170" t="s">
        <v>441</v>
      </c>
      <c r="C587" s="170"/>
      <c r="D587" s="170"/>
      <c r="E587" s="171"/>
      <c r="F587" s="173" t="s">
        <v>440</v>
      </c>
      <c r="G587" s="174" t="s">
        <v>666</v>
      </c>
      <c r="H587" s="248">
        <f t="shared" ref="H587:L589" si="322">H588</f>
        <v>56000000</v>
      </c>
      <c r="I587" s="248">
        <f t="shared" si="322"/>
        <v>0</v>
      </c>
      <c r="J587" s="248">
        <f t="shared" si="322"/>
        <v>0</v>
      </c>
      <c r="K587" s="248">
        <f t="shared" si="322"/>
        <v>0</v>
      </c>
      <c r="L587" s="248">
        <f t="shared" si="322"/>
        <v>0</v>
      </c>
      <c r="M587" s="248">
        <f t="shared" si="307"/>
        <v>56000000</v>
      </c>
    </row>
    <row r="588" spans="1:13" s="138" customFormat="1" hidden="1" x14ac:dyDescent="0.2">
      <c r="A588" s="194" t="s">
        <v>601</v>
      </c>
      <c r="B588" s="175" t="s">
        <v>441</v>
      </c>
      <c r="C588" s="165">
        <v>11</v>
      </c>
      <c r="D588" s="165"/>
      <c r="E588" s="166">
        <v>36</v>
      </c>
      <c r="F588" s="167"/>
      <c r="G588" s="168"/>
      <c r="H588" s="247">
        <f t="shared" si="322"/>
        <v>56000000</v>
      </c>
      <c r="I588" s="247">
        <f t="shared" si="322"/>
        <v>0</v>
      </c>
      <c r="J588" s="247">
        <f t="shared" si="322"/>
        <v>0</v>
      </c>
      <c r="K588" s="247">
        <f t="shared" si="322"/>
        <v>0</v>
      </c>
      <c r="L588" s="247">
        <f t="shared" si="322"/>
        <v>0</v>
      </c>
      <c r="M588" s="247">
        <f t="shared" si="307"/>
        <v>56000000</v>
      </c>
    </row>
    <row r="589" spans="1:13" hidden="1" x14ac:dyDescent="0.2">
      <c r="A589" s="132" t="s">
        <v>601</v>
      </c>
      <c r="B589" s="128" t="s">
        <v>441</v>
      </c>
      <c r="C589" s="146">
        <v>11</v>
      </c>
      <c r="D589" s="132"/>
      <c r="E589" s="129">
        <v>363</v>
      </c>
      <c r="F589" s="143"/>
      <c r="G589" s="130"/>
      <c r="H589" s="246">
        <f t="shared" si="322"/>
        <v>56000000</v>
      </c>
      <c r="I589" s="246">
        <f t="shared" si="322"/>
        <v>0</v>
      </c>
      <c r="J589" s="246">
        <f t="shared" si="322"/>
        <v>0</v>
      </c>
      <c r="K589" s="246">
        <f t="shared" si="322"/>
        <v>0</v>
      </c>
      <c r="L589" s="246">
        <f t="shared" si="322"/>
        <v>0</v>
      </c>
      <c r="M589" s="246">
        <f t="shared" si="307"/>
        <v>56000000</v>
      </c>
    </row>
    <row r="590" spans="1:13" ht="15" hidden="1" x14ac:dyDescent="0.2">
      <c r="A590" s="95" t="s">
        <v>601</v>
      </c>
      <c r="B590" s="93" t="s">
        <v>441</v>
      </c>
      <c r="C590" s="94">
        <v>11</v>
      </c>
      <c r="D590" s="95" t="s">
        <v>258</v>
      </c>
      <c r="E590" s="118">
        <v>3632</v>
      </c>
      <c r="F590" s="141" t="s">
        <v>183</v>
      </c>
      <c r="G590" s="110"/>
      <c r="H590" s="228">
        <v>56000000</v>
      </c>
      <c r="I590" s="228"/>
      <c r="J590" s="228"/>
      <c r="K590" s="228"/>
      <c r="L590" s="228"/>
      <c r="M590" s="228">
        <f t="shared" si="307"/>
        <v>56000000</v>
      </c>
    </row>
    <row r="591" spans="1:13" s="100" customFormat="1" ht="45" hidden="1" x14ac:dyDescent="0.2">
      <c r="A591" s="195" t="s">
        <v>601</v>
      </c>
      <c r="B591" s="170" t="s">
        <v>444</v>
      </c>
      <c r="C591" s="170"/>
      <c r="D591" s="170"/>
      <c r="E591" s="171"/>
      <c r="F591" s="173" t="s">
        <v>443</v>
      </c>
      <c r="G591" s="174" t="s">
        <v>666</v>
      </c>
      <c r="H591" s="248">
        <f t="shared" ref="H591:L592" si="323">H592</f>
        <v>318121176</v>
      </c>
      <c r="I591" s="248">
        <f t="shared" si="323"/>
        <v>0</v>
      </c>
      <c r="J591" s="248">
        <f t="shared" si="323"/>
        <v>0</v>
      </c>
      <c r="K591" s="248">
        <f t="shared" si="323"/>
        <v>0</v>
      </c>
      <c r="L591" s="248">
        <f t="shared" si="323"/>
        <v>0</v>
      </c>
      <c r="M591" s="248">
        <f t="shared" si="307"/>
        <v>318121176</v>
      </c>
    </row>
    <row r="592" spans="1:13" s="138" customFormat="1" hidden="1" x14ac:dyDescent="0.2">
      <c r="A592" s="194" t="s">
        <v>601</v>
      </c>
      <c r="B592" s="175" t="s">
        <v>444</v>
      </c>
      <c r="C592" s="165">
        <v>11</v>
      </c>
      <c r="D592" s="165"/>
      <c r="E592" s="166">
        <v>36</v>
      </c>
      <c r="F592" s="167"/>
      <c r="G592" s="168"/>
      <c r="H592" s="247">
        <f t="shared" si="323"/>
        <v>318121176</v>
      </c>
      <c r="I592" s="247">
        <f t="shared" si="323"/>
        <v>0</v>
      </c>
      <c r="J592" s="247">
        <f t="shared" si="323"/>
        <v>0</v>
      </c>
      <c r="K592" s="247">
        <f t="shared" si="323"/>
        <v>0</v>
      </c>
      <c r="L592" s="247">
        <f t="shared" si="323"/>
        <v>0</v>
      </c>
      <c r="M592" s="247">
        <f t="shared" si="307"/>
        <v>318121176</v>
      </c>
    </row>
    <row r="593" spans="1:13" hidden="1" x14ac:dyDescent="0.2">
      <c r="A593" s="117" t="s">
        <v>601</v>
      </c>
      <c r="B593" s="101" t="s">
        <v>444</v>
      </c>
      <c r="C593" s="102">
        <v>11</v>
      </c>
      <c r="D593" s="117"/>
      <c r="E593" s="112">
        <v>363</v>
      </c>
      <c r="F593" s="140"/>
      <c r="G593" s="105"/>
      <c r="H593" s="106">
        <f t="shared" ref="H593:L593" si="324">SUM(H594)</f>
        <v>318121176</v>
      </c>
      <c r="I593" s="106">
        <f t="shared" si="324"/>
        <v>0</v>
      </c>
      <c r="J593" s="106">
        <f t="shared" si="324"/>
        <v>0</v>
      </c>
      <c r="K593" s="106">
        <f t="shared" si="324"/>
        <v>0</v>
      </c>
      <c r="L593" s="106">
        <f t="shared" si="324"/>
        <v>0</v>
      </c>
      <c r="M593" s="106">
        <f t="shared" si="307"/>
        <v>318121176</v>
      </c>
    </row>
    <row r="594" spans="1:13" ht="15" hidden="1" x14ac:dyDescent="0.2">
      <c r="A594" s="95" t="s">
        <v>601</v>
      </c>
      <c r="B594" s="93" t="s">
        <v>444</v>
      </c>
      <c r="C594" s="94">
        <v>11</v>
      </c>
      <c r="D594" s="95" t="s">
        <v>258</v>
      </c>
      <c r="E594" s="118">
        <v>3632</v>
      </c>
      <c r="F594" s="141" t="s">
        <v>183</v>
      </c>
      <c r="G594" s="110"/>
      <c r="H594" s="228">
        <v>318121176</v>
      </c>
      <c r="I594" s="228"/>
      <c r="J594" s="228"/>
      <c r="K594" s="228"/>
      <c r="L594" s="228"/>
      <c r="M594" s="228">
        <f t="shared" si="307"/>
        <v>318121176</v>
      </c>
    </row>
    <row r="595" spans="1:13" s="100" customFormat="1" ht="45" hidden="1" x14ac:dyDescent="0.2">
      <c r="A595" s="195" t="s">
        <v>601</v>
      </c>
      <c r="B595" s="170" t="s">
        <v>454</v>
      </c>
      <c r="C595" s="170"/>
      <c r="D595" s="170"/>
      <c r="E595" s="171"/>
      <c r="F595" s="173" t="s">
        <v>667</v>
      </c>
      <c r="G595" s="174" t="s">
        <v>666</v>
      </c>
      <c r="H595" s="248">
        <f>H596+H599</f>
        <v>14742997</v>
      </c>
      <c r="I595" s="248">
        <f>I596+I599</f>
        <v>0</v>
      </c>
      <c r="J595" s="248">
        <f>J596+J599</f>
        <v>0</v>
      </c>
      <c r="K595" s="248">
        <f>K596+K599</f>
        <v>0</v>
      </c>
      <c r="L595" s="248">
        <f>L596+L599</f>
        <v>4600000</v>
      </c>
      <c r="M595" s="248">
        <f t="shared" si="307"/>
        <v>19342997</v>
      </c>
    </row>
    <row r="596" spans="1:13" s="138" customFormat="1" hidden="1" x14ac:dyDescent="0.2">
      <c r="A596" s="194" t="s">
        <v>601</v>
      </c>
      <c r="B596" s="175" t="s">
        <v>454</v>
      </c>
      <c r="C596" s="165">
        <v>11</v>
      </c>
      <c r="D596" s="165"/>
      <c r="E596" s="166">
        <v>35</v>
      </c>
      <c r="F596" s="167"/>
      <c r="G596" s="168"/>
      <c r="H596" s="247">
        <f t="shared" ref="H596:L596" si="325">H597</f>
        <v>11441000</v>
      </c>
      <c r="I596" s="247">
        <f t="shared" si="325"/>
        <v>0</v>
      </c>
      <c r="J596" s="247">
        <f t="shared" si="325"/>
        <v>0</v>
      </c>
      <c r="K596" s="247">
        <f t="shared" si="325"/>
        <v>0</v>
      </c>
      <c r="L596" s="247">
        <f t="shared" si="325"/>
        <v>1000000</v>
      </c>
      <c r="M596" s="247">
        <f t="shared" si="307"/>
        <v>12441000</v>
      </c>
    </row>
    <row r="597" spans="1:13" s="100" customFormat="1" hidden="1" x14ac:dyDescent="0.2">
      <c r="A597" s="117" t="s">
        <v>601</v>
      </c>
      <c r="B597" s="101" t="s">
        <v>454</v>
      </c>
      <c r="C597" s="102">
        <v>11</v>
      </c>
      <c r="D597" s="117"/>
      <c r="E597" s="104">
        <v>352</v>
      </c>
      <c r="F597" s="140"/>
      <c r="G597" s="105"/>
      <c r="H597" s="106">
        <f t="shared" ref="H597:L597" si="326">SUM(H598)</f>
        <v>11441000</v>
      </c>
      <c r="I597" s="106">
        <f t="shared" si="326"/>
        <v>0</v>
      </c>
      <c r="J597" s="106">
        <f t="shared" si="326"/>
        <v>0</v>
      </c>
      <c r="K597" s="106">
        <f t="shared" si="326"/>
        <v>0</v>
      </c>
      <c r="L597" s="106">
        <f t="shared" si="326"/>
        <v>1000000</v>
      </c>
      <c r="M597" s="106">
        <f t="shared" si="307"/>
        <v>12441000</v>
      </c>
    </row>
    <row r="598" spans="1:13" s="100" customFormat="1" ht="30" hidden="1" x14ac:dyDescent="0.2">
      <c r="A598" s="95" t="s">
        <v>601</v>
      </c>
      <c r="B598" s="93" t="s">
        <v>454</v>
      </c>
      <c r="C598" s="94">
        <v>11</v>
      </c>
      <c r="D598" s="95" t="s">
        <v>258</v>
      </c>
      <c r="E598" s="118">
        <v>3522</v>
      </c>
      <c r="F598" s="141" t="s">
        <v>625</v>
      </c>
      <c r="G598" s="110"/>
      <c r="H598" s="228">
        <v>11441000</v>
      </c>
      <c r="I598" s="228"/>
      <c r="J598" s="228"/>
      <c r="K598" s="228"/>
      <c r="L598" s="228">
        <v>1000000</v>
      </c>
      <c r="M598" s="228">
        <f t="shared" si="307"/>
        <v>12441000</v>
      </c>
    </row>
    <row r="599" spans="1:13" s="138" customFormat="1" hidden="1" x14ac:dyDescent="0.2">
      <c r="A599" s="194" t="s">
        <v>601</v>
      </c>
      <c r="B599" s="175" t="s">
        <v>454</v>
      </c>
      <c r="C599" s="165">
        <v>11</v>
      </c>
      <c r="D599" s="165"/>
      <c r="E599" s="166">
        <v>38</v>
      </c>
      <c r="F599" s="167"/>
      <c r="G599" s="168"/>
      <c r="H599" s="247">
        <f t="shared" ref="H599:L600" si="327">H600</f>
        <v>3301997</v>
      </c>
      <c r="I599" s="247">
        <f t="shared" si="327"/>
        <v>0</v>
      </c>
      <c r="J599" s="247">
        <f t="shared" si="327"/>
        <v>0</v>
      </c>
      <c r="K599" s="247">
        <f t="shared" si="327"/>
        <v>0</v>
      </c>
      <c r="L599" s="247">
        <f t="shared" si="327"/>
        <v>3600000</v>
      </c>
      <c r="M599" s="247">
        <f t="shared" ref="M599:M663" si="328">H599-I599+J599-K599+L599</f>
        <v>6901997</v>
      </c>
    </row>
    <row r="600" spans="1:13" hidden="1" x14ac:dyDescent="0.2">
      <c r="A600" s="117" t="s">
        <v>601</v>
      </c>
      <c r="B600" s="101" t="s">
        <v>454</v>
      </c>
      <c r="C600" s="102">
        <v>11</v>
      </c>
      <c r="D600" s="117"/>
      <c r="E600" s="112">
        <v>386</v>
      </c>
      <c r="F600" s="140"/>
      <c r="G600" s="105"/>
      <c r="H600" s="106">
        <f t="shared" si="327"/>
        <v>3301997</v>
      </c>
      <c r="I600" s="106">
        <f t="shared" si="327"/>
        <v>0</v>
      </c>
      <c r="J600" s="106">
        <f t="shared" si="327"/>
        <v>0</v>
      </c>
      <c r="K600" s="106">
        <f t="shared" si="327"/>
        <v>0</v>
      </c>
      <c r="L600" s="106">
        <f t="shared" si="327"/>
        <v>3600000</v>
      </c>
      <c r="M600" s="106">
        <f t="shared" si="328"/>
        <v>6901997</v>
      </c>
    </row>
    <row r="601" spans="1:13" s="100" customFormat="1" ht="45" hidden="1" x14ac:dyDescent="0.2">
      <c r="A601" s="95" t="s">
        <v>601</v>
      </c>
      <c r="B601" s="93" t="s">
        <v>454</v>
      </c>
      <c r="C601" s="94">
        <v>11</v>
      </c>
      <c r="D601" s="95" t="s">
        <v>258</v>
      </c>
      <c r="E601" s="118">
        <v>3862</v>
      </c>
      <c r="F601" s="141" t="s">
        <v>668</v>
      </c>
      <c r="G601" s="110"/>
      <c r="H601" s="228">
        <v>3301997</v>
      </c>
      <c r="I601" s="228"/>
      <c r="J601" s="228"/>
      <c r="K601" s="228"/>
      <c r="L601" s="228">
        <v>3600000</v>
      </c>
      <c r="M601" s="228">
        <f t="shared" si="328"/>
        <v>6901997</v>
      </c>
    </row>
    <row r="602" spans="1:13" s="100" customFormat="1" ht="45" hidden="1" x14ac:dyDescent="0.2">
      <c r="A602" s="195" t="s">
        <v>601</v>
      </c>
      <c r="B602" s="170" t="s">
        <v>458</v>
      </c>
      <c r="C602" s="170"/>
      <c r="D602" s="170"/>
      <c r="E602" s="171"/>
      <c r="F602" s="173" t="s">
        <v>457</v>
      </c>
      <c r="G602" s="174" t="s">
        <v>666</v>
      </c>
      <c r="H602" s="248">
        <f t="shared" ref="H602:L604" si="329">H603</f>
        <v>70343</v>
      </c>
      <c r="I602" s="248">
        <f t="shared" si="329"/>
        <v>0</v>
      </c>
      <c r="J602" s="248">
        <f t="shared" si="329"/>
        <v>0</v>
      </c>
      <c r="K602" s="248">
        <f t="shared" si="329"/>
        <v>0</v>
      </c>
      <c r="L602" s="248">
        <f t="shared" si="329"/>
        <v>40000</v>
      </c>
      <c r="M602" s="248">
        <f t="shared" si="328"/>
        <v>110343</v>
      </c>
    </row>
    <row r="603" spans="1:13" s="138" customFormat="1" hidden="1" x14ac:dyDescent="0.2">
      <c r="A603" s="194" t="s">
        <v>601</v>
      </c>
      <c r="B603" s="175" t="s">
        <v>458</v>
      </c>
      <c r="C603" s="165">
        <v>11</v>
      </c>
      <c r="D603" s="165"/>
      <c r="E603" s="166">
        <v>36</v>
      </c>
      <c r="F603" s="167"/>
      <c r="G603" s="168"/>
      <c r="H603" s="247">
        <f t="shared" si="329"/>
        <v>70343</v>
      </c>
      <c r="I603" s="247">
        <f t="shared" si="329"/>
        <v>0</v>
      </c>
      <c r="J603" s="247">
        <f t="shared" si="329"/>
        <v>0</v>
      </c>
      <c r="K603" s="247">
        <f t="shared" si="329"/>
        <v>0</v>
      </c>
      <c r="L603" s="247">
        <f t="shared" si="329"/>
        <v>40000</v>
      </c>
      <c r="M603" s="247">
        <f t="shared" si="328"/>
        <v>110343</v>
      </c>
    </row>
    <row r="604" spans="1:13" hidden="1" x14ac:dyDescent="0.2">
      <c r="A604" s="117" t="s">
        <v>601</v>
      </c>
      <c r="B604" s="101" t="s">
        <v>458</v>
      </c>
      <c r="C604" s="102">
        <v>11</v>
      </c>
      <c r="D604" s="117"/>
      <c r="E604" s="112">
        <v>362</v>
      </c>
      <c r="F604" s="140"/>
      <c r="G604" s="105"/>
      <c r="H604" s="106">
        <f t="shared" si="329"/>
        <v>70343</v>
      </c>
      <c r="I604" s="106">
        <f t="shared" si="329"/>
        <v>0</v>
      </c>
      <c r="J604" s="106">
        <f t="shared" si="329"/>
        <v>0</v>
      </c>
      <c r="K604" s="106">
        <f t="shared" si="329"/>
        <v>0</v>
      </c>
      <c r="L604" s="106">
        <f t="shared" si="329"/>
        <v>40000</v>
      </c>
      <c r="M604" s="106">
        <f t="shared" si="328"/>
        <v>110343</v>
      </c>
    </row>
    <row r="605" spans="1:13" ht="30" hidden="1" x14ac:dyDescent="0.2">
      <c r="A605" s="95" t="s">
        <v>601</v>
      </c>
      <c r="B605" s="93" t="s">
        <v>458</v>
      </c>
      <c r="C605" s="94">
        <v>11</v>
      </c>
      <c r="D605" s="95" t="s">
        <v>258</v>
      </c>
      <c r="E605" s="118">
        <v>3621</v>
      </c>
      <c r="F605" s="141" t="s">
        <v>669</v>
      </c>
      <c r="G605" s="110"/>
      <c r="H605" s="228">
        <v>70343</v>
      </c>
      <c r="I605" s="228"/>
      <c r="J605" s="228"/>
      <c r="K605" s="228"/>
      <c r="L605" s="228">
        <v>40000</v>
      </c>
      <c r="M605" s="228">
        <f t="shared" si="328"/>
        <v>110343</v>
      </c>
    </row>
    <row r="606" spans="1:13" s="100" customFormat="1" ht="47.25" hidden="1" x14ac:dyDescent="0.2">
      <c r="A606" s="195" t="s">
        <v>601</v>
      </c>
      <c r="B606" s="170" t="s">
        <v>670</v>
      </c>
      <c r="C606" s="170"/>
      <c r="D606" s="170"/>
      <c r="E606" s="171"/>
      <c r="F606" s="173" t="s">
        <v>671</v>
      </c>
      <c r="G606" s="174" t="s">
        <v>666</v>
      </c>
      <c r="H606" s="248">
        <f t="shared" ref="H606:L608" si="330">H607</f>
        <v>85587</v>
      </c>
      <c r="I606" s="248">
        <f t="shared" si="330"/>
        <v>0</v>
      </c>
      <c r="J606" s="248">
        <f t="shared" si="330"/>
        <v>0</v>
      </c>
      <c r="K606" s="248">
        <f t="shared" si="330"/>
        <v>85587</v>
      </c>
      <c r="L606" s="248">
        <f t="shared" si="330"/>
        <v>0</v>
      </c>
      <c r="M606" s="248">
        <f t="shared" si="328"/>
        <v>0</v>
      </c>
    </row>
    <row r="607" spans="1:13" s="138" customFormat="1" hidden="1" x14ac:dyDescent="0.2">
      <c r="A607" s="194" t="s">
        <v>601</v>
      </c>
      <c r="B607" s="175" t="s">
        <v>670</v>
      </c>
      <c r="C607" s="165">
        <v>11</v>
      </c>
      <c r="D607" s="165"/>
      <c r="E607" s="166">
        <v>35</v>
      </c>
      <c r="F607" s="167"/>
      <c r="G607" s="168"/>
      <c r="H607" s="247">
        <f t="shared" si="330"/>
        <v>85587</v>
      </c>
      <c r="I607" s="247">
        <f t="shared" si="330"/>
        <v>0</v>
      </c>
      <c r="J607" s="247">
        <f t="shared" si="330"/>
        <v>0</v>
      </c>
      <c r="K607" s="247">
        <f t="shared" si="330"/>
        <v>85587</v>
      </c>
      <c r="L607" s="247">
        <f t="shared" si="330"/>
        <v>0</v>
      </c>
      <c r="M607" s="247">
        <f t="shared" si="328"/>
        <v>0</v>
      </c>
    </row>
    <row r="608" spans="1:13" hidden="1" x14ac:dyDescent="0.2">
      <c r="A608" s="117" t="s">
        <v>601</v>
      </c>
      <c r="B608" s="101" t="s">
        <v>670</v>
      </c>
      <c r="C608" s="102">
        <v>11</v>
      </c>
      <c r="D608" s="117"/>
      <c r="E608" s="112">
        <v>352</v>
      </c>
      <c r="F608" s="140"/>
      <c r="G608" s="105"/>
      <c r="H608" s="106">
        <f t="shared" si="330"/>
        <v>85587</v>
      </c>
      <c r="I608" s="106">
        <f t="shared" si="330"/>
        <v>0</v>
      </c>
      <c r="J608" s="106">
        <f t="shared" si="330"/>
        <v>0</v>
      </c>
      <c r="K608" s="106">
        <f t="shared" si="330"/>
        <v>85587</v>
      </c>
      <c r="L608" s="106">
        <f t="shared" si="330"/>
        <v>0</v>
      </c>
      <c r="M608" s="106">
        <f t="shared" si="328"/>
        <v>0</v>
      </c>
    </row>
    <row r="609" spans="1:13" ht="30" hidden="1" x14ac:dyDescent="0.2">
      <c r="A609" s="95" t="s">
        <v>601</v>
      </c>
      <c r="B609" s="93" t="s">
        <v>670</v>
      </c>
      <c r="C609" s="94">
        <v>11</v>
      </c>
      <c r="D609" s="95" t="s">
        <v>258</v>
      </c>
      <c r="E609" s="118">
        <v>3522</v>
      </c>
      <c r="F609" s="141" t="s">
        <v>625</v>
      </c>
      <c r="G609" s="110"/>
      <c r="H609" s="228">
        <v>85587</v>
      </c>
      <c r="I609" s="228"/>
      <c r="J609" s="228"/>
      <c r="K609" s="228">
        <v>85587</v>
      </c>
      <c r="L609" s="228"/>
      <c r="M609" s="228">
        <f t="shared" si="328"/>
        <v>0</v>
      </c>
    </row>
    <row r="610" spans="1:13" s="100" customFormat="1" ht="45" hidden="1" x14ac:dyDescent="0.2">
      <c r="A610" s="195" t="s">
        <v>601</v>
      </c>
      <c r="B610" s="170" t="s">
        <v>461</v>
      </c>
      <c r="C610" s="170"/>
      <c r="D610" s="170"/>
      <c r="E610" s="171"/>
      <c r="F610" s="173" t="s">
        <v>672</v>
      </c>
      <c r="G610" s="174" t="s">
        <v>666</v>
      </c>
      <c r="H610" s="248">
        <f t="shared" ref="H610:L611" si="331">H611</f>
        <v>31261248</v>
      </c>
      <c r="I610" s="248">
        <f t="shared" si="331"/>
        <v>0</v>
      </c>
      <c r="J610" s="248">
        <f t="shared" si="331"/>
        <v>0</v>
      </c>
      <c r="K610" s="248">
        <f t="shared" si="331"/>
        <v>1120061</v>
      </c>
      <c r="L610" s="248">
        <f t="shared" si="331"/>
        <v>0</v>
      </c>
      <c r="M610" s="248">
        <f t="shared" si="328"/>
        <v>30141187</v>
      </c>
    </row>
    <row r="611" spans="1:13" s="138" customFormat="1" hidden="1" x14ac:dyDescent="0.2">
      <c r="A611" s="194" t="s">
        <v>601</v>
      </c>
      <c r="B611" s="175" t="s">
        <v>461</v>
      </c>
      <c r="C611" s="165">
        <v>11</v>
      </c>
      <c r="D611" s="165"/>
      <c r="E611" s="166">
        <v>35</v>
      </c>
      <c r="F611" s="167"/>
      <c r="G611" s="168"/>
      <c r="H611" s="247">
        <f t="shared" si="331"/>
        <v>31261248</v>
      </c>
      <c r="I611" s="247">
        <f t="shared" si="331"/>
        <v>0</v>
      </c>
      <c r="J611" s="247">
        <f t="shared" si="331"/>
        <v>0</v>
      </c>
      <c r="K611" s="247">
        <f t="shared" si="331"/>
        <v>1120061</v>
      </c>
      <c r="L611" s="247">
        <f t="shared" si="331"/>
        <v>0</v>
      </c>
      <c r="M611" s="247">
        <f t="shared" si="328"/>
        <v>30141187</v>
      </c>
    </row>
    <row r="612" spans="1:13" s="100" customFormat="1" hidden="1" x14ac:dyDescent="0.2">
      <c r="A612" s="117" t="s">
        <v>601</v>
      </c>
      <c r="B612" s="101" t="s">
        <v>461</v>
      </c>
      <c r="C612" s="102">
        <v>11</v>
      </c>
      <c r="D612" s="117"/>
      <c r="E612" s="104">
        <v>352</v>
      </c>
      <c r="F612" s="140"/>
      <c r="G612" s="105"/>
      <c r="H612" s="106">
        <f t="shared" ref="H612:L612" si="332">SUM(H613)</f>
        <v>31261248</v>
      </c>
      <c r="I612" s="106">
        <f t="shared" si="332"/>
        <v>0</v>
      </c>
      <c r="J612" s="106">
        <f t="shared" si="332"/>
        <v>0</v>
      </c>
      <c r="K612" s="106">
        <f t="shared" si="332"/>
        <v>1120061</v>
      </c>
      <c r="L612" s="106">
        <f t="shared" si="332"/>
        <v>0</v>
      </c>
      <c r="M612" s="106">
        <f t="shared" si="328"/>
        <v>30141187</v>
      </c>
    </row>
    <row r="613" spans="1:13" ht="30" hidden="1" x14ac:dyDescent="0.2">
      <c r="A613" s="95" t="s">
        <v>601</v>
      </c>
      <c r="B613" s="93" t="s">
        <v>461</v>
      </c>
      <c r="C613" s="94">
        <v>11</v>
      </c>
      <c r="D613" s="95" t="s">
        <v>258</v>
      </c>
      <c r="E613" s="109">
        <v>3522</v>
      </c>
      <c r="F613" s="141" t="s">
        <v>625</v>
      </c>
      <c r="G613" s="110"/>
      <c r="H613" s="228">
        <v>31261248</v>
      </c>
      <c r="I613" s="228"/>
      <c r="J613" s="228"/>
      <c r="K613" s="228">
        <v>1120061</v>
      </c>
      <c r="L613" s="228"/>
      <c r="M613" s="228">
        <f t="shared" si="328"/>
        <v>30141187</v>
      </c>
    </row>
    <row r="614" spans="1:13" s="100" customFormat="1" ht="45" hidden="1" x14ac:dyDescent="0.2">
      <c r="A614" s="178" t="s">
        <v>601</v>
      </c>
      <c r="B614" s="169" t="s">
        <v>673</v>
      </c>
      <c r="C614" s="170"/>
      <c r="D614" s="178"/>
      <c r="E614" s="172"/>
      <c r="F614" s="179" t="s">
        <v>674</v>
      </c>
      <c r="G614" s="174" t="s">
        <v>666</v>
      </c>
      <c r="H614" s="248">
        <f>H615+H626+H621</f>
        <v>7319</v>
      </c>
      <c r="I614" s="248">
        <f>I615+I626+I621</f>
        <v>0</v>
      </c>
      <c r="J614" s="248">
        <f>J615+J626+J621</f>
        <v>0</v>
      </c>
      <c r="K614" s="248">
        <f>K615+K626+K621</f>
        <v>0</v>
      </c>
      <c r="L614" s="248">
        <f>L615+L626+L621</f>
        <v>0</v>
      </c>
      <c r="M614" s="248">
        <f t="shared" si="328"/>
        <v>7319</v>
      </c>
    </row>
    <row r="615" spans="1:13" s="225" customFormat="1" hidden="1" x14ac:dyDescent="0.2">
      <c r="A615" s="194" t="s">
        <v>601</v>
      </c>
      <c r="B615" s="175" t="s">
        <v>673</v>
      </c>
      <c r="C615" s="165">
        <v>11</v>
      </c>
      <c r="D615" s="165"/>
      <c r="E615" s="166">
        <v>32</v>
      </c>
      <c r="F615" s="167"/>
      <c r="G615" s="167"/>
      <c r="H615" s="247">
        <f t="shared" ref="H615:I615" si="333">H616+H619</f>
        <v>2814</v>
      </c>
      <c r="I615" s="247">
        <f t="shared" si="333"/>
        <v>0</v>
      </c>
      <c r="J615" s="247">
        <f t="shared" ref="J615:L615" si="334">J616+J619</f>
        <v>0</v>
      </c>
      <c r="K615" s="247">
        <f t="shared" si="334"/>
        <v>0</v>
      </c>
      <c r="L615" s="247">
        <f t="shared" si="334"/>
        <v>0</v>
      </c>
      <c r="M615" s="247">
        <f t="shared" si="328"/>
        <v>2814</v>
      </c>
    </row>
    <row r="616" spans="1:13" s="223" customFormat="1" hidden="1" x14ac:dyDescent="0.2">
      <c r="A616" s="132" t="s">
        <v>601</v>
      </c>
      <c r="B616" s="128" t="s">
        <v>673</v>
      </c>
      <c r="C616" s="102">
        <v>11</v>
      </c>
      <c r="D616" s="117"/>
      <c r="E616" s="112">
        <v>321</v>
      </c>
      <c r="F616" s="140"/>
      <c r="G616" s="140"/>
      <c r="H616" s="106">
        <f t="shared" ref="H616:I616" si="335">H617+H618</f>
        <v>626</v>
      </c>
      <c r="I616" s="106">
        <f t="shared" si="335"/>
        <v>0</v>
      </c>
      <c r="J616" s="106">
        <f t="shared" ref="J616:L616" si="336">J617+J618</f>
        <v>0</v>
      </c>
      <c r="K616" s="106">
        <f t="shared" si="336"/>
        <v>0</v>
      </c>
      <c r="L616" s="106">
        <f t="shared" si="336"/>
        <v>0</v>
      </c>
      <c r="M616" s="106">
        <f t="shared" si="328"/>
        <v>626</v>
      </c>
    </row>
    <row r="617" spans="1:13" s="223" customFormat="1" hidden="1" x14ac:dyDescent="0.2">
      <c r="A617" s="102" t="s">
        <v>601</v>
      </c>
      <c r="B617" s="94" t="s">
        <v>673</v>
      </c>
      <c r="C617" s="94">
        <v>11</v>
      </c>
      <c r="D617" s="95" t="s">
        <v>258</v>
      </c>
      <c r="E617" s="118">
        <v>3211</v>
      </c>
      <c r="F617" s="141" t="s">
        <v>42</v>
      </c>
      <c r="G617" s="141"/>
      <c r="H617" s="228">
        <v>313</v>
      </c>
      <c r="I617" s="228"/>
      <c r="J617" s="228"/>
      <c r="K617" s="228"/>
      <c r="L617" s="228"/>
      <c r="M617" s="228">
        <f t="shared" si="328"/>
        <v>313</v>
      </c>
    </row>
    <row r="618" spans="1:13" s="223" customFormat="1" hidden="1" x14ac:dyDescent="0.2">
      <c r="A618" s="102" t="s">
        <v>601</v>
      </c>
      <c r="B618" s="94" t="s">
        <v>673</v>
      </c>
      <c r="C618" s="94">
        <v>11</v>
      </c>
      <c r="D618" s="95" t="s">
        <v>258</v>
      </c>
      <c r="E618" s="118">
        <v>3213</v>
      </c>
      <c r="F618" s="141" t="s">
        <v>44</v>
      </c>
      <c r="G618" s="141"/>
      <c r="H618" s="228">
        <v>313</v>
      </c>
      <c r="I618" s="228"/>
      <c r="J618" s="228"/>
      <c r="K618" s="228"/>
      <c r="L618" s="228"/>
      <c r="M618" s="228">
        <f t="shared" si="328"/>
        <v>313</v>
      </c>
    </row>
    <row r="619" spans="1:13" s="223" customFormat="1" hidden="1" x14ac:dyDescent="0.2">
      <c r="A619" s="117" t="s">
        <v>601</v>
      </c>
      <c r="B619" s="101" t="s">
        <v>673</v>
      </c>
      <c r="C619" s="102">
        <v>11</v>
      </c>
      <c r="D619" s="117"/>
      <c r="E619" s="112">
        <v>323</v>
      </c>
      <c r="F619" s="140"/>
      <c r="G619" s="140"/>
      <c r="H619" s="106">
        <f t="shared" ref="H619:L619" si="337">H620</f>
        <v>2188</v>
      </c>
      <c r="I619" s="106">
        <f t="shared" si="337"/>
        <v>0</v>
      </c>
      <c r="J619" s="106">
        <f t="shared" si="337"/>
        <v>0</v>
      </c>
      <c r="K619" s="106">
        <f t="shared" si="337"/>
        <v>0</v>
      </c>
      <c r="L619" s="106">
        <f t="shared" si="337"/>
        <v>0</v>
      </c>
      <c r="M619" s="106">
        <f t="shared" si="328"/>
        <v>2188</v>
      </c>
    </row>
    <row r="620" spans="1:13" s="223" customFormat="1" hidden="1" x14ac:dyDescent="0.2">
      <c r="A620" s="102" t="s">
        <v>601</v>
      </c>
      <c r="B620" s="94" t="s">
        <v>673</v>
      </c>
      <c r="C620" s="94">
        <v>11</v>
      </c>
      <c r="D620" s="95" t="s">
        <v>258</v>
      </c>
      <c r="E620" s="118">
        <v>3237</v>
      </c>
      <c r="F620" s="141" t="s">
        <v>58</v>
      </c>
      <c r="G620" s="141"/>
      <c r="H620" s="228">
        <v>2188</v>
      </c>
      <c r="I620" s="228"/>
      <c r="J620" s="228"/>
      <c r="K620" s="228"/>
      <c r="L620" s="228"/>
      <c r="M620" s="228">
        <f t="shared" si="328"/>
        <v>2188</v>
      </c>
    </row>
    <row r="621" spans="1:13" s="223" customFormat="1" hidden="1" x14ac:dyDescent="0.2">
      <c r="A621" s="194" t="s">
        <v>601</v>
      </c>
      <c r="B621" s="175" t="s">
        <v>673</v>
      </c>
      <c r="C621" s="165">
        <v>12</v>
      </c>
      <c r="D621" s="165"/>
      <c r="E621" s="166">
        <v>31</v>
      </c>
      <c r="F621" s="167"/>
      <c r="G621" s="167"/>
      <c r="H621" s="247">
        <f t="shared" ref="H621:I621" si="338">H622+H624</f>
        <v>2255</v>
      </c>
      <c r="I621" s="247">
        <f t="shared" si="338"/>
        <v>0</v>
      </c>
      <c r="J621" s="247">
        <f t="shared" ref="J621:L621" si="339">J622+J624</f>
        <v>0</v>
      </c>
      <c r="K621" s="247">
        <f t="shared" si="339"/>
        <v>0</v>
      </c>
      <c r="L621" s="247">
        <f t="shared" si="339"/>
        <v>0</v>
      </c>
      <c r="M621" s="247">
        <f t="shared" si="328"/>
        <v>2255</v>
      </c>
    </row>
    <row r="622" spans="1:13" s="223" customFormat="1" hidden="1" x14ac:dyDescent="0.2">
      <c r="A622" s="117" t="s">
        <v>601</v>
      </c>
      <c r="B622" s="101" t="s">
        <v>673</v>
      </c>
      <c r="C622" s="102">
        <v>12</v>
      </c>
      <c r="D622" s="117"/>
      <c r="E622" s="112">
        <v>311</v>
      </c>
      <c r="F622" s="140"/>
      <c r="G622" s="140"/>
      <c r="H622" s="106">
        <f t="shared" ref="H622:L622" si="340">H623</f>
        <v>1915</v>
      </c>
      <c r="I622" s="106">
        <f t="shared" si="340"/>
        <v>0</v>
      </c>
      <c r="J622" s="106">
        <f t="shared" si="340"/>
        <v>0</v>
      </c>
      <c r="K622" s="106">
        <f t="shared" si="340"/>
        <v>0</v>
      </c>
      <c r="L622" s="106">
        <f t="shared" si="340"/>
        <v>0</v>
      </c>
      <c r="M622" s="106">
        <f t="shared" si="328"/>
        <v>1915</v>
      </c>
    </row>
    <row r="623" spans="1:13" s="223" customFormat="1" hidden="1" x14ac:dyDescent="0.2">
      <c r="A623" s="95" t="s">
        <v>601</v>
      </c>
      <c r="B623" s="93" t="s">
        <v>673</v>
      </c>
      <c r="C623" s="94">
        <v>12</v>
      </c>
      <c r="D623" s="95" t="s">
        <v>258</v>
      </c>
      <c r="E623" s="118">
        <v>3111</v>
      </c>
      <c r="F623" s="141" t="s">
        <v>33</v>
      </c>
      <c r="G623" s="141"/>
      <c r="H623" s="228">
        <v>1915</v>
      </c>
      <c r="I623" s="228"/>
      <c r="J623" s="228"/>
      <c r="K623" s="228"/>
      <c r="L623" s="228"/>
      <c r="M623" s="228">
        <f t="shared" si="328"/>
        <v>1915</v>
      </c>
    </row>
    <row r="624" spans="1:13" s="207" customFormat="1" hidden="1" x14ac:dyDescent="0.2">
      <c r="A624" s="117" t="s">
        <v>601</v>
      </c>
      <c r="B624" s="101" t="s">
        <v>673</v>
      </c>
      <c r="C624" s="102">
        <v>12</v>
      </c>
      <c r="D624" s="117"/>
      <c r="E624" s="112">
        <v>313</v>
      </c>
      <c r="F624" s="140"/>
      <c r="G624" s="140"/>
      <c r="H624" s="106">
        <f t="shared" ref="H624:L624" si="341">H625</f>
        <v>340</v>
      </c>
      <c r="I624" s="106">
        <f t="shared" si="341"/>
        <v>0</v>
      </c>
      <c r="J624" s="106">
        <f t="shared" si="341"/>
        <v>0</v>
      </c>
      <c r="K624" s="106">
        <f t="shared" si="341"/>
        <v>0</v>
      </c>
      <c r="L624" s="106">
        <f t="shared" si="341"/>
        <v>0</v>
      </c>
      <c r="M624" s="106">
        <f t="shared" si="328"/>
        <v>340</v>
      </c>
    </row>
    <row r="625" spans="1:13" s="223" customFormat="1" hidden="1" x14ac:dyDescent="0.2">
      <c r="A625" s="95" t="s">
        <v>601</v>
      </c>
      <c r="B625" s="93" t="s">
        <v>673</v>
      </c>
      <c r="C625" s="94">
        <v>12</v>
      </c>
      <c r="D625" s="95" t="s">
        <v>258</v>
      </c>
      <c r="E625" s="118">
        <v>3132</v>
      </c>
      <c r="F625" s="141" t="s">
        <v>40</v>
      </c>
      <c r="G625" s="141"/>
      <c r="H625" s="228">
        <v>340</v>
      </c>
      <c r="I625" s="228"/>
      <c r="J625" s="228"/>
      <c r="K625" s="228"/>
      <c r="L625" s="228"/>
      <c r="M625" s="228">
        <f t="shared" si="328"/>
        <v>340</v>
      </c>
    </row>
    <row r="626" spans="1:13" s="224" customFormat="1" hidden="1" x14ac:dyDescent="0.2">
      <c r="A626" s="194" t="s">
        <v>601</v>
      </c>
      <c r="B626" s="175" t="s">
        <v>673</v>
      </c>
      <c r="C626" s="165">
        <v>12</v>
      </c>
      <c r="D626" s="165"/>
      <c r="E626" s="166">
        <v>32</v>
      </c>
      <c r="F626" s="167"/>
      <c r="G626" s="168"/>
      <c r="H626" s="247">
        <f t="shared" ref="H626:I626" si="342">H627+H630</f>
        <v>2250</v>
      </c>
      <c r="I626" s="247">
        <f t="shared" si="342"/>
        <v>0</v>
      </c>
      <c r="J626" s="247">
        <f t="shared" ref="J626:L626" si="343">J627+J630</f>
        <v>0</v>
      </c>
      <c r="K626" s="247">
        <f t="shared" si="343"/>
        <v>0</v>
      </c>
      <c r="L626" s="247">
        <f t="shared" si="343"/>
        <v>0</v>
      </c>
      <c r="M626" s="247">
        <f t="shared" si="328"/>
        <v>2250</v>
      </c>
    </row>
    <row r="627" spans="1:13" s="223" customFormat="1" hidden="1" x14ac:dyDescent="0.2">
      <c r="A627" s="117" t="s">
        <v>601</v>
      </c>
      <c r="B627" s="101" t="s">
        <v>673</v>
      </c>
      <c r="C627" s="102">
        <v>12</v>
      </c>
      <c r="D627" s="117"/>
      <c r="E627" s="104">
        <v>321</v>
      </c>
      <c r="F627" s="140"/>
      <c r="G627" s="105"/>
      <c r="H627" s="106">
        <f t="shared" ref="H627:I627" si="344">H628+H629</f>
        <v>500</v>
      </c>
      <c r="I627" s="106">
        <f t="shared" si="344"/>
        <v>0</v>
      </c>
      <c r="J627" s="106">
        <f t="shared" ref="J627:L627" si="345">J628+J629</f>
        <v>0</v>
      </c>
      <c r="K627" s="106">
        <f t="shared" si="345"/>
        <v>0</v>
      </c>
      <c r="L627" s="106">
        <f t="shared" si="345"/>
        <v>0</v>
      </c>
      <c r="M627" s="106">
        <f t="shared" si="328"/>
        <v>500</v>
      </c>
    </row>
    <row r="628" spans="1:13" s="207" customFormat="1" ht="15" hidden="1" x14ac:dyDescent="0.2">
      <c r="A628" s="95" t="s">
        <v>601</v>
      </c>
      <c r="B628" s="93" t="s">
        <v>673</v>
      </c>
      <c r="C628" s="94">
        <v>12</v>
      </c>
      <c r="D628" s="95" t="s">
        <v>258</v>
      </c>
      <c r="E628" s="109">
        <v>3211</v>
      </c>
      <c r="F628" s="141" t="s">
        <v>42</v>
      </c>
      <c r="G628" s="110"/>
      <c r="H628" s="228">
        <v>250</v>
      </c>
      <c r="I628" s="228"/>
      <c r="J628" s="228"/>
      <c r="K628" s="228"/>
      <c r="L628" s="228"/>
      <c r="M628" s="228">
        <f t="shared" si="328"/>
        <v>250</v>
      </c>
    </row>
    <row r="629" spans="1:13" s="223" customFormat="1" hidden="1" x14ac:dyDescent="0.2">
      <c r="A629" s="102" t="s">
        <v>601</v>
      </c>
      <c r="B629" s="94" t="s">
        <v>673</v>
      </c>
      <c r="C629" s="94">
        <v>12</v>
      </c>
      <c r="D629" s="95" t="s">
        <v>258</v>
      </c>
      <c r="E629" s="118">
        <v>3213</v>
      </c>
      <c r="F629" s="141" t="s">
        <v>44</v>
      </c>
      <c r="G629" s="141"/>
      <c r="H629" s="228">
        <v>250</v>
      </c>
      <c r="I629" s="228"/>
      <c r="J629" s="228"/>
      <c r="K629" s="228"/>
      <c r="L629" s="228"/>
      <c r="M629" s="228">
        <f t="shared" si="328"/>
        <v>250</v>
      </c>
    </row>
    <row r="630" spans="1:13" s="223" customFormat="1" hidden="1" x14ac:dyDescent="0.2">
      <c r="A630" s="117" t="s">
        <v>601</v>
      </c>
      <c r="B630" s="101" t="s">
        <v>673</v>
      </c>
      <c r="C630" s="102">
        <v>12</v>
      </c>
      <c r="D630" s="117"/>
      <c r="E630" s="104">
        <v>323</v>
      </c>
      <c r="F630" s="140"/>
      <c r="G630" s="105"/>
      <c r="H630" s="106">
        <f t="shared" ref="H630:L630" si="346">H631</f>
        <v>1750</v>
      </c>
      <c r="I630" s="106">
        <f t="shared" si="346"/>
        <v>0</v>
      </c>
      <c r="J630" s="106">
        <f t="shared" si="346"/>
        <v>0</v>
      </c>
      <c r="K630" s="106">
        <f t="shared" si="346"/>
        <v>0</v>
      </c>
      <c r="L630" s="106">
        <f t="shared" si="346"/>
        <v>0</v>
      </c>
      <c r="M630" s="106">
        <f t="shared" si="328"/>
        <v>1750</v>
      </c>
    </row>
    <row r="631" spans="1:13" s="223" customFormat="1" hidden="1" x14ac:dyDescent="0.2">
      <c r="A631" s="95" t="s">
        <v>601</v>
      </c>
      <c r="B631" s="93" t="s">
        <v>673</v>
      </c>
      <c r="C631" s="94">
        <v>12</v>
      </c>
      <c r="D631" s="95" t="s">
        <v>258</v>
      </c>
      <c r="E631" s="109">
        <v>3237</v>
      </c>
      <c r="F631" s="141" t="s">
        <v>58</v>
      </c>
      <c r="G631" s="110"/>
      <c r="H631" s="228">
        <v>1750</v>
      </c>
      <c r="I631" s="228"/>
      <c r="J631" s="228"/>
      <c r="K631" s="228"/>
      <c r="L631" s="228"/>
      <c r="M631" s="228">
        <f t="shared" si="328"/>
        <v>1750</v>
      </c>
    </row>
    <row r="632" spans="1:13" s="100" customFormat="1" ht="63" hidden="1" x14ac:dyDescent="0.2">
      <c r="A632" s="178" t="s">
        <v>601</v>
      </c>
      <c r="B632" s="169" t="s">
        <v>675</v>
      </c>
      <c r="C632" s="170"/>
      <c r="D632" s="178"/>
      <c r="E632" s="172"/>
      <c r="F632" s="179" t="s">
        <v>676</v>
      </c>
      <c r="G632" s="174" t="s">
        <v>666</v>
      </c>
      <c r="H632" s="248">
        <f>H633+H636+H641</f>
        <v>4689</v>
      </c>
      <c r="I632" s="248">
        <f>I633+I636+I641</f>
        <v>0</v>
      </c>
      <c r="J632" s="248">
        <f>J633+J636+J641</f>
        <v>0</v>
      </c>
      <c r="K632" s="248">
        <f>K633+K636+K641</f>
        <v>0</v>
      </c>
      <c r="L632" s="248">
        <f>L633+L636+L641</f>
        <v>0</v>
      </c>
      <c r="M632" s="248">
        <f t="shared" si="328"/>
        <v>4689</v>
      </c>
    </row>
    <row r="633" spans="1:13" s="149" customFormat="1" hidden="1" x14ac:dyDescent="0.2">
      <c r="A633" s="194" t="s">
        <v>601</v>
      </c>
      <c r="B633" s="175" t="s">
        <v>675</v>
      </c>
      <c r="C633" s="165">
        <v>11</v>
      </c>
      <c r="D633" s="165"/>
      <c r="E633" s="166">
        <v>32</v>
      </c>
      <c r="F633" s="167"/>
      <c r="G633" s="167"/>
      <c r="H633" s="247">
        <f t="shared" ref="H633:L633" si="347">H634</f>
        <v>299</v>
      </c>
      <c r="I633" s="247">
        <f t="shared" si="347"/>
        <v>0</v>
      </c>
      <c r="J633" s="247">
        <f t="shared" si="347"/>
        <v>0</v>
      </c>
      <c r="K633" s="247">
        <f t="shared" si="347"/>
        <v>0</v>
      </c>
      <c r="L633" s="247">
        <f t="shared" si="347"/>
        <v>0</v>
      </c>
      <c r="M633" s="247">
        <f t="shared" si="328"/>
        <v>299</v>
      </c>
    </row>
    <row r="634" spans="1:13" s="100" customFormat="1" hidden="1" x14ac:dyDescent="0.2">
      <c r="A634" s="132" t="s">
        <v>601</v>
      </c>
      <c r="B634" s="128" t="s">
        <v>675</v>
      </c>
      <c r="C634" s="102">
        <v>11</v>
      </c>
      <c r="D634" s="117"/>
      <c r="E634" s="112">
        <v>321</v>
      </c>
      <c r="F634" s="140"/>
      <c r="G634" s="140"/>
      <c r="H634" s="106">
        <f t="shared" ref="H634:L634" si="348">H635</f>
        <v>299</v>
      </c>
      <c r="I634" s="106">
        <f t="shared" si="348"/>
        <v>0</v>
      </c>
      <c r="J634" s="106">
        <f t="shared" si="348"/>
        <v>0</v>
      </c>
      <c r="K634" s="106">
        <f t="shared" si="348"/>
        <v>0</v>
      </c>
      <c r="L634" s="106">
        <f t="shared" si="348"/>
        <v>0</v>
      </c>
      <c r="M634" s="106">
        <f t="shared" si="328"/>
        <v>299</v>
      </c>
    </row>
    <row r="635" spans="1:13" s="100" customFormat="1" hidden="1" x14ac:dyDescent="0.2">
      <c r="A635" s="102" t="s">
        <v>601</v>
      </c>
      <c r="B635" s="94" t="s">
        <v>675</v>
      </c>
      <c r="C635" s="94">
        <v>11</v>
      </c>
      <c r="D635" s="95" t="s">
        <v>258</v>
      </c>
      <c r="E635" s="118">
        <v>3211</v>
      </c>
      <c r="F635" s="141" t="s">
        <v>42</v>
      </c>
      <c r="G635" s="141"/>
      <c r="H635" s="228">
        <v>299</v>
      </c>
      <c r="I635" s="228"/>
      <c r="J635" s="228"/>
      <c r="K635" s="228"/>
      <c r="L635" s="228"/>
      <c r="M635" s="228">
        <f t="shared" si="328"/>
        <v>299</v>
      </c>
    </row>
    <row r="636" spans="1:13" s="149" customFormat="1" hidden="1" x14ac:dyDescent="0.2">
      <c r="A636" s="194" t="s">
        <v>601</v>
      </c>
      <c r="B636" s="175" t="s">
        <v>675</v>
      </c>
      <c r="C636" s="165">
        <v>12</v>
      </c>
      <c r="D636" s="165"/>
      <c r="E636" s="166">
        <v>31</v>
      </c>
      <c r="F636" s="167"/>
      <c r="G636" s="167"/>
      <c r="H636" s="247">
        <f t="shared" ref="H636:I636" si="349">H637+H639</f>
        <v>4237</v>
      </c>
      <c r="I636" s="247">
        <f t="shared" si="349"/>
        <v>0</v>
      </c>
      <c r="J636" s="247">
        <f t="shared" ref="J636:L636" si="350">J637+J639</f>
        <v>0</v>
      </c>
      <c r="K636" s="247">
        <f t="shared" si="350"/>
        <v>0</v>
      </c>
      <c r="L636" s="247">
        <f t="shared" si="350"/>
        <v>0</v>
      </c>
      <c r="M636" s="247">
        <f t="shared" si="328"/>
        <v>4237</v>
      </c>
    </row>
    <row r="637" spans="1:13" s="100" customFormat="1" hidden="1" x14ac:dyDescent="0.2">
      <c r="A637" s="132" t="s">
        <v>601</v>
      </c>
      <c r="B637" s="128" t="s">
        <v>675</v>
      </c>
      <c r="C637" s="102">
        <v>12</v>
      </c>
      <c r="D637" s="117"/>
      <c r="E637" s="112">
        <v>311</v>
      </c>
      <c r="F637" s="140"/>
      <c r="G637" s="140"/>
      <c r="H637" s="106">
        <f t="shared" ref="H637:L637" si="351">H638</f>
        <v>3596</v>
      </c>
      <c r="I637" s="106">
        <f t="shared" si="351"/>
        <v>0</v>
      </c>
      <c r="J637" s="106">
        <f t="shared" si="351"/>
        <v>0</v>
      </c>
      <c r="K637" s="106">
        <f t="shared" si="351"/>
        <v>0</v>
      </c>
      <c r="L637" s="106">
        <f t="shared" si="351"/>
        <v>0</v>
      </c>
      <c r="M637" s="106">
        <f t="shared" si="328"/>
        <v>3596</v>
      </c>
    </row>
    <row r="638" spans="1:13" s="100" customFormat="1" hidden="1" x14ac:dyDescent="0.2">
      <c r="A638" s="102" t="s">
        <v>601</v>
      </c>
      <c r="B638" s="94" t="s">
        <v>675</v>
      </c>
      <c r="C638" s="94">
        <v>12</v>
      </c>
      <c r="D638" s="95" t="s">
        <v>258</v>
      </c>
      <c r="E638" s="118">
        <v>3111</v>
      </c>
      <c r="F638" s="141" t="s">
        <v>33</v>
      </c>
      <c r="G638" s="141"/>
      <c r="H638" s="228">
        <v>3596</v>
      </c>
      <c r="I638" s="228"/>
      <c r="J638" s="228"/>
      <c r="K638" s="228"/>
      <c r="L638" s="228"/>
      <c r="M638" s="228">
        <f t="shared" si="328"/>
        <v>3596</v>
      </c>
    </row>
    <row r="639" spans="1:13" s="100" customFormat="1" hidden="1" x14ac:dyDescent="0.2">
      <c r="A639" s="146" t="s">
        <v>601</v>
      </c>
      <c r="B639" s="102" t="s">
        <v>675</v>
      </c>
      <c r="C639" s="102">
        <v>12</v>
      </c>
      <c r="D639" s="117"/>
      <c r="E639" s="112">
        <v>313</v>
      </c>
      <c r="F639" s="140"/>
      <c r="G639" s="140"/>
      <c r="H639" s="156">
        <f t="shared" ref="H639:L639" si="352">H640</f>
        <v>641</v>
      </c>
      <c r="I639" s="156">
        <f t="shared" si="352"/>
        <v>0</v>
      </c>
      <c r="J639" s="156">
        <f t="shared" si="352"/>
        <v>0</v>
      </c>
      <c r="K639" s="156">
        <f t="shared" si="352"/>
        <v>0</v>
      </c>
      <c r="L639" s="156">
        <f t="shared" si="352"/>
        <v>0</v>
      </c>
      <c r="M639" s="156">
        <f t="shared" si="328"/>
        <v>641</v>
      </c>
    </row>
    <row r="640" spans="1:13" s="100" customFormat="1" hidden="1" x14ac:dyDescent="0.2">
      <c r="A640" s="102" t="s">
        <v>601</v>
      </c>
      <c r="B640" s="94" t="s">
        <v>675</v>
      </c>
      <c r="C640" s="94">
        <v>12</v>
      </c>
      <c r="D640" s="95" t="s">
        <v>258</v>
      </c>
      <c r="E640" s="118">
        <v>3132</v>
      </c>
      <c r="F640" s="141" t="s">
        <v>40</v>
      </c>
      <c r="G640" s="141"/>
      <c r="H640" s="228">
        <v>641</v>
      </c>
      <c r="I640" s="228"/>
      <c r="J640" s="228"/>
      <c r="K640" s="228"/>
      <c r="L640" s="228"/>
      <c r="M640" s="228">
        <f t="shared" si="328"/>
        <v>641</v>
      </c>
    </row>
    <row r="641" spans="1:13" s="149" customFormat="1" hidden="1" x14ac:dyDescent="0.2">
      <c r="A641" s="194" t="s">
        <v>601</v>
      </c>
      <c r="B641" s="175" t="s">
        <v>675</v>
      </c>
      <c r="C641" s="165">
        <v>12</v>
      </c>
      <c r="D641" s="165"/>
      <c r="E641" s="166">
        <v>32</v>
      </c>
      <c r="F641" s="167"/>
      <c r="G641" s="167"/>
      <c r="H641" s="247">
        <f t="shared" ref="H641:L641" si="353">H642</f>
        <v>153</v>
      </c>
      <c r="I641" s="247">
        <f t="shared" si="353"/>
        <v>0</v>
      </c>
      <c r="J641" s="247">
        <f t="shared" si="353"/>
        <v>0</v>
      </c>
      <c r="K641" s="247">
        <f t="shared" si="353"/>
        <v>0</v>
      </c>
      <c r="L641" s="247">
        <f t="shared" si="353"/>
        <v>0</v>
      </c>
      <c r="M641" s="247">
        <f t="shared" si="328"/>
        <v>153</v>
      </c>
    </row>
    <row r="642" spans="1:13" s="149" customFormat="1" hidden="1" x14ac:dyDescent="0.2">
      <c r="A642" s="132" t="s">
        <v>601</v>
      </c>
      <c r="B642" s="128" t="s">
        <v>675</v>
      </c>
      <c r="C642" s="102">
        <v>12</v>
      </c>
      <c r="D642" s="117"/>
      <c r="E642" s="112">
        <v>321</v>
      </c>
      <c r="F642" s="140"/>
      <c r="G642" s="140"/>
      <c r="H642" s="106">
        <f t="shared" ref="H642:L642" si="354">H643</f>
        <v>153</v>
      </c>
      <c r="I642" s="106">
        <f t="shared" si="354"/>
        <v>0</v>
      </c>
      <c r="J642" s="106">
        <f t="shared" si="354"/>
        <v>0</v>
      </c>
      <c r="K642" s="106">
        <f t="shared" si="354"/>
        <v>0</v>
      </c>
      <c r="L642" s="106">
        <f t="shared" si="354"/>
        <v>0</v>
      </c>
      <c r="M642" s="106">
        <f t="shared" si="328"/>
        <v>153</v>
      </c>
    </row>
    <row r="643" spans="1:13" s="100" customFormat="1" hidden="1" x14ac:dyDescent="0.2">
      <c r="A643" s="102" t="s">
        <v>601</v>
      </c>
      <c r="B643" s="94" t="s">
        <v>675</v>
      </c>
      <c r="C643" s="94">
        <v>12</v>
      </c>
      <c r="D643" s="95" t="s">
        <v>258</v>
      </c>
      <c r="E643" s="118">
        <v>3211</v>
      </c>
      <c r="F643" s="141" t="s">
        <v>42</v>
      </c>
      <c r="G643" s="141"/>
      <c r="H643" s="228">
        <v>153</v>
      </c>
      <c r="I643" s="228"/>
      <c r="J643" s="228"/>
      <c r="K643" s="228"/>
      <c r="L643" s="228"/>
      <c r="M643" s="228">
        <f t="shared" si="328"/>
        <v>153</v>
      </c>
    </row>
    <row r="644" spans="1:13" s="100" customFormat="1" ht="45" hidden="1" x14ac:dyDescent="0.2">
      <c r="A644" s="195" t="s">
        <v>601</v>
      </c>
      <c r="B644" s="170" t="s">
        <v>677</v>
      </c>
      <c r="C644" s="170"/>
      <c r="D644" s="170"/>
      <c r="E644" s="171"/>
      <c r="F644" s="173" t="s">
        <v>678</v>
      </c>
      <c r="G644" s="174" t="s">
        <v>666</v>
      </c>
      <c r="H644" s="248">
        <f t="shared" ref="H644:I644" si="355">H645+H652</f>
        <v>1600870</v>
      </c>
      <c r="I644" s="248">
        <f t="shared" si="355"/>
        <v>12730</v>
      </c>
      <c r="J644" s="248">
        <f t="shared" ref="J644:L644" si="356">J645+J652</f>
        <v>12730</v>
      </c>
      <c r="K644" s="248">
        <f t="shared" si="356"/>
        <v>0</v>
      </c>
      <c r="L644" s="248">
        <f t="shared" si="356"/>
        <v>0</v>
      </c>
      <c r="M644" s="248">
        <f t="shared" si="328"/>
        <v>1600870</v>
      </c>
    </row>
    <row r="645" spans="1:13" s="100" customFormat="1" hidden="1" x14ac:dyDescent="0.2">
      <c r="A645" s="194" t="s">
        <v>601</v>
      </c>
      <c r="B645" s="175" t="s">
        <v>677</v>
      </c>
      <c r="C645" s="165">
        <v>11</v>
      </c>
      <c r="D645" s="193"/>
      <c r="E645" s="166">
        <v>32</v>
      </c>
      <c r="F645" s="167"/>
      <c r="G645" s="168"/>
      <c r="H645" s="247">
        <f t="shared" ref="H645:I645" si="357">H646+H650</f>
        <v>100870</v>
      </c>
      <c r="I645" s="247">
        <f t="shared" si="357"/>
        <v>12730</v>
      </c>
      <c r="J645" s="247">
        <f t="shared" ref="J645:L645" si="358">J646+J650</f>
        <v>12730</v>
      </c>
      <c r="K645" s="247">
        <f t="shared" si="358"/>
        <v>0</v>
      </c>
      <c r="L645" s="247">
        <f t="shared" si="358"/>
        <v>0</v>
      </c>
      <c r="M645" s="247">
        <f t="shared" si="328"/>
        <v>100870</v>
      </c>
    </row>
    <row r="646" spans="1:13" s="100" customFormat="1" hidden="1" x14ac:dyDescent="0.2">
      <c r="A646" s="132" t="s">
        <v>601</v>
      </c>
      <c r="B646" s="128" t="s">
        <v>677</v>
      </c>
      <c r="C646" s="102">
        <v>11</v>
      </c>
      <c r="D646" s="117"/>
      <c r="E646" s="112">
        <v>323</v>
      </c>
      <c r="F646" s="140"/>
      <c r="G646" s="105"/>
      <c r="H646" s="106">
        <f>H648+H647+H649</f>
        <v>53090</v>
      </c>
      <c r="I646" s="106">
        <f t="shared" ref="I646:L646" si="359">I648+I647+I649</f>
        <v>6250</v>
      </c>
      <c r="J646" s="106">
        <f t="shared" si="359"/>
        <v>12730</v>
      </c>
      <c r="K646" s="106">
        <f t="shared" si="359"/>
        <v>0</v>
      </c>
      <c r="L646" s="106">
        <f t="shared" si="359"/>
        <v>0</v>
      </c>
      <c r="M646" s="106">
        <f t="shared" si="328"/>
        <v>59570</v>
      </c>
    </row>
    <row r="647" spans="1:13" s="100" customFormat="1" hidden="1" x14ac:dyDescent="0.2">
      <c r="A647" s="95" t="s">
        <v>601</v>
      </c>
      <c r="B647" s="93" t="s">
        <v>677</v>
      </c>
      <c r="C647" s="94">
        <v>11</v>
      </c>
      <c r="D647" s="95" t="s">
        <v>258</v>
      </c>
      <c r="E647" s="118">
        <v>3233</v>
      </c>
      <c r="F647" s="141" t="s">
        <v>54</v>
      </c>
      <c r="G647" s="105"/>
      <c r="H647" s="229">
        <v>26545</v>
      </c>
      <c r="I647" s="229"/>
      <c r="J647" s="229">
        <v>6480</v>
      </c>
      <c r="K647" s="229"/>
      <c r="L647" s="229"/>
      <c r="M647" s="229">
        <f t="shared" si="328"/>
        <v>33025</v>
      </c>
    </row>
    <row r="648" spans="1:13" s="100" customFormat="1" hidden="1" x14ac:dyDescent="0.2">
      <c r="A648" s="95" t="s">
        <v>601</v>
      </c>
      <c r="B648" s="93" t="s">
        <v>677</v>
      </c>
      <c r="C648" s="94">
        <v>11</v>
      </c>
      <c r="D648" s="95" t="s">
        <v>258</v>
      </c>
      <c r="E648" s="118">
        <v>3237</v>
      </c>
      <c r="F648" s="141" t="s">
        <v>58</v>
      </c>
      <c r="G648" s="110"/>
      <c r="H648" s="229">
        <v>26545</v>
      </c>
      <c r="I648" s="229">
        <v>6250</v>
      </c>
      <c r="J648" s="229"/>
      <c r="K648" s="229"/>
      <c r="L648" s="229"/>
      <c r="M648" s="229">
        <f t="shared" si="328"/>
        <v>20295</v>
      </c>
    </row>
    <row r="649" spans="1:13" s="100" customFormat="1" hidden="1" x14ac:dyDescent="0.2">
      <c r="A649" s="95" t="s">
        <v>601</v>
      </c>
      <c r="B649" s="93" t="s">
        <v>677</v>
      </c>
      <c r="C649" s="94">
        <v>11</v>
      </c>
      <c r="D649" s="95" t="s">
        <v>258</v>
      </c>
      <c r="E649" s="118">
        <v>3238</v>
      </c>
      <c r="F649" s="141" t="s">
        <v>59</v>
      </c>
      <c r="G649" s="110"/>
      <c r="H649" s="229"/>
      <c r="I649" s="229"/>
      <c r="J649" s="229">
        <v>6250</v>
      </c>
      <c r="K649" s="229"/>
      <c r="L649" s="229"/>
      <c r="M649" s="229">
        <f t="shared" si="328"/>
        <v>6250</v>
      </c>
    </row>
    <row r="650" spans="1:13" s="100" customFormat="1" hidden="1" x14ac:dyDescent="0.2">
      <c r="A650" s="117" t="s">
        <v>601</v>
      </c>
      <c r="B650" s="101" t="s">
        <v>677</v>
      </c>
      <c r="C650" s="102">
        <v>11</v>
      </c>
      <c r="D650" s="117"/>
      <c r="E650" s="112">
        <v>329</v>
      </c>
      <c r="F650" s="140"/>
      <c r="G650" s="105"/>
      <c r="H650" s="106">
        <f t="shared" ref="H650:L650" si="360">H651</f>
        <v>47780</v>
      </c>
      <c r="I650" s="106">
        <f t="shared" si="360"/>
        <v>6480</v>
      </c>
      <c r="J650" s="106">
        <f t="shared" si="360"/>
        <v>0</v>
      </c>
      <c r="K650" s="106">
        <f t="shared" si="360"/>
        <v>0</v>
      </c>
      <c r="L650" s="106">
        <f t="shared" si="360"/>
        <v>0</v>
      </c>
      <c r="M650" s="106">
        <f t="shared" si="328"/>
        <v>41300</v>
      </c>
    </row>
    <row r="651" spans="1:13" s="100" customFormat="1" hidden="1" x14ac:dyDescent="0.2">
      <c r="A651" s="95" t="s">
        <v>601</v>
      </c>
      <c r="B651" s="93" t="s">
        <v>677</v>
      </c>
      <c r="C651" s="94">
        <v>11</v>
      </c>
      <c r="D651" s="95" t="s">
        <v>258</v>
      </c>
      <c r="E651" s="118">
        <v>3294</v>
      </c>
      <c r="F651" s="141" t="s">
        <v>605</v>
      </c>
      <c r="G651" s="110"/>
      <c r="H651" s="228">
        <v>47780</v>
      </c>
      <c r="I651" s="228">
        <v>6480</v>
      </c>
      <c r="J651" s="228"/>
      <c r="K651" s="228"/>
      <c r="L651" s="228"/>
      <c r="M651" s="228">
        <f t="shared" si="328"/>
        <v>41300</v>
      </c>
    </row>
    <row r="652" spans="1:13" s="100" customFormat="1" hidden="1" x14ac:dyDescent="0.2">
      <c r="A652" s="194" t="s">
        <v>601</v>
      </c>
      <c r="B652" s="175" t="s">
        <v>677</v>
      </c>
      <c r="C652" s="165">
        <v>11</v>
      </c>
      <c r="D652" s="193"/>
      <c r="E652" s="166">
        <v>36</v>
      </c>
      <c r="F652" s="167"/>
      <c r="G652" s="168"/>
      <c r="H652" s="247">
        <f t="shared" ref="H652:L653" si="361">H653</f>
        <v>1500000</v>
      </c>
      <c r="I652" s="247">
        <f t="shared" si="361"/>
        <v>0</v>
      </c>
      <c r="J652" s="247">
        <f t="shared" si="361"/>
        <v>0</v>
      </c>
      <c r="K652" s="247">
        <f t="shared" si="361"/>
        <v>0</v>
      </c>
      <c r="L652" s="247">
        <f t="shared" si="361"/>
        <v>0</v>
      </c>
      <c r="M652" s="247">
        <f t="shared" si="328"/>
        <v>1500000</v>
      </c>
    </row>
    <row r="653" spans="1:13" hidden="1" x14ac:dyDescent="0.2">
      <c r="A653" s="132" t="s">
        <v>601</v>
      </c>
      <c r="B653" s="128" t="s">
        <v>677</v>
      </c>
      <c r="C653" s="102">
        <v>11</v>
      </c>
      <c r="D653" s="117"/>
      <c r="E653" s="112">
        <v>363</v>
      </c>
      <c r="F653" s="140"/>
      <c r="G653" s="105"/>
      <c r="H653" s="106">
        <f t="shared" si="361"/>
        <v>1500000</v>
      </c>
      <c r="I653" s="106">
        <f t="shared" si="361"/>
        <v>0</v>
      </c>
      <c r="J653" s="106">
        <f t="shared" si="361"/>
        <v>0</v>
      </c>
      <c r="K653" s="106">
        <f t="shared" si="361"/>
        <v>0</v>
      </c>
      <c r="L653" s="106">
        <f t="shared" si="361"/>
        <v>0</v>
      </c>
      <c r="M653" s="106">
        <f t="shared" si="328"/>
        <v>1500000</v>
      </c>
    </row>
    <row r="654" spans="1:13" s="100" customFormat="1" hidden="1" x14ac:dyDescent="0.2">
      <c r="A654" s="95" t="s">
        <v>601</v>
      </c>
      <c r="B654" s="93" t="s">
        <v>677</v>
      </c>
      <c r="C654" s="94">
        <v>11</v>
      </c>
      <c r="D654" s="95" t="s">
        <v>258</v>
      </c>
      <c r="E654" s="118">
        <v>3632</v>
      </c>
      <c r="F654" s="141" t="s">
        <v>183</v>
      </c>
      <c r="G654" s="110"/>
      <c r="H654" s="228">
        <v>1500000</v>
      </c>
      <c r="I654" s="228"/>
      <c r="J654" s="228"/>
      <c r="K654" s="228"/>
      <c r="L654" s="228"/>
      <c r="M654" s="228">
        <f t="shared" si="328"/>
        <v>1500000</v>
      </c>
    </row>
    <row r="655" spans="1:13" s="100" customFormat="1" ht="33.75" hidden="1" x14ac:dyDescent="0.2">
      <c r="A655" s="195" t="s">
        <v>601</v>
      </c>
      <c r="B655" s="170" t="s">
        <v>679</v>
      </c>
      <c r="C655" s="170"/>
      <c r="D655" s="170"/>
      <c r="E655" s="171"/>
      <c r="F655" s="173" t="s">
        <v>680</v>
      </c>
      <c r="G655" s="174" t="s">
        <v>681</v>
      </c>
      <c r="H655" s="248">
        <f t="shared" ref="H655:L657" si="362">H656</f>
        <v>18214423</v>
      </c>
      <c r="I655" s="248">
        <f t="shared" si="362"/>
        <v>68103</v>
      </c>
      <c r="J655" s="248">
        <f t="shared" si="362"/>
        <v>0</v>
      </c>
      <c r="K655" s="248">
        <f t="shared" si="362"/>
        <v>4163118</v>
      </c>
      <c r="L655" s="248">
        <f t="shared" si="362"/>
        <v>0</v>
      </c>
      <c r="M655" s="248">
        <f t="shared" si="328"/>
        <v>13983202</v>
      </c>
    </row>
    <row r="656" spans="1:13" s="100" customFormat="1" hidden="1" x14ac:dyDescent="0.2">
      <c r="A656" s="194" t="s">
        <v>601</v>
      </c>
      <c r="B656" s="175" t="s">
        <v>679</v>
      </c>
      <c r="C656" s="165">
        <v>11</v>
      </c>
      <c r="D656" s="193"/>
      <c r="E656" s="166">
        <v>36</v>
      </c>
      <c r="F656" s="167"/>
      <c r="G656" s="168"/>
      <c r="H656" s="247">
        <f t="shared" si="362"/>
        <v>18214423</v>
      </c>
      <c r="I656" s="247">
        <f t="shared" si="362"/>
        <v>68103</v>
      </c>
      <c r="J656" s="247">
        <f t="shared" si="362"/>
        <v>0</v>
      </c>
      <c r="K656" s="247">
        <f t="shared" si="362"/>
        <v>4163118</v>
      </c>
      <c r="L656" s="247">
        <f t="shared" si="362"/>
        <v>0</v>
      </c>
      <c r="M656" s="247">
        <f t="shared" si="328"/>
        <v>13983202</v>
      </c>
    </row>
    <row r="657" spans="1:13" hidden="1" x14ac:dyDescent="0.2">
      <c r="A657" s="132" t="s">
        <v>601</v>
      </c>
      <c r="B657" s="128" t="s">
        <v>679</v>
      </c>
      <c r="C657" s="102">
        <v>11</v>
      </c>
      <c r="D657" s="117"/>
      <c r="E657" s="112">
        <v>363</v>
      </c>
      <c r="F657" s="140"/>
      <c r="G657" s="105"/>
      <c r="H657" s="106">
        <f t="shared" si="362"/>
        <v>18214423</v>
      </c>
      <c r="I657" s="106">
        <f t="shared" si="362"/>
        <v>68103</v>
      </c>
      <c r="J657" s="106">
        <f t="shared" si="362"/>
        <v>0</v>
      </c>
      <c r="K657" s="106">
        <f t="shared" si="362"/>
        <v>4163118</v>
      </c>
      <c r="L657" s="106">
        <f t="shared" si="362"/>
        <v>0</v>
      </c>
      <c r="M657" s="106">
        <f t="shared" si="328"/>
        <v>13983202</v>
      </c>
    </row>
    <row r="658" spans="1:13" s="100" customFormat="1" hidden="1" x14ac:dyDescent="0.2">
      <c r="A658" s="95" t="s">
        <v>601</v>
      </c>
      <c r="B658" s="93" t="s">
        <v>679</v>
      </c>
      <c r="C658" s="94">
        <v>11</v>
      </c>
      <c r="D658" s="95" t="s">
        <v>258</v>
      </c>
      <c r="E658" s="118">
        <v>3631</v>
      </c>
      <c r="F658" s="141" t="s">
        <v>71</v>
      </c>
      <c r="G658" s="110"/>
      <c r="H658" s="228">
        <v>18214423</v>
      </c>
      <c r="I658" s="228">
        <v>68103</v>
      </c>
      <c r="J658" s="228"/>
      <c r="K658" s="271">
        <v>4163118</v>
      </c>
      <c r="L658" s="228"/>
      <c r="M658" s="228">
        <f t="shared" si="328"/>
        <v>13983202</v>
      </c>
    </row>
    <row r="659" spans="1:13" s="100" customFormat="1" ht="33.75" hidden="1" x14ac:dyDescent="0.2">
      <c r="A659" s="195" t="s">
        <v>601</v>
      </c>
      <c r="B659" s="170" t="s">
        <v>682</v>
      </c>
      <c r="C659" s="170"/>
      <c r="D659" s="170"/>
      <c r="E659" s="171"/>
      <c r="F659" s="173" t="s">
        <v>683</v>
      </c>
      <c r="G659" s="174" t="s">
        <v>681</v>
      </c>
      <c r="H659" s="248">
        <f t="shared" ref="H659:I659" si="363">H660+H663</f>
        <v>5311566</v>
      </c>
      <c r="I659" s="248">
        <f t="shared" si="363"/>
        <v>1617834</v>
      </c>
      <c r="J659" s="248">
        <f t="shared" ref="J659:L659" si="364">J660+J663</f>
        <v>1617834</v>
      </c>
      <c r="K659" s="248">
        <f t="shared" si="364"/>
        <v>0</v>
      </c>
      <c r="L659" s="248">
        <f t="shared" si="364"/>
        <v>0</v>
      </c>
      <c r="M659" s="248">
        <f t="shared" si="328"/>
        <v>5311566</v>
      </c>
    </row>
    <row r="660" spans="1:13" s="100" customFormat="1" hidden="1" x14ac:dyDescent="0.2">
      <c r="A660" s="194" t="s">
        <v>601</v>
      </c>
      <c r="B660" s="175" t="s">
        <v>682</v>
      </c>
      <c r="C660" s="165">
        <v>11</v>
      </c>
      <c r="D660" s="193"/>
      <c r="E660" s="166">
        <v>36</v>
      </c>
      <c r="F660" s="167"/>
      <c r="G660" s="168"/>
      <c r="H660" s="247">
        <f t="shared" ref="H660:L661" si="365">H661</f>
        <v>845305</v>
      </c>
      <c r="I660" s="247">
        <f t="shared" si="365"/>
        <v>0</v>
      </c>
      <c r="J660" s="247">
        <f t="shared" si="365"/>
        <v>1617834</v>
      </c>
      <c r="K660" s="247">
        <f t="shared" si="365"/>
        <v>0</v>
      </c>
      <c r="L660" s="247">
        <f t="shared" si="365"/>
        <v>0</v>
      </c>
      <c r="M660" s="247">
        <f t="shared" si="328"/>
        <v>2463139</v>
      </c>
    </row>
    <row r="661" spans="1:13" s="100" customFormat="1" hidden="1" x14ac:dyDescent="0.2">
      <c r="A661" s="132" t="s">
        <v>601</v>
      </c>
      <c r="B661" s="128" t="s">
        <v>682</v>
      </c>
      <c r="C661" s="102">
        <v>11</v>
      </c>
      <c r="D661" s="117"/>
      <c r="E661" s="112">
        <v>363</v>
      </c>
      <c r="F661" s="140"/>
      <c r="G661" s="105"/>
      <c r="H661" s="106">
        <f t="shared" si="365"/>
        <v>845305</v>
      </c>
      <c r="I661" s="106">
        <f t="shared" si="365"/>
        <v>0</v>
      </c>
      <c r="J661" s="106">
        <f t="shared" si="365"/>
        <v>1617834</v>
      </c>
      <c r="K661" s="106">
        <f t="shared" si="365"/>
        <v>0</v>
      </c>
      <c r="L661" s="106">
        <f t="shared" si="365"/>
        <v>0</v>
      </c>
      <c r="M661" s="106">
        <f t="shared" si="328"/>
        <v>2463139</v>
      </c>
    </row>
    <row r="662" spans="1:13" s="100" customFormat="1" hidden="1" x14ac:dyDescent="0.2">
      <c r="A662" s="95" t="s">
        <v>601</v>
      </c>
      <c r="B662" s="93" t="s">
        <v>682</v>
      </c>
      <c r="C662" s="94">
        <v>11</v>
      </c>
      <c r="D662" s="95" t="s">
        <v>258</v>
      </c>
      <c r="E662" s="118">
        <v>3631</v>
      </c>
      <c r="F662" s="141" t="s">
        <v>71</v>
      </c>
      <c r="G662" s="110"/>
      <c r="H662" s="228">
        <v>845305</v>
      </c>
      <c r="I662" s="228"/>
      <c r="J662" s="228">
        <v>1617834</v>
      </c>
      <c r="K662" s="228"/>
      <c r="L662" s="228"/>
      <c r="M662" s="228">
        <f t="shared" si="328"/>
        <v>2463139</v>
      </c>
    </row>
    <row r="663" spans="1:13" s="100" customFormat="1" hidden="1" x14ac:dyDescent="0.2">
      <c r="A663" s="194" t="s">
        <v>601</v>
      </c>
      <c r="B663" s="175" t="s">
        <v>682</v>
      </c>
      <c r="C663" s="165">
        <v>11</v>
      </c>
      <c r="D663" s="193"/>
      <c r="E663" s="166">
        <v>37</v>
      </c>
      <c r="F663" s="167"/>
      <c r="G663" s="168"/>
      <c r="H663" s="247">
        <f t="shared" ref="H663:L663" si="366">H664</f>
        <v>4466261</v>
      </c>
      <c r="I663" s="247">
        <f t="shared" si="366"/>
        <v>1617834</v>
      </c>
      <c r="J663" s="247">
        <f t="shared" si="366"/>
        <v>0</v>
      </c>
      <c r="K663" s="247">
        <f t="shared" si="366"/>
        <v>0</v>
      </c>
      <c r="L663" s="247">
        <f t="shared" si="366"/>
        <v>0</v>
      </c>
      <c r="M663" s="247">
        <f t="shared" si="328"/>
        <v>2848427</v>
      </c>
    </row>
    <row r="664" spans="1:13" s="100" customFormat="1" hidden="1" x14ac:dyDescent="0.2">
      <c r="A664" s="132" t="s">
        <v>601</v>
      </c>
      <c r="B664" s="128" t="s">
        <v>682</v>
      </c>
      <c r="C664" s="102">
        <v>11</v>
      </c>
      <c r="D664" s="117"/>
      <c r="E664" s="112">
        <v>372</v>
      </c>
      <c r="F664" s="140"/>
      <c r="G664" s="105"/>
      <c r="H664" s="106">
        <f t="shared" ref="H664:I664" si="367">SUM(H665:H666)</f>
        <v>4466261</v>
      </c>
      <c r="I664" s="106">
        <f t="shared" si="367"/>
        <v>1617834</v>
      </c>
      <c r="J664" s="106">
        <f t="shared" ref="J664:L664" si="368">SUM(J665:J666)</f>
        <v>0</v>
      </c>
      <c r="K664" s="106">
        <f t="shared" si="368"/>
        <v>0</v>
      </c>
      <c r="L664" s="106">
        <f t="shared" si="368"/>
        <v>0</v>
      </c>
      <c r="M664" s="106">
        <f t="shared" ref="M664:M727" si="369">H664-I664+J664-K664+L664</f>
        <v>2848427</v>
      </c>
    </row>
    <row r="665" spans="1:13" ht="15" hidden="1" x14ac:dyDescent="0.2">
      <c r="A665" s="95" t="s">
        <v>601</v>
      </c>
      <c r="B665" s="93" t="s">
        <v>682</v>
      </c>
      <c r="C665" s="94">
        <v>11</v>
      </c>
      <c r="D665" s="95" t="s">
        <v>258</v>
      </c>
      <c r="E665" s="118">
        <v>3721</v>
      </c>
      <c r="F665" s="141" t="s">
        <v>138</v>
      </c>
      <c r="G665" s="110"/>
      <c r="H665" s="228">
        <v>1327</v>
      </c>
      <c r="I665" s="228">
        <v>1327</v>
      </c>
      <c r="J665" s="228"/>
      <c r="K665" s="228"/>
      <c r="L665" s="228"/>
      <c r="M665" s="228">
        <f t="shared" si="369"/>
        <v>0</v>
      </c>
    </row>
    <row r="666" spans="1:13" s="100" customFormat="1" hidden="1" x14ac:dyDescent="0.2">
      <c r="A666" s="95" t="s">
        <v>601</v>
      </c>
      <c r="B666" s="93" t="s">
        <v>682</v>
      </c>
      <c r="C666" s="94">
        <v>11</v>
      </c>
      <c r="D666" s="95" t="s">
        <v>258</v>
      </c>
      <c r="E666" s="118">
        <v>3722</v>
      </c>
      <c r="F666" s="141" t="s">
        <v>606</v>
      </c>
      <c r="G666" s="110"/>
      <c r="H666" s="228">
        <v>4464934</v>
      </c>
      <c r="I666" s="228">
        <v>1616507</v>
      </c>
      <c r="J666" s="228"/>
      <c r="K666" s="228"/>
      <c r="L666" s="228"/>
      <c r="M666" s="228">
        <f t="shared" si="369"/>
        <v>2848427</v>
      </c>
    </row>
    <row r="667" spans="1:13" s="100" customFormat="1" ht="47.25" hidden="1" x14ac:dyDescent="0.2">
      <c r="A667" s="195" t="s">
        <v>601</v>
      </c>
      <c r="B667" s="170" t="s">
        <v>684</v>
      </c>
      <c r="C667" s="170"/>
      <c r="D667" s="170"/>
      <c r="E667" s="171"/>
      <c r="F667" s="173" t="s">
        <v>685</v>
      </c>
      <c r="G667" s="174" t="s">
        <v>681</v>
      </c>
      <c r="H667" s="248">
        <f t="shared" ref="H667:L667" si="370">H668</f>
        <v>5000000</v>
      </c>
      <c r="I667" s="248">
        <f t="shared" si="370"/>
        <v>0</v>
      </c>
      <c r="J667" s="248">
        <f t="shared" si="370"/>
        <v>0</v>
      </c>
      <c r="K667" s="248">
        <f t="shared" si="370"/>
        <v>0</v>
      </c>
      <c r="L667" s="248">
        <f t="shared" si="370"/>
        <v>5600000</v>
      </c>
      <c r="M667" s="248">
        <f t="shared" si="369"/>
        <v>10600000</v>
      </c>
    </row>
    <row r="668" spans="1:13" s="100" customFormat="1" hidden="1" x14ac:dyDescent="0.2">
      <c r="A668" s="194" t="s">
        <v>601</v>
      </c>
      <c r="B668" s="175" t="s">
        <v>684</v>
      </c>
      <c r="C668" s="165">
        <v>11</v>
      </c>
      <c r="D668" s="193"/>
      <c r="E668" s="166">
        <v>35</v>
      </c>
      <c r="F668" s="167"/>
      <c r="G668" s="168"/>
      <c r="H668" s="247">
        <f t="shared" ref="H668:I668" si="371">H669+H671</f>
        <v>5000000</v>
      </c>
      <c r="I668" s="247">
        <f t="shared" si="371"/>
        <v>0</v>
      </c>
      <c r="J668" s="247">
        <f t="shared" ref="J668:L668" si="372">J669+J671</f>
        <v>0</v>
      </c>
      <c r="K668" s="247">
        <f t="shared" si="372"/>
        <v>0</v>
      </c>
      <c r="L668" s="247">
        <f t="shared" si="372"/>
        <v>5600000</v>
      </c>
      <c r="M668" s="247">
        <f t="shared" si="369"/>
        <v>10600000</v>
      </c>
    </row>
    <row r="669" spans="1:13" s="100" customFormat="1" hidden="1" x14ac:dyDescent="0.2">
      <c r="A669" s="132" t="s">
        <v>601</v>
      </c>
      <c r="B669" s="128" t="s">
        <v>684</v>
      </c>
      <c r="C669" s="102">
        <v>11</v>
      </c>
      <c r="D669" s="117"/>
      <c r="E669" s="112">
        <v>351</v>
      </c>
      <c r="F669" s="140"/>
      <c r="G669" s="105"/>
      <c r="H669" s="106">
        <f t="shared" ref="H669:L669" si="373">H670</f>
        <v>2250000</v>
      </c>
      <c r="I669" s="106">
        <f t="shared" si="373"/>
        <v>0</v>
      </c>
      <c r="J669" s="106">
        <f t="shared" si="373"/>
        <v>0</v>
      </c>
      <c r="K669" s="106">
        <f t="shared" si="373"/>
        <v>0</v>
      </c>
      <c r="L669" s="106">
        <f t="shared" si="373"/>
        <v>2300000</v>
      </c>
      <c r="M669" s="106">
        <f t="shared" si="369"/>
        <v>4550000</v>
      </c>
    </row>
    <row r="670" spans="1:13" s="100" customFormat="1" ht="30" hidden="1" x14ac:dyDescent="0.2">
      <c r="A670" s="95" t="s">
        <v>601</v>
      </c>
      <c r="B670" s="93" t="s">
        <v>684</v>
      </c>
      <c r="C670" s="94">
        <v>11</v>
      </c>
      <c r="D670" s="95" t="s">
        <v>258</v>
      </c>
      <c r="E670" s="118">
        <v>3512</v>
      </c>
      <c r="F670" s="141" t="s">
        <v>281</v>
      </c>
      <c r="G670" s="110"/>
      <c r="H670" s="228">
        <v>2250000</v>
      </c>
      <c r="I670" s="228"/>
      <c r="J670" s="228"/>
      <c r="K670" s="228"/>
      <c r="L670" s="228">
        <v>2300000</v>
      </c>
      <c r="M670" s="228">
        <f t="shared" si="369"/>
        <v>4550000</v>
      </c>
    </row>
    <row r="671" spans="1:13" s="100" customFormat="1" hidden="1" x14ac:dyDescent="0.2">
      <c r="A671" s="117" t="s">
        <v>601</v>
      </c>
      <c r="B671" s="101" t="s">
        <v>684</v>
      </c>
      <c r="C671" s="102">
        <v>11</v>
      </c>
      <c r="D671" s="117"/>
      <c r="E671" s="112">
        <v>352</v>
      </c>
      <c r="F671" s="140"/>
      <c r="G671" s="105"/>
      <c r="H671" s="106">
        <f t="shared" ref="H671:I671" si="374">H672+H673</f>
        <v>2750000</v>
      </c>
      <c r="I671" s="106">
        <f t="shared" si="374"/>
        <v>0</v>
      </c>
      <c r="J671" s="106">
        <f t="shared" ref="J671:L671" si="375">J672+J673</f>
        <v>0</v>
      </c>
      <c r="K671" s="106">
        <f t="shared" si="375"/>
        <v>0</v>
      </c>
      <c r="L671" s="106">
        <f t="shared" si="375"/>
        <v>3300000</v>
      </c>
      <c r="M671" s="106">
        <f t="shared" si="369"/>
        <v>6050000</v>
      </c>
    </row>
    <row r="672" spans="1:13" ht="30" hidden="1" x14ac:dyDescent="0.2">
      <c r="A672" s="95" t="s">
        <v>601</v>
      </c>
      <c r="B672" s="93" t="s">
        <v>684</v>
      </c>
      <c r="C672" s="94">
        <v>11</v>
      </c>
      <c r="D672" s="95" t="s">
        <v>258</v>
      </c>
      <c r="E672" s="118">
        <v>3522</v>
      </c>
      <c r="F672" s="141" t="s">
        <v>625</v>
      </c>
      <c r="G672" s="110"/>
      <c r="H672" s="228">
        <v>2450000</v>
      </c>
      <c r="I672" s="228"/>
      <c r="J672" s="228"/>
      <c r="K672" s="228"/>
      <c r="L672" s="228">
        <v>3100000</v>
      </c>
      <c r="M672" s="228">
        <f t="shared" si="369"/>
        <v>5550000</v>
      </c>
    </row>
    <row r="673" spans="1:13" s="100" customFormat="1" hidden="1" x14ac:dyDescent="0.2">
      <c r="A673" s="95" t="s">
        <v>601</v>
      </c>
      <c r="B673" s="93" t="s">
        <v>684</v>
      </c>
      <c r="C673" s="94">
        <v>11</v>
      </c>
      <c r="D673" s="95" t="s">
        <v>258</v>
      </c>
      <c r="E673" s="118">
        <v>3523</v>
      </c>
      <c r="F673" s="141" t="s">
        <v>151</v>
      </c>
      <c r="G673" s="110"/>
      <c r="H673" s="228">
        <v>300000</v>
      </c>
      <c r="I673" s="228"/>
      <c r="J673" s="228"/>
      <c r="K673" s="228"/>
      <c r="L673" s="228">
        <v>200000</v>
      </c>
      <c r="M673" s="228">
        <f t="shared" si="369"/>
        <v>500000</v>
      </c>
    </row>
    <row r="674" spans="1:13" s="100" customFormat="1" ht="45" hidden="1" x14ac:dyDescent="0.2">
      <c r="A674" s="195" t="s">
        <v>601</v>
      </c>
      <c r="B674" s="170" t="s">
        <v>686</v>
      </c>
      <c r="C674" s="170"/>
      <c r="D674" s="170"/>
      <c r="E674" s="171"/>
      <c r="F674" s="173" t="s">
        <v>687</v>
      </c>
      <c r="G674" s="174" t="s">
        <v>666</v>
      </c>
      <c r="H674" s="248">
        <f t="shared" ref="H674:L676" si="376">H675</f>
        <v>4318070</v>
      </c>
      <c r="I674" s="248">
        <f t="shared" si="376"/>
        <v>0</v>
      </c>
      <c r="J674" s="248">
        <f t="shared" si="376"/>
        <v>0</v>
      </c>
      <c r="K674" s="248">
        <f t="shared" si="376"/>
        <v>0</v>
      </c>
      <c r="L674" s="248">
        <f t="shared" si="376"/>
        <v>1090000</v>
      </c>
      <c r="M674" s="248">
        <f t="shared" si="369"/>
        <v>5408070</v>
      </c>
    </row>
    <row r="675" spans="1:13" s="100" customFormat="1" hidden="1" x14ac:dyDescent="0.2">
      <c r="A675" s="194" t="s">
        <v>601</v>
      </c>
      <c r="B675" s="175" t="s">
        <v>686</v>
      </c>
      <c r="C675" s="165">
        <v>11</v>
      </c>
      <c r="D675" s="193"/>
      <c r="E675" s="166">
        <v>36</v>
      </c>
      <c r="F675" s="167"/>
      <c r="G675" s="168"/>
      <c r="H675" s="247">
        <f t="shared" si="376"/>
        <v>4318070</v>
      </c>
      <c r="I675" s="247">
        <f t="shared" si="376"/>
        <v>0</v>
      </c>
      <c r="J675" s="247">
        <f t="shared" si="376"/>
        <v>0</v>
      </c>
      <c r="K675" s="247">
        <f t="shared" si="376"/>
        <v>0</v>
      </c>
      <c r="L675" s="247">
        <f t="shared" si="376"/>
        <v>1090000</v>
      </c>
      <c r="M675" s="247">
        <f t="shared" si="369"/>
        <v>5408070</v>
      </c>
    </row>
    <row r="676" spans="1:13" hidden="1" x14ac:dyDescent="0.2">
      <c r="A676" s="132" t="s">
        <v>601</v>
      </c>
      <c r="B676" s="128" t="s">
        <v>686</v>
      </c>
      <c r="C676" s="102">
        <v>11</v>
      </c>
      <c r="D676" s="117"/>
      <c r="E676" s="112">
        <v>361</v>
      </c>
      <c r="F676" s="140"/>
      <c r="G676" s="105"/>
      <c r="H676" s="106">
        <f t="shared" si="376"/>
        <v>4318070</v>
      </c>
      <c r="I676" s="106">
        <f t="shared" si="376"/>
        <v>0</v>
      </c>
      <c r="J676" s="106">
        <f t="shared" si="376"/>
        <v>0</v>
      </c>
      <c r="K676" s="106">
        <f t="shared" si="376"/>
        <v>0</v>
      </c>
      <c r="L676" s="106">
        <f t="shared" si="376"/>
        <v>1090000</v>
      </c>
      <c r="M676" s="106">
        <f t="shared" si="369"/>
        <v>5408070</v>
      </c>
    </row>
    <row r="677" spans="1:13" ht="15" hidden="1" x14ac:dyDescent="0.2">
      <c r="A677" s="95" t="s">
        <v>601</v>
      </c>
      <c r="B677" s="93" t="s">
        <v>686</v>
      </c>
      <c r="C677" s="94">
        <v>11</v>
      </c>
      <c r="D677" s="95" t="s">
        <v>258</v>
      </c>
      <c r="E677" s="118">
        <v>3612</v>
      </c>
      <c r="F677" s="141" t="s">
        <v>688</v>
      </c>
      <c r="G677" s="110"/>
      <c r="H677" s="228">
        <v>4318070</v>
      </c>
      <c r="I677" s="228"/>
      <c r="J677" s="228"/>
      <c r="K677" s="228"/>
      <c r="L677" s="228">
        <v>1090000</v>
      </c>
      <c r="M677" s="228">
        <f t="shared" si="369"/>
        <v>5408070</v>
      </c>
    </row>
    <row r="678" spans="1:13" ht="45" hidden="1" x14ac:dyDescent="0.2">
      <c r="A678" s="195" t="s">
        <v>601</v>
      </c>
      <c r="B678" s="170" t="s">
        <v>341</v>
      </c>
      <c r="C678" s="170"/>
      <c r="D678" s="170"/>
      <c r="E678" s="171"/>
      <c r="F678" s="173" t="s">
        <v>689</v>
      </c>
      <c r="G678" s="174" t="s">
        <v>690</v>
      </c>
      <c r="H678" s="248">
        <f>H679+H688+H691</f>
        <v>362400</v>
      </c>
      <c r="I678" s="248">
        <f>I679+I688+I691</f>
        <v>43000</v>
      </c>
      <c r="J678" s="248">
        <f>J679+J688+J691</f>
        <v>43000</v>
      </c>
      <c r="K678" s="248">
        <f>K679+K688+K691</f>
        <v>0</v>
      </c>
      <c r="L678" s="248">
        <f>L679+L688+L691</f>
        <v>0</v>
      </c>
      <c r="M678" s="248">
        <f t="shared" si="369"/>
        <v>362400</v>
      </c>
    </row>
    <row r="679" spans="1:13" s="224" customFormat="1" hidden="1" x14ac:dyDescent="0.2">
      <c r="A679" s="194" t="s">
        <v>601</v>
      </c>
      <c r="B679" s="175" t="s">
        <v>341</v>
      </c>
      <c r="C679" s="165">
        <v>11</v>
      </c>
      <c r="D679" s="165"/>
      <c r="E679" s="166">
        <v>32</v>
      </c>
      <c r="F679" s="167"/>
      <c r="G679" s="168"/>
      <c r="H679" s="247">
        <f t="shared" ref="H679:I679" si="377">H680+H683</f>
        <v>297000</v>
      </c>
      <c r="I679" s="247">
        <f t="shared" si="377"/>
        <v>43000</v>
      </c>
      <c r="J679" s="247">
        <f t="shared" ref="J679:L679" si="378">J680+J683</f>
        <v>10000</v>
      </c>
      <c r="K679" s="247">
        <f t="shared" si="378"/>
        <v>0</v>
      </c>
      <c r="L679" s="247">
        <f t="shared" si="378"/>
        <v>0</v>
      </c>
      <c r="M679" s="247">
        <f t="shared" si="369"/>
        <v>264000</v>
      </c>
    </row>
    <row r="680" spans="1:13" s="207" customFormat="1" hidden="1" x14ac:dyDescent="0.2">
      <c r="A680" s="117" t="s">
        <v>601</v>
      </c>
      <c r="B680" s="101" t="s">
        <v>341</v>
      </c>
      <c r="C680" s="102">
        <v>11</v>
      </c>
      <c r="D680" s="103"/>
      <c r="E680" s="104">
        <v>322</v>
      </c>
      <c r="F680" s="140"/>
      <c r="G680" s="105"/>
      <c r="H680" s="106">
        <f t="shared" ref="H680:I680" si="379">SUM(H681:H682)</f>
        <v>163000</v>
      </c>
      <c r="I680" s="106">
        <f t="shared" si="379"/>
        <v>0</v>
      </c>
      <c r="J680" s="106">
        <f t="shared" ref="J680:L680" si="380">SUM(J681:J682)</f>
        <v>0</v>
      </c>
      <c r="K680" s="106">
        <f t="shared" si="380"/>
        <v>0</v>
      </c>
      <c r="L680" s="106">
        <f t="shared" si="380"/>
        <v>0</v>
      </c>
      <c r="M680" s="106">
        <f t="shared" si="369"/>
        <v>163000</v>
      </c>
    </row>
    <row r="681" spans="1:13" s="223" customFormat="1" hidden="1" x14ac:dyDescent="0.2">
      <c r="A681" s="95" t="s">
        <v>601</v>
      </c>
      <c r="B681" s="93" t="s">
        <v>341</v>
      </c>
      <c r="C681" s="94">
        <v>11</v>
      </c>
      <c r="D681" s="108" t="s">
        <v>258</v>
      </c>
      <c r="E681" s="109">
        <v>3225</v>
      </c>
      <c r="F681" s="141" t="s">
        <v>473</v>
      </c>
      <c r="G681" s="110"/>
      <c r="H681" s="228">
        <v>13000</v>
      </c>
      <c r="I681" s="228"/>
      <c r="J681" s="228"/>
      <c r="K681" s="228"/>
      <c r="L681" s="228"/>
      <c r="M681" s="228">
        <f t="shared" si="369"/>
        <v>13000</v>
      </c>
    </row>
    <row r="682" spans="1:13" s="207" customFormat="1" ht="15" hidden="1" x14ac:dyDescent="0.2">
      <c r="A682" s="95" t="s">
        <v>601</v>
      </c>
      <c r="B682" s="93" t="s">
        <v>341</v>
      </c>
      <c r="C682" s="94">
        <v>11</v>
      </c>
      <c r="D682" s="108" t="s">
        <v>258</v>
      </c>
      <c r="E682" s="109">
        <v>3227</v>
      </c>
      <c r="F682" s="141" t="s">
        <v>51</v>
      </c>
      <c r="G682" s="110"/>
      <c r="H682" s="228">
        <v>150000</v>
      </c>
      <c r="I682" s="228"/>
      <c r="J682" s="228"/>
      <c r="K682" s="228"/>
      <c r="L682" s="228"/>
      <c r="M682" s="228">
        <f t="shared" si="369"/>
        <v>150000</v>
      </c>
    </row>
    <row r="683" spans="1:13" s="207" customFormat="1" hidden="1" x14ac:dyDescent="0.2">
      <c r="A683" s="117" t="s">
        <v>601</v>
      </c>
      <c r="B683" s="101" t="s">
        <v>341</v>
      </c>
      <c r="C683" s="102">
        <v>11</v>
      </c>
      <c r="D683" s="103"/>
      <c r="E683" s="104">
        <v>323</v>
      </c>
      <c r="F683" s="140"/>
      <c r="G683" s="105"/>
      <c r="H683" s="106">
        <f t="shared" ref="H683:I683" si="381">SUM(H684:H687)</f>
        <v>134000</v>
      </c>
      <c r="I683" s="106">
        <f t="shared" si="381"/>
        <v>43000</v>
      </c>
      <c r="J683" s="106">
        <f t="shared" ref="J683:L683" si="382">SUM(J684:J687)</f>
        <v>10000</v>
      </c>
      <c r="K683" s="106">
        <f t="shared" si="382"/>
        <v>0</v>
      </c>
      <c r="L683" s="106">
        <f t="shared" si="382"/>
        <v>0</v>
      </c>
      <c r="M683" s="106">
        <f t="shared" si="369"/>
        <v>101000</v>
      </c>
    </row>
    <row r="684" spans="1:13" s="207" customFormat="1" ht="15" hidden="1" x14ac:dyDescent="0.2">
      <c r="A684" s="95" t="s">
        <v>601</v>
      </c>
      <c r="B684" s="93" t="s">
        <v>341</v>
      </c>
      <c r="C684" s="94">
        <v>11</v>
      </c>
      <c r="D684" s="108" t="s">
        <v>258</v>
      </c>
      <c r="E684" s="109">
        <v>3232</v>
      </c>
      <c r="F684" s="141" t="s">
        <v>53</v>
      </c>
      <c r="G684" s="110"/>
      <c r="H684" s="228">
        <v>14000</v>
      </c>
      <c r="I684" s="228"/>
      <c r="J684" s="228">
        <v>10000</v>
      </c>
      <c r="K684" s="228"/>
      <c r="L684" s="228"/>
      <c r="M684" s="228">
        <f t="shared" si="369"/>
        <v>24000</v>
      </c>
    </row>
    <row r="685" spans="1:13" s="207" customFormat="1" ht="15" hidden="1" x14ac:dyDescent="0.2">
      <c r="A685" s="95" t="s">
        <v>601</v>
      </c>
      <c r="B685" s="93" t="s">
        <v>341</v>
      </c>
      <c r="C685" s="94">
        <v>11</v>
      </c>
      <c r="D685" s="108" t="s">
        <v>258</v>
      </c>
      <c r="E685" s="109">
        <v>3233</v>
      </c>
      <c r="F685" s="141" t="s">
        <v>54</v>
      </c>
      <c r="G685" s="110"/>
      <c r="H685" s="228">
        <v>14000</v>
      </c>
      <c r="I685" s="228">
        <v>10000</v>
      </c>
      <c r="J685" s="228"/>
      <c r="K685" s="228"/>
      <c r="L685" s="228"/>
      <c r="M685" s="228">
        <f t="shared" si="369"/>
        <v>4000</v>
      </c>
    </row>
    <row r="686" spans="1:13" s="207" customFormat="1" ht="15" hidden="1" x14ac:dyDescent="0.2">
      <c r="A686" s="95" t="s">
        <v>601</v>
      </c>
      <c r="B686" s="93" t="s">
        <v>341</v>
      </c>
      <c r="C686" s="94">
        <v>11</v>
      </c>
      <c r="D686" s="108" t="s">
        <v>258</v>
      </c>
      <c r="E686" s="109">
        <v>3235</v>
      </c>
      <c r="F686" s="141" t="s">
        <v>56</v>
      </c>
      <c r="G686" s="110"/>
      <c r="H686" s="228">
        <v>6000</v>
      </c>
      <c r="I686" s="228"/>
      <c r="J686" s="228"/>
      <c r="K686" s="228"/>
      <c r="L686" s="228"/>
      <c r="M686" s="228">
        <f t="shared" si="369"/>
        <v>6000</v>
      </c>
    </row>
    <row r="687" spans="1:13" s="223" customFormat="1" hidden="1" x14ac:dyDescent="0.2">
      <c r="A687" s="95" t="s">
        <v>601</v>
      </c>
      <c r="B687" s="93" t="s">
        <v>341</v>
      </c>
      <c r="C687" s="94">
        <v>11</v>
      </c>
      <c r="D687" s="108" t="s">
        <v>258</v>
      </c>
      <c r="E687" s="109">
        <v>3238</v>
      </c>
      <c r="F687" s="141" t="s">
        <v>59</v>
      </c>
      <c r="G687" s="110"/>
      <c r="H687" s="228">
        <v>100000</v>
      </c>
      <c r="I687" s="228">
        <v>33000</v>
      </c>
      <c r="J687" s="228"/>
      <c r="K687" s="228"/>
      <c r="L687" s="228"/>
      <c r="M687" s="228">
        <f t="shared" si="369"/>
        <v>67000</v>
      </c>
    </row>
    <row r="688" spans="1:13" s="224" customFormat="1" hidden="1" x14ac:dyDescent="0.2">
      <c r="A688" s="194" t="s">
        <v>601</v>
      </c>
      <c r="B688" s="175" t="s">
        <v>341</v>
      </c>
      <c r="C688" s="165">
        <v>11</v>
      </c>
      <c r="D688" s="165"/>
      <c r="E688" s="166">
        <v>38</v>
      </c>
      <c r="F688" s="167"/>
      <c r="G688" s="168"/>
      <c r="H688" s="247">
        <f t="shared" ref="H688:L689" si="383">H689</f>
        <v>10000</v>
      </c>
      <c r="I688" s="247">
        <f t="shared" si="383"/>
        <v>0</v>
      </c>
      <c r="J688" s="247">
        <f t="shared" si="383"/>
        <v>0</v>
      </c>
      <c r="K688" s="247">
        <f t="shared" si="383"/>
        <v>0</v>
      </c>
      <c r="L688" s="247">
        <f t="shared" si="383"/>
        <v>0</v>
      </c>
      <c r="M688" s="247">
        <f t="shared" si="369"/>
        <v>10000</v>
      </c>
    </row>
    <row r="689" spans="1:13" s="224" customFormat="1" hidden="1" x14ac:dyDescent="0.2">
      <c r="A689" s="117" t="s">
        <v>601</v>
      </c>
      <c r="B689" s="101" t="s">
        <v>341</v>
      </c>
      <c r="C689" s="102">
        <v>11</v>
      </c>
      <c r="D689" s="103"/>
      <c r="E689" s="104">
        <v>383</v>
      </c>
      <c r="F689" s="140"/>
      <c r="G689" s="105"/>
      <c r="H689" s="106">
        <f t="shared" si="383"/>
        <v>10000</v>
      </c>
      <c r="I689" s="106">
        <f t="shared" si="383"/>
        <v>0</v>
      </c>
      <c r="J689" s="106">
        <f t="shared" si="383"/>
        <v>0</v>
      </c>
      <c r="K689" s="106">
        <f t="shared" si="383"/>
        <v>0</v>
      </c>
      <c r="L689" s="106">
        <f t="shared" si="383"/>
        <v>0</v>
      </c>
      <c r="M689" s="106">
        <f t="shared" si="369"/>
        <v>10000</v>
      </c>
    </row>
    <row r="690" spans="1:13" s="223" customFormat="1" hidden="1" x14ac:dyDescent="0.2">
      <c r="A690" s="95" t="s">
        <v>601</v>
      </c>
      <c r="B690" s="93" t="s">
        <v>341</v>
      </c>
      <c r="C690" s="94">
        <v>11</v>
      </c>
      <c r="D690" s="108" t="s">
        <v>258</v>
      </c>
      <c r="E690" s="109">
        <v>3831</v>
      </c>
      <c r="F690" s="141" t="s">
        <v>131</v>
      </c>
      <c r="G690" s="110"/>
      <c r="H690" s="228">
        <v>10000</v>
      </c>
      <c r="I690" s="228"/>
      <c r="J690" s="228"/>
      <c r="K690" s="228"/>
      <c r="L690" s="228"/>
      <c r="M690" s="228">
        <f t="shared" si="369"/>
        <v>10000</v>
      </c>
    </row>
    <row r="691" spans="1:13" s="224" customFormat="1" hidden="1" x14ac:dyDescent="0.2">
      <c r="A691" s="194" t="s">
        <v>601</v>
      </c>
      <c r="B691" s="175" t="s">
        <v>341</v>
      </c>
      <c r="C691" s="165">
        <v>11</v>
      </c>
      <c r="D691" s="165"/>
      <c r="E691" s="166">
        <v>42</v>
      </c>
      <c r="F691" s="167"/>
      <c r="G691" s="168"/>
      <c r="H691" s="247">
        <f t="shared" ref="H691:L691" si="384">H692</f>
        <v>55400</v>
      </c>
      <c r="I691" s="247">
        <f t="shared" si="384"/>
        <v>0</v>
      </c>
      <c r="J691" s="247">
        <f t="shared" si="384"/>
        <v>33000</v>
      </c>
      <c r="K691" s="247">
        <f t="shared" si="384"/>
        <v>0</v>
      </c>
      <c r="L691" s="247">
        <f t="shared" si="384"/>
        <v>0</v>
      </c>
      <c r="M691" s="247">
        <f t="shared" si="369"/>
        <v>88400</v>
      </c>
    </row>
    <row r="692" spans="1:13" s="224" customFormat="1" hidden="1" x14ac:dyDescent="0.2">
      <c r="A692" s="117" t="s">
        <v>601</v>
      </c>
      <c r="B692" s="101" t="s">
        <v>341</v>
      </c>
      <c r="C692" s="102">
        <v>11</v>
      </c>
      <c r="D692" s="103"/>
      <c r="E692" s="104">
        <v>422</v>
      </c>
      <c r="F692" s="140"/>
      <c r="G692" s="105"/>
      <c r="H692" s="106">
        <f t="shared" ref="H692:I692" si="385">SUM(H693:H696)</f>
        <v>55400</v>
      </c>
      <c r="I692" s="106">
        <f t="shared" si="385"/>
        <v>0</v>
      </c>
      <c r="J692" s="106">
        <f t="shared" ref="J692:L692" si="386">SUM(J693:J696)</f>
        <v>33000</v>
      </c>
      <c r="K692" s="106">
        <f t="shared" si="386"/>
        <v>0</v>
      </c>
      <c r="L692" s="106">
        <f t="shared" si="386"/>
        <v>0</v>
      </c>
      <c r="M692" s="106">
        <f t="shared" si="369"/>
        <v>88400</v>
      </c>
    </row>
    <row r="693" spans="1:13" s="223" customFormat="1" hidden="1" x14ac:dyDescent="0.2">
      <c r="A693" s="95" t="s">
        <v>601</v>
      </c>
      <c r="B693" s="93" t="s">
        <v>341</v>
      </c>
      <c r="C693" s="94">
        <v>11</v>
      </c>
      <c r="D693" s="108" t="s">
        <v>258</v>
      </c>
      <c r="E693" s="109">
        <v>4221</v>
      </c>
      <c r="F693" s="141" t="s">
        <v>74</v>
      </c>
      <c r="G693" s="110"/>
      <c r="H693" s="228">
        <v>4000</v>
      </c>
      <c r="I693" s="228"/>
      <c r="J693" s="228">
        <v>3000</v>
      </c>
      <c r="K693" s="228"/>
      <c r="L693" s="228"/>
      <c r="M693" s="228">
        <f t="shared" si="369"/>
        <v>7000</v>
      </c>
    </row>
    <row r="694" spans="1:13" s="207" customFormat="1" ht="15" hidden="1" x14ac:dyDescent="0.2">
      <c r="A694" s="95" t="s">
        <v>601</v>
      </c>
      <c r="B694" s="93" t="s">
        <v>341</v>
      </c>
      <c r="C694" s="94">
        <v>11</v>
      </c>
      <c r="D694" s="108" t="s">
        <v>258</v>
      </c>
      <c r="E694" s="109">
        <v>4222</v>
      </c>
      <c r="F694" s="141" t="s">
        <v>75</v>
      </c>
      <c r="G694" s="110"/>
      <c r="H694" s="228">
        <v>700</v>
      </c>
      <c r="I694" s="228"/>
      <c r="J694" s="228"/>
      <c r="K694" s="228"/>
      <c r="L694" s="228"/>
      <c r="M694" s="228">
        <f t="shared" si="369"/>
        <v>700</v>
      </c>
    </row>
    <row r="695" spans="1:13" s="207" customFormat="1" ht="15" hidden="1" x14ac:dyDescent="0.2">
      <c r="A695" s="95" t="s">
        <v>601</v>
      </c>
      <c r="B695" s="93" t="s">
        <v>341</v>
      </c>
      <c r="C695" s="94">
        <v>11</v>
      </c>
      <c r="D695" s="108" t="s">
        <v>258</v>
      </c>
      <c r="E695" s="109">
        <v>4223</v>
      </c>
      <c r="F695" s="141" t="s">
        <v>76</v>
      </c>
      <c r="G695" s="110"/>
      <c r="H695" s="228">
        <v>700</v>
      </c>
      <c r="I695" s="228"/>
      <c r="J695" s="228">
        <v>15000</v>
      </c>
      <c r="K695" s="228"/>
      <c r="L695" s="228"/>
      <c r="M695" s="228">
        <f t="shared" si="369"/>
        <v>15700</v>
      </c>
    </row>
    <row r="696" spans="1:13" s="207" customFormat="1" ht="15" hidden="1" x14ac:dyDescent="0.2">
      <c r="A696" s="95" t="s">
        <v>601</v>
      </c>
      <c r="B696" s="93" t="s">
        <v>341</v>
      </c>
      <c r="C696" s="94">
        <v>11</v>
      </c>
      <c r="D696" s="108" t="s">
        <v>258</v>
      </c>
      <c r="E696" s="109">
        <v>4227</v>
      </c>
      <c r="F696" s="141" t="s">
        <v>77</v>
      </c>
      <c r="G696" s="110"/>
      <c r="H696" s="228">
        <v>50000</v>
      </c>
      <c r="I696" s="228"/>
      <c r="J696" s="228">
        <v>15000</v>
      </c>
      <c r="K696" s="228"/>
      <c r="L696" s="228"/>
      <c r="M696" s="228">
        <f t="shared" si="369"/>
        <v>65000</v>
      </c>
    </row>
    <row r="697" spans="1:13" s="100" customFormat="1" ht="47.25" hidden="1" x14ac:dyDescent="0.2">
      <c r="A697" s="195" t="s">
        <v>601</v>
      </c>
      <c r="B697" s="170" t="s">
        <v>691</v>
      </c>
      <c r="C697" s="170"/>
      <c r="D697" s="170"/>
      <c r="E697" s="171"/>
      <c r="F697" s="209" t="s">
        <v>692</v>
      </c>
      <c r="G697" s="210" t="s">
        <v>666</v>
      </c>
      <c r="H697" s="248">
        <f t="shared" ref="H697:L699" si="387">H698</f>
        <v>4000000</v>
      </c>
      <c r="I697" s="248">
        <f t="shared" si="387"/>
        <v>0</v>
      </c>
      <c r="J697" s="248">
        <f t="shared" si="387"/>
        <v>0</v>
      </c>
      <c r="K697" s="248">
        <f t="shared" si="387"/>
        <v>0</v>
      </c>
      <c r="L697" s="248">
        <f t="shared" si="387"/>
        <v>10691371</v>
      </c>
      <c r="M697" s="248">
        <f t="shared" si="369"/>
        <v>14691371</v>
      </c>
    </row>
    <row r="698" spans="1:13" s="138" customFormat="1" hidden="1" x14ac:dyDescent="0.2">
      <c r="A698" s="194" t="s">
        <v>601</v>
      </c>
      <c r="B698" s="175" t="s">
        <v>691</v>
      </c>
      <c r="C698" s="165">
        <v>11</v>
      </c>
      <c r="D698" s="165"/>
      <c r="E698" s="166">
        <v>36</v>
      </c>
      <c r="F698" s="167"/>
      <c r="G698" s="168"/>
      <c r="H698" s="247">
        <f t="shared" si="387"/>
        <v>4000000</v>
      </c>
      <c r="I698" s="247">
        <f t="shared" si="387"/>
        <v>0</v>
      </c>
      <c r="J698" s="247">
        <f t="shared" si="387"/>
        <v>0</v>
      </c>
      <c r="K698" s="247">
        <f t="shared" si="387"/>
        <v>0</v>
      </c>
      <c r="L698" s="247">
        <f t="shared" si="387"/>
        <v>10691371</v>
      </c>
      <c r="M698" s="247">
        <f t="shared" si="369"/>
        <v>14691371</v>
      </c>
    </row>
    <row r="699" spans="1:13" s="100" customFormat="1" hidden="1" x14ac:dyDescent="0.2">
      <c r="A699" s="103" t="s">
        <v>601</v>
      </c>
      <c r="B699" s="120" t="s">
        <v>691</v>
      </c>
      <c r="C699" s="120">
        <v>11</v>
      </c>
      <c r="D699" s="103"/>
      <c r="E699" s="104">
        <v>363</v>
      </c>
      <c r="F699" s="140"/>
      <c r="G699" s="105"/>
      <c r="H699" s="106">
        <f t="shared" si="387"/>
        <v>4000000</v>
      </c>
      <c r="I699" s="106">
        <f t="shared" si="387"/>
        <v>0</v>
      </c>
      <c r="J699" s="106">
        <f t="shared" si="387"/>
        <v>0</v>
      </c>
      <c r="K699" s="106">
        <f t="shared" si="387"/>
        <v>0</v>
      </c>
      <c r="L699" s="106">
        <f t="shared" si="387"/>
        <v>10691371</v>
      </c>
      <c r="M699" s="106">
        <f t="shared" si="369"/>
        <v>14691371</v>
      </c>
    </row>
    <row r="700" spans="1:13" s="100" customFormat="1" hidden="1" x14ac:dyDescent="0.2">
      <c r="A700" s="108" t="s">
        <v>601</v>
      </c>
      <c r="B700" s="123" t="s">
        <v>691</v>
      </c>
      <c r="C700" s="123">
        <v>11</v>
      </c>
      <c r="D700" s="108" t="s">
        <v>258</v>
      </c>
      <c r="E700" s="109">
        <v>3632</v>
      </c>
      <c r="F700" s="141" t="s">
        <v>183</v>
      </c>
      <c r="G700" s="110"/>
      <c r="H700" s="228">
        <v>4000000</v>
      </c>
      <c r="I700" s="228"/>
      <c r="J700" s="228"/>
      <c r="K700" s="228"/>
      <c r="L700" s="228">
        <v>10691371</v>
      </c>
      <c r="M700" s="228">
        <f t="shared" si="369"/>
        <v>14691371</v>
      </c>
    </row>
    <row r="701" spans="1:13" s="223" customFormat="1" ht="47.25" hidden="1" x14ac:dyDescent="0.2">
      <c r="A701" s="178" t="s">
        <v>601</v>
      </c>
      <c r="B701" s="169" t="s">
        <v>693</v>
      </c>
      <c r="C701" s="170"/>
      <c r="D701" s="178"/>
      <c r="E701" s="172"/>
      <c r="F701" s="179" t="s">
        <v>694</v>
      </c>
      <c r="G701" s="174" t="s">
        <v>666</v>
      </c>
      <c r="H701" s="248">
        <f>H702+H708+H713</f>
        <v>34238</v>
      </c>
      <c r="I701" s="248">
        <f>I702+I708+I713</f>
        <v>0</v>
      </c>
      <c r="J701" s="248">
        <f>J702+J708+J713</f>
        <v>0</v>
      </c>
      <c r="K701" s="248">
        <f>K702+K708+K713</f>
        <v>0</v>
      </c>
      <c r="L701" s="248">
        <f>L702+L708+L713</f>
        <v>0</v>
      </c>
      <c r="M701" s="248">
        <f t="shared" si="369"/>
        <v>34238</v>
      </c>
    </row>
    <row r="702" spans="1:13" s="225" customFormat="1" hidden="1" x14ac:dyDescent="0.2">
      <c r="A702" s="194" t="s">
        <v>601</v>
      </c>
      <c r="B702" s="175" t="s">
        <v>693</v>
      </c>
      <c r="C702" s="165">
        <v>11</v>
      </c>
      <c r="D702" s="165"/>
      <c r="E702" s="166">
        <v>32</v>
      </c>
      <c r="F702" s="167"/>
      <c r="G702" s="167"/>
      <c r="H702" s="247">
        <f t="shared" ref="H702:I702" si="388">H703+H706</f>
        <v>5313</v>
      </c>
      <c r="I702" s="247">
        <f t="shared" si="388"/>
        <v>0</v>
      </c>
      <c r="J702" s="247">
        <f t="shared" ref="J702:L702" si="389">J703+J706</f>
        <v>0</v>
      </c>
      <c r="K702" s="247">
        <f t="shared" si="389"/>
        <v>0</v>
      </c>
      <c r="L702" s="247">
        <f t="shared" si="389"/>
        <v>0</v>
      </c>
      <c r="M702" s="247">
        <f t="shared" si="369"/>
        <v>5313</v>
      </c>
    </row>
    <row r="703" spans="1:13" s="223" customFormat="1" hidden="1" x14ac:dyDescent="0.2">
      <c r="A703" s="132" t="s">
        <v>601</v>
      </c>
      <c r="B703" s="128" t="s">
        <v>693</v>
      </c>
      <c r="C703" s="102">
        <v>11</v>
      </c>
      <c r="D703" s="117"/>
      <c r="E703" s="112">
        <v>321</v>
      </c>
      <c r="F703" s="140"/>
      <c r="G703" s="140"/>
      <c r="H703" s="106">
        <f t="shared" ref="H703:I703" si="390">H704+H705</f>
        <v>1250</v>
      </c>
      <c r="I703" s="106">
        <f t="shared" si="390"/>
        <v>0</v>
      </c>
      <c r="J703" s="106">
        <f t="shared" ref="J703:L703" si="391">J704+J705</f>
        <v>0</v>
      </c>
      <c r="K703" s="106">
        <f t="shared" si="391"/>
        <v>0</v>
      </c>
      <c r="L703" s="106">
        <f t="shared" si="391"/>
        <v>0</v>
      </c>
      <c r="M703" s="106">
        <f t="shared" si="369"/>
        <v>1250</v>
      </c>
    </row>
    <row r="704" spans="1:13" s="223" customFormat="1" hidden="1" x14ac:dyDescent="0.2">
      <c r="A704" s="102" t="s">
        <v>601</v>
      </c>
      <c r="B704" s="94" t="s">
        <v>693</v>
      </c>
      <c r="C704" s="94">
        <v>11</v>
      </c>
      <c r="D704" s="95" t="s">
        <v>258</v>
      </c>
      <c r="E704" s="118">
        <v>3211</v>
      </c>
      <c r="F704" s="141" t="s">
        <v>42</v>
      </c>
      <c r="G704" s="141"/>
      <c r="H704" s="228">
        <v>750</v>
      </c>
      <c r="I704" s="228"/>
      <c r="J704" s="228"/>
      <c r="K704" s="228"/>
      <c r="L704" s="228"/>
      <c r="M704" s="228">
        <f t="shared" si="369"/>
        <v>750</v>
      </c>
    </row>
    <row r="705" spans="1:13" s="223" customFormat="1" hidden="1" x14ac:dyDescent="0.2">
      <c r="A705" s="102" t="s">
        <v>601</v>
      </c>
      <c r="B705" s="94" t="s">
        <v>693</v>
      </c>
      <c r="C705" s="94">
        <v>11</v>
      </c>
      <c r="D705" s="95" t="s">
        <v>258</v>
      </c>
      <c r="E705" s="118">
        <v>3213</v>
      </c>
      <c r="F705" s="141" t="s">
        <v>44</v>
      </c>
      <c r="G705" s="141"/>
      <c r="H705" s="228">
        <v>500</v>
      </c>
      <c r="I705" s="228"/>
      <c r="J705" s="228"/>
      <c r="K705" s="228"/>
      <c r="L705" s="228"/>
      <c r="M705" s="228">
        <f t="shared" si="369"/>
        <v>500</v>
      </c>
    </row>
    <row r="706" spans="1:13" s="223" customFormat="1" hidden="1" x14ac:dyDescent="0.2">
      <c r="A706" s="117" t="s">
        <v>601</v>
      </c>
      <c r="B706" s="101" t="s">
        <v>693</v>
      </c>
      <c r="C706" s="102">
        <v>11</v>
      </c>
      <c r="D706" s="117"/>
      <c r="E706" s="112">
        <v>323</v>
      </c>
      <c r="F706" s="140"/>
      <c r="G706" s="140"/>
      <c r="H706" s="106">
        <f t="shared" ref="H706:L706" si="392">H707</f>
        <v>4063</v>
      </c>
      <c r="I706" s="106">
        <f t="shared" si="392"/>
        <v>0</v>
      </c>
      <c r="J706" s="106">
        <f t="shared" si="392"/>
        <v>0</v>
      </c>
      <c r="K706" s="106">
        <f t="shared" si="392"/>
        <v>0</v>
      </c>
      <c r="L706" s="106">
        <f t="shared" si="392"/>
        <v>0</v>
      </c>
      <c r="M706" s="106">
        <f t="shared" si="369"/>
        <v>4063</v>
      </c>
    </row>
    <row r="707" spans="1:13" s="223" customFormat="1" hidden="1" x14ac:dyDescent="0.2">
      <c r="A707" s="102" t="s">
        <v>601</v>
      </c>
      <c r="B707" s="94" t="s">
        <v>693</v>
      </c>
      <c r="C707" s="94">
        <v>11</v>
      </c>
      <c r="D707" s="95" t="s">
        <v>258</v>
      </c>
      <c r="E707" s="118">
        <v>3237</v>
      </c>
      <c r="F707" s="141" t="s">
        <v>58</v>
      </c>
      <c r="G707" s="141"/>
      <c r="H707" s="228">
        <v>4063</v>
      </c>
      <c r="I707" s="228"/>
      <c r="J707" s="228"/>
      <c r="K707" s="228"/>
      <c r="L707" s="228"/>
      <c r="M707" s="228">
        <f t="shared" si="369"/>
        <v>4063</v>
      </c>
    </row>
    <row r="708" spans="1:13" s="225" customFormat="1" hidden="1" x14ac:dyDescent="0.2">
      <c r="A708" s="194" t="s">
        <v>601</v>
      </c>
      <c r="B708" s="175" t="s">
        <v>693</v>
      </c>
      <c r="C708" s="165">
        <v>12</v>
      </c>
      <c r="D708" s="165"/>
      <c r="E708" s="166">
        <v>31</v>
      </c>
      <c r="F708" s="167"/>
      <c r="G708" s="167"/>
      <c r="H708" s="247">
        <f t="shared" ref="H708:I708" si="393">H709+H711</f>
        <v>18300</v>
      </c>
      <c r="I708" s="247">
        <f t="shared" si="393"/>
        <v>0</v>
      </c>
      <c r="J708" s="247">
        <f t="shared" ref="J708:L708" si="394">J709+J711</f>
        <v>0</v>
      </c>
      <c r="K708" s="247">
        <f t="shared" si="394"/>
        <v>0</v>
      </c>
      <c r="L708" s="247">
        <f t="shared" si="394"/>
        <v>0</v>
      </c>
      <c r="M708" s="247">
        <f t="shared" si="369"/>
        <v>18300</v>
      </c>
    </row>
    <row r="709" spans="1:13" s="223" customFormat="1" hidden="1" x14ac:dyDescent="0.2">
      <c r="A709" s="132" t="s">
        <v>601</v>
      </c>
      <c r="B709" s="128" t="s">
        <v>693</v>
      </c>
      <c r="C709" s="102">
        <v>12</v>
      </c>
      <c r="D709" s="117"/>
      <c r="E709" s="112">
        <v>311</v>
      </c>
      <c r="F709" s="140"/>
      <c r="G709" s="140"/>
      <c r="H709" s="106">
        <f t="shared" ref="H709:L709" si="395">H710</f>
        <v>15600</v>
      </c>
      <c r="I709" s="106">
        <f t="shared" si="395"/>
        <v>0</v>
      </c>
      <c r="J709" s="106">
        <f t="shared" si="395"/>
        <v>0</v>
      </c>
      <c r="K709" s="106">
        <f t="shared" si="395"/>
        <v>0</v>
      </c>
      <c r="L709" s="106">
        <f t="shared" si="395"/>
        <v>0</v>
      </c>
      <c r="M709" s="106">
        <f t="shared" si="369"/>
        <v>15600</v>
      </c>
    </row>
    <row r="710" spans="1:13" s="223" customFormat="1" hidden="1" x14ac:dyDescent="0.2">
      <c r="A710" s="102" t="s">
        <v>601</v>
      </c>
      <c r="B710" s="94" t="s">
        <v>693</v>
      </c>
      <c r="C710" s="94">
        <v>12</v>
      </c>
      <c r="D710" s="95" t="s">
        <v>258</v>
      </c>
      <c r="E710" s="118">
        <v>3111</v>
      </c>
      <c r="F710" s="141" t="s">
        <v>33</v>
      </c>
      <c r="G710" s="141"/>
      <c r="H710" s="228">
        <v>15600</v>
      </c>
      <c r="I710" s="228"/>
      <c r="J710" s="228"/>
      <c r="K710" s="228"/>
      <c r="L710" s="228"/>
      <c r="M710" s="228">
        <f t="shared" si="369"/>
        <v>15600</v>
      </c>
    </row>
    <row r="711" spans="1:13" s="223" customFormat="1" hidden="1" x14ac:dyDescent="0.2">
      <c r="A711" s="102" t="s">
        <v>601</v>
      </c>
      <c r="B711" s="101" t="s">
        <v>693</v>
      </c>
      <c r="C711" s="102">
        <v>12</v>
      </c>
      <c r="D711" s="117"/>
      <c r="E711" s="112">
        <v>313</v>
      </c>
      <c r="F711" s="140"/>
      <c r="G711" s="140"/>
      <c r="H711" s="267">
        <f t="shared" ref="H711:L711" si="396">H712</f>
        <v>2700</v>
      </c>
      <c r="I711" s="267">
        <f t="shared" si="396"/>
        <v>0</v>
      </c>
      <c r="J711" s="267">
        <f t="shared" si="396"/>
        <v>0</v>
      </c>
      <c r="K711" s="267">
        <f t="shared" si="396"/>
        <v>0</v>
      </c>
      <c r="L711" s="267">
        <f t="shared" si="396"/>
        <v>0</v>
      </c>
      <c r="M711" s="267">
        <f t="shared" si="369"/>
        <v>2700</v>
      </c>
    </row>
    <row r="712" spans="1:13" s="223" customFormat="1" hidden="1" x14ac:dyDescent="0.2">
      <c r="A712" s="102" t="s">
        <v>601</v>
      </c>
      <c r="B712" s="94" t="s">
        <v>693</v>
      </c>
      <c r="C712" s="94">
        <v>12</v>
      </c>
      <c r="D712" s="95" t="s">
        <v>258</v>
      </c>
      <c r="E712" s="118">
        <v>3132</v>
      </c>
      <c r="F712" s="141" t="s">
        <v>40</v>
      </c>
      <c r="G712" s="141"/>
      <c r="H712" s="228">
        <v>2700</v>
      </c>
      <c r="I712" s="228"/>
      <c r="J712" s="228"/>
      <c r="K712" s="228"/>
      <c r="L712" s="228"/>
      <c r="M712" s="228">
        <f t="shared" si="369"/>
        <v>2700</v>
      </c>
    </row>
    <row r="713" spans="1:13" s="225" customFormat="1" hidden="1" x14ac:dyDescent="0.2">
      <c r="A713" s="194" t="s">
        <v>601</v>
      </c>
      <c r="B713" s="175" t="s">
        <v>693</v>
      </c>
      <c r="C713" s="165">
        <v>12</v>
      </c>
      <c r="D713" s="165"/>
      <c r="E713" s="166">
        <v>32</v>
      </c>
      <c r="F713" s="167"/>
      <c r="G713" s="167"/>
      <c r="H713" s="247">
        <f t="shared" ref="H713:I713" si="397">H714+H717</f>
        <v>10625</v>
      </c>
      <c r="I713" s="247">
        <f t="shared" si="397"/>
        <v>0</v>
      </c>
      <c r="J713" s="247">
        <f t="shared" ref="J713:L713" si="398">J714+J717</f>
        <v>0</v>
      </c>
      <c r="K713" s="247">
        <f t="shared" si="398"/>
        <v>0</v>
      </c>
      <c r="L713" s="247">
        <f t="shared" si="398"/>
        <v>0</v>
      </c>
      <c r="M713" s="247">
        <f t="shared" si="369"/>
        <v>10625</v>
      </c>
    </row>
    <row r="714" spans="1:13" s="223" customFormat="1" hidden="1" x14ac:dyDescent="0.2">
      <c r="A714" s="117" t="s">
        <v>601</v>
      </c>
      <c r="B714" s="101" t="s">
        <v>693</v>
      </c>
      <c r="C714" s="102">
        <v>12</v>
      </c>
      <c r="D714" s="117"/>
      <c r="E714" s="112">
        <v>321</v>
      </c>
      <c r="F714" s="140"/>
      <c r="G714" s="140"/>
      <c r="H714" s="106">
        <f t="shared" ref="H714:I714" si="399">H715+H716</f>
        <v>2500</v>
      </c>
      <c r="I714" s="106">
        <f t="shared" si="399"/>
        <v>0</v>
      </c>
      <c r="J714" s="106">
        <f t="shared" ref="J714:L714" si="400">J715+J716</f>
        <v>0</v>
      </c>
      <c r="K714" s="106">
        <f t="shared" si="400"/>
        <v>0</v>
      </c>
      <c r="L714" s="106">
        <f t="shared" si="400"/>
        <v>0</v>
      </c>
      <c r="M714" s="106">
        <f t="shared" si="369"/>
        <v>2500</v>
      </c>
    </row>
    <row r="715" spans="1:13" s="223" customFormat="1" hidden="1" x14ac:dyDescent="0.2">
      <c r="A715" s="102" t="s">
        <v>601</v>
      </c>
      <c r="B715" s="94" t="s">
        <v>693</v>
      </c>
      <c r="C715" s="94">
        <v>12</v>
      </c>
      <c r="D715" s="95" t="s">
        <v>258</v>
      </c>
      <c r="E715" s="118">
        <v>3211</v>
      </c>
      <c r="F715" s="141" t="s">
        <v>42</v>
      </c>
      <c r="G715" s="141"/>
      <c r="H715" s="228">
        <v>1500</v>
      </c>
      <c r="I715" s="228"/>
      <c r="J715" s="228"/>
      <c r="K715" s="228"/>
      <c r="L715" s="228"/>
      <c r="M715" s="228">
        <f t="shared" si="369"/>
        <v>1500</v>
      </c>
    </row>
    <row r="716" spans="1:13" s="223" customFormat="1" hidden="1" x14ac:dyDescent="0.2">
      <c r="A716" s="102" t="s">
        <v>601</v>
      </c>
      <c r="B716" s="94" t="s">
        <v>693</v>
      </c>
      <c r="C716" s="94">
        <v>12</v>
      </c>
      <c r="D716" s="95" t="s">
        <v>258</v>
      </c>
      <c r="E716" s="118">
        <v>3213</v>
      </c>
      <c r="F716" s="141" t="s">
        <v>44</v>
      </c>
      <c r="G716" s="141"/>
      <c r="H716" s="228">
        <v>1000</v>
      </c>
      <c r="I716" s="228"/>
      <c r="J716" s="228"/>
      <c r="K716" s="228"/>
      <c r="L716" s="228"/>
      <c r="M716" s="228">
        <f t="shared" si="369"/>
        <v>1000</v>
      </c>
    </row>
    <row r="717" spans="1:13" s="223" customFormat="1" hidden="1" x14ac:dyDescent="0.2">
      <c r="A717" s="117" t="s">
        <v>601</v>
      </c>
      <c r="B717" s="101" t="s">
        <v>693</v>
      </c>
      <c r="C717" s="102">
        <v>12</v>
      </c>
      <c r="D717" s="117"/>
      <c r="E717" s="112">
        <v>323</v>
      </c>
      <c r="F717" s="140"/>
      <c r="G717" s="140"/>
      <c r="H717" s="106">
        <f t="shared" ref="H717:L717" si="401">H718</f>
        <v>8125</v>
      </c>
      <c r="I717" s="106">
        <f t="shared" si="401"/>
        <v>0</v>
      </c>
      <c r="J717" s="106">
        <f t="shared" si="401"/>
        <v>0</v>
      </c>
      <c r="K717" s="106">
        <f t="shared" si="401"/>
        <v>0</v>
      </c>
      <c r="L717" s="106">
        <f t="shared" si="401"/>
        <v>0</v>
      </c>
      <c r="M717" s="106">
        <f t="shared" si="369"/>
        <v>8125</v>
      </c>
    </row>
    <row r="718" spans="1:13" s="223" customFormat="1" hidden="1" x14ac:dyDescent="0.2">
      <c r="A718" s="102" t="s">
        <v>601</v>
      </c>
      <c r="B718" s="94" t="s">
        <v>693</v>
      </c>
      <c r="C718" s="94">
        <v>12</v>
      </c>
      <c r="D718" s="95" t="s">
        <v>258</v>
      </c>
      <c r="E718" s="118">
        <v>3237</v>
      </c>
      <c r="F718" s="141" t="s">
        <v>58</v>
      </c>
      <c r="G718" s="141"/>
      <c r="H718" s="228">
        <v>8125</v>
      </c>
      <c r="I718" s="228"/>
      <c r="J718" s="228"/>
      <c r="K718" s="228"/>
      <c r="L718" s="228"/>
      <c r="M718" s="228">
        <f t="shared" si="369"/>
        <v>8125</v>
      </c>
    </row>
    <row r="719" spans="1:13" s="223" customFormat="1" ht="63" hidden="1" x14ac:dyDescent="0.2">
      <c r="A719" s="178" t="s">
        <v>601</v>
      </c>
      <c r="B719" s="169" t="s">
        <v>695</v>
      </c>
      <c r="C719" s="170"/>
      <c r="D719" s="178"/>
      <c r="E719" s="172"/>
      <c r="F719" s="179" t="s">
        <v>696</v>
      </c>
      <c r="G719" s="174" t="s">
        <v>666</v>
      </c>
      <c r="H719" s="248">
        <f>H720+H726+H731</f>
        <v>23124</v>
      </c>
      <c r="I719" s="248">
        <f>I720+I726+I731</f>
        <v>0</v>
      </c>
      <c r="J719" s="248">
        <f>J720+J726+J731</f>
        <v>0</v>
      </c>
      <c r="K719" s="248">
        <f>K720+K726+K731</f>
        <v>0</v>
      </c>
      <c r="L719" s="248">
        <f>L720+L726+L731</f>
        <v>0</v>
      </c>
      <c r="M719" s="248">
        <f t="shared" si="369"/>
        <v>23124</v>
      </c>
    </row>
    <row r="720" spans="1:13" s="225" customFormat="1" hidden="1" x14ac:dyDescent="0.2">
      <c r="A720" s="194" t="s">
        <v>601</v>
      </c>
      <c r="B720" s="175" t="s">
        <v>695</v>
      </c>
      <c r="C720" s="165">
        <v>11</v>
      </c>
      <c r="D720" s="165"/>
      <c r="E720" s="166">
        <v>32</v>
      </c>
      <c r="F720" s="167"/>
      <c r="G720" s="167"/>
      <c r="H720" s="247">
        <f t="shared" ref="H720:I720" si="402">H721+H724</f>
        <v>10660</v>
      </c>
      <c r="I720" s="247">
        <f t="shared" si="402"/>
        <v>0</v>
      </c>
      <c r="J720" s="247">
        <f t="shared" ref="J720:L720" si="403">J721+J724</f>
        <v>0</v>
      </c>
      <c r="K720" s="247">
        <f t="shared" si="403"/>
        <v>0</v>
      </c>
      <c r="L720" s="247">
        <f t="shared" si="403"/>
        <v>0</v>
      </c>
      <c r="M720" s="247">
        <f t="shared" si="369"/>
        <v>10660</v>
      </c>
    </row>
    <row r="721" spans="1:13" s="223" customFormat="1" hidden="1" x14ac:dyDescent="0.2">
      <c r="A721" s="132" t="s">
        <v>601</v>
      </c>
      <c r="B721" s="128" t="s">
        <v>695</v>
      </c>
      <c r="C721" s="102">
        <v>11</v>
      </c>
      <c r="D721" s="117"/>
      <c r="E721" s="112">
        <v>321</v>
      </c>
      <c r="F721" s="140"/>
      <c r="G721" s="140"/>
      <c r="H721" s="106">
        <f t="shared" ref="H721:I721" si="404">H722+H723</f>
        <v>910</v>
      </c>
      <c r="I721" s="106">
        <f t="shared" si="404"/>
        <v>0</v>
      </c>
      <c r="J721" s="106">
        <f t="shared" ref="J721:L721" si="405">J722+J723</f>
        <v>0</v>
      </c>
      <c r="K721" s="106">
        <f t="shared" si="405"/>
        <v>0</v>
      </c>
      <c r="L721" s="106">
        <f t="shared" si="405"/>
        <v>0</v>
      </c>
      <c r="M721" s="106">
        <f t="shared" si="369"/>
        <v>910</v>
      </c>
    </row>
    <row r="722" spans="1:13" s="223" customFormat="1" hidden="1" x14ac:dyDescent="0.2">
      <c r="A722" s="102" t="s">
        <v>601</v>
      </c>
      <c r="B722" s="94" t="s">
        <v>695</v>
      </c>
      <c r="C722" s="94">
        <v>11</v>
      </c>
      <c r="D722" s="95" t="s">
        <v>258</v>
      </c>
      <c r="E722" s="118">
        <v>3211</v>
      </c>
      <c r="F722" s="141" t="s">
        <v>42</v>
      </c>
      <c r="G722" s="141"/>
      <c r="H722" s="228">
        <v>660</v>
      </c>
      <c r="I722" s="228"/>
      <c r="J722" s="228"/>
      <c r="K722" s="228"/>
      <c r="L722" s="228"/>
      <c r="M722" s="228">
        <f t="shared" si="369"/>
        <v>660</v>
      </c>
    </row>
    <row r="723" spans="1:13" s="223" customFormat="1" hidden="1" x14ac:dyDescent="0.2">
      <c r="A723" s="102" t="s">
        <v>601</v>
      </c>
      <c r="B723" s="94" t="s">
        <v>695</v>
      </c>
      <c r="C723" s="94">
        <v>11</v>
      </c>
      <c r="D723" s="95" t="s">
        <v>258</v>
      </c>
      <c r="E723" s="118">
        <v>3213</v>
      </c>
      <c r="F723" s="141" t="s">
        <v>44</v>
      </c>
      <c r="G723" s="141"/>
      <c r="H723" s="228">
        <v>250</v>
      </c>
      <c r="I723" s="228"/>
      <c r="J723" s="228"/>
      <c r="K723" s="228"/>
      <c r="L723" s="228"/>
      <c r="M723" s="228">
        <f t="shared" si="369"/>
        <v>250</v>
      </c>
    </row>
    <row r="724" spans="1:13" s="223" customFormat="1" hidden="1" x14ac:dyDescent="0.2">
      <c r="A724" s="117" t="s">
        <v>601</v>
      </c>
      <c r="B724" s="101" t="s">
        <v>695</v>
      </c>
      <c r="C724" s="102">
        <v>11</v>
      </c>
      <c r="D724" s="117"/>
      <c r="E724" s="112">
        <v>323</v>
      </c>
      <c r="F724" s="140"/>
      <c r="G724" s="140"/>
      <c r="H724" s="106">
        <f t="shared" ref="H724:L724" si="406">H725</f>
        <v>9750</v>
      </c>
      <c r="I724" s="106">
        <f t="shared" si="406"/>
        <v>0</v>
      </c>
      <c r="J724" s="106">
        <f t="shared" si="406"/>
        <v>0</v>
      </c>
      <c r="K724" s="106">
        <f t="shared" si="406"/>
        <v>0</v>
      </c>
      <c r="L724" s="106">
        <f t="shared" si="406"/>
        <v>0</v>
      </c>
      <c r="M724" s="106">
        <f t="shared" si="369"/>
        <v>9750</v>
      </c>
    </row>
    <row r="725" spans="1:13" s="223" customFormat="1" hidden="1" x14ac:dyDescent="0.2">
      <c r="A725" s="102" t="s">
        <v>601</v>
      </c>
      <c r="B725" s="94" t="s">
        <v>695</v>
      </c>
      <c r="C725" s="94">
        <v>11</v>
      </c>
      <c r="D725" s="95" t="s">
        <v>258</v>
      </c>
      <c r="E725" s="118">
        <v>3237</v>
      </c>
      <c r="F725" s="141" t="s">
        <v>58</v>
      </c>
      <c r="G725" s="141"/>
      <c r="H725" s="228">
        <v>9750</v>
      </c>
      <c r="I725" s="228"/>
      <c r="J725" s="228"/>
      <c r="K725" s="228"/>
      <c r="L725" s="228"/>
      <c r="M725" s="228">
        <f t="shared" si="369"/>
        <v>9750</v>
      </c>
    </row>
    <row r="726" spans="1:13" s="225" customFormat="1" hidden="1" x14ac:dyDescent="0.2">
      <c r="A726" s="194" t="s">
        <v>601</v>
      </c>
      <c r="B726" s="175" t="s">
        <v>695</v>
      </c>
      <c r="C726" s="165">
        <v>12</v>
      </c>
      <c r="D726" s="165"/>
      <c r="E726" s="166">
        <v>31</v>
      </c>
      <c r="F726" s="167"/>
      <c r="G726" s="167"/>
      <c r="H726" s="247">
        <f t="shared" ref="H726:I726" si="407">H727+H729</f>
        <v>4136</v>
      </c>
      <c r="I726" s="247">
        <f t="shared" si="407"/>
        <v>0</v>
      </c>
      <c r="J726" s="247">
        <f t="shared" ref="J726:L726" si="408">J727+J729</f>
        <v>0</v>
      </c>
      <c r="K726" s="247">
        <f t="shared" si="408"/>
        <v>0</v>
      </c>
      <c r="L726" s="247">
        <f t="shared" si="408"/>
        <v>0</v>
      </c>
      <c r="M726" s="247">
        <f t="shared" si="369"/>
        <v>4136</v>
      </c>
    </row>
    <row r="727" spans="1:13" s="223" customFormat="1" hidden="1" x14ac:dyDescent="0.2">
      <c r="A727" s="132" t="s">
        <v>601</v>
      </c>
      <c r="B727" s="128" t="s">
        <v>695</v>
      </c>
      <c r="C727" s="102">
        <v>12</v>
      </c>
      <c r="D727" s="117"/>
      <c r="E727" s="112">
        <v>311</v>
      </c>
      <c r="F727" s="140"/>
      <c r="G727" s="140"/>
      <c r="H727" s="106">
        <f t="shared" ref="H727:L727" si="409">H728</f>
        <v>3516</v>
      </c>
      <c r="I727" s="106">
        <f t="shared" si="409"/>
        <v>0</v>
      </c>
      <c r="J727" s="106">
        <f t="shared" si="409"/>
        <v>0</v>
      </c>
      <c r="K727" s="106">
        <f t="shared" si="409"/>
        <v>0</v>
      </c>
      <c r="L727" s="106">
        <f t="shared" si="409"/>
        <v>0</v>
      </c>
      <c r="M727" s="106">
        <f t="shared" si="369"/>
        <v>3516</v>
      </c>
    </row>
    <row r="728" spans="1:13" s="223" customFormat="1" hidden="1" x14ac:dyDescent="0.2">
      <c r="A728" s="102" t="s">
        <v>601</v>
      </c>
      <c r="B728" s="94" t="s">
        <v>695</v>
      </c>
      <c r="C728" s="94">
        <v>12</v>
      </c>
      <c r="D728" s="95" t="s">
        <v>258</v>
      </c>
      <c r="E728" s="118">
        <v>3111</v>
      </c>
      <c r="F728" s="141" t="s">
        <v>33</v>
      </c>
      <c r="G728" s="141"/>
      <c r="H728" s="228">
        <v>3516</v>
      </c>
      <c r="I728" s="228"/>
      <c r="J728" s="228"/>
      <c r="K728" s="228"/>
      <c r="L728" s="228"/>
      <c r="M728" s="228">
        <f t="shared" ref="M728:M796" si="410">H728-I728+J728-K728+L728</f>
        <v>3516</v>
      </c>
    </row>
    <row r="729" spans="1:13" s="223" customFormat="1" hidden="1" x14ac:dyDescent="0.2">
      <c r="A729" s="102" t="s">
        <v>601</v>
      </c>
      <c r="B729" s="101" t="s">
        <v>695</v>
      </c>
      <c r="C729" s="102">
        <v>12</v>
      </c>
      <c r="D729" s="117"/>
      <c r="E729" s="112">
        <v>313</v>
      </c>
      <c r="F729" s="140"/>
      <c r="G729" s="140"/>
      <c r="H729" s="267">
        <f t="shared" ref="H729:L729" si="411">H730</f>
        <v>620</v>
      </c>
      <c r="I729" s="267">
        <f t="shared" si="411"/>
        <v>0</v>
      </c>
      <c r="J729" s="267">
        <f t="shared" si="411"/>
        <v>0</v>
      </c>
      <c r="K729" s="267">
        <f t="shared" si="411"/>
        <v>0</v>
      </c>
      <c r="L729" s="267">
        <f t="shared" si="411"/>
        <v>0</v>
      </c>
      <c r="M729" s="267">
        <f t="shared" si="410"/>
        <v>620</v>
      </c>
    </row>
    <row r="730" spans="1:13" s="223" customFormat="1" hidden="1" x14ac:dyDescent="0.2">
      <c r="A730" s="102" t="s">
        <v>601</v>
      </c>
      <c r="B730" s="94" t="s">
        <v>695</v>
      </c>
      <c r="C730" s="94">
        <v>12</v>
      </c>
      <c r="D730" s="95" t="s">
        <v>258</v>
      </c>
      <c r="E730" s="118">
        <v>3132</v>
      </c>
      <c r="F730" s="141" t="s">
        <v>40</v>
      </c>
      <c r="G730" s="141"/>
      <c r="H730" s="228">
        <v>620</v>
      </c>
      <c r="I730" s="228"/>
      <c r="J730" s="228"/>
      <c r="K730" s="228"/>
      <c r="L730" s="228"/>
      <c r="M730" s="228">
        <f t="shared" si="410"/>
        <v>620</v>
      </c>
    </row>
    <row r="731" spans="1:13" s="225" customFormat="1" hidden="1" x14ac:dyDescent="0.2">
      <c r="A731" s="194" t="s">
        <v>601</v>
      </c>
      <c r="B731" s="175" t="s">
        <v>695</v>
      </c>
      <c r="C731" s="165">
        <v>12</v>
      </c>
      <c r="D731" s="165"/>
      <c r="E731" s="166">
        <v>32</v>
      </c>
      <c r="F731" s="167"/>
      <c r="G731" s="167"/>
      <c r="H731" s="247">
        <f t="shared" ref="H731:I731" si="412">H732+H735</f>
        <v>8328</v>
      </c>
      <c r="I731" s="247">
        <f t="shared" si="412"/>
        <v>0</v>
      </c>
      <c r="J731" s="247">
        <f t="shared" ref="J731:L731" si="413">J732+J735</f>
        <v>0</v>
      </c>
      <c r="K731" s="247">
        <f t="shared" si="413"/>
        <v>0</v>
      </c>
      <c r="L731" s="247">
        <f t="shared" si="413"/>
        <v>0</v>
      </c>
      <c r="M731" s="247">
        <f t="shared" si="410"/>
        <v>8328</v>
      </c>
    </row>
    <row r="732" spans="1:13" s="225" customFormat="1" hidden="1" x14ac:dyDescent="0.2">
      <c r="A732" s="132" t="s">
        <v>601</v>
      </c>
      <c r="B732" s="128" t="s">
        <v>695</v>
      </c>
      <c r="C732" s="102">
        <v>12</v>
      </c>
      <c r="D732" s="117"/>
      <c r="E732" s="112">
        <v>321</v>
      </c>
      <c r="F732" s="140"/>
      <c r="G732" s="140"/>
      <c r="H732" s="106">
        <f t="shared" ref="H732:I732" si="414">H733+H734</f>
        <v>728</v>
      </c>
      <c r="I732" s="106">
        <f t="shared" si="414"/>
        <v>0</v>
      </c>
      <c r="J732" s="106">
        <f t="shared" ref="J732:L732" si="415">J733+J734</f>
        <v>0</v>
      </c>
      <c r="K732" s="106">
        <f t="shared" si="415"/>
        <v>0</v>
      </c>
      <c r="L732" s="106">
        <f t="shared" si="415"/>
        <v>0</v>
      </c>
      <c r="M732" s="106">
        <f t="shared" si="410"/>
        <v>728</v>
      </c>
    </row>
    <row r="733" spans="1:13" s="223" customFormat="1" hidden="1" x14ac:dyDescent="0.2">
      <c r="A733" s="102" t="s">
        <v>601</v>
      </c>
      <c r="B733" s="94" t="s">
        <v>695</v>
      </c>
      <c r="C733" s="94">
        <v>12</v>
      </c>
      <c r="D733" s="95" t="s">
        <v>258</v>
      </c>
      <c r="E733" s="118">
        <v>3211</v>
      </c>
      <c r="F733" s="141" t="s">
        <v>42</v>
      </c>
      <c r="G733" s="141"/>
      <c r="H733" s="228">
        <v>528</v>
      </c>
      <c r="I733" s="228"/>
      <c r="J733" s="228"/>
      <c r="K733" s="228"/>
      <c r="L733" s="228"/>
      <c r="M733" s="228">
        <f t="shared" si="410"/>
        <v>528</v>
      </c>
    </row>
    <row r="734" spans="1:13" s="223" customFormat="1" hidden="1" x14ac:dyDescent="0.2">
      <c r="A734" s="102" t="s">
        <v>601</v>
      </c>
      <c r="B734" s="94" t="s">
        <v>695</v>
      </c>
      <c r="C734" s="94">
        <v>12</v>
      </c>
      <c r="D734" s="95" t="s">
        <v>258</v>
      </c>
      <c r="E734" s="118">
        <v>3213</v>
      </c>
      <c r="F734" s="141" t="s">
        <v>44</v>
      </c>
      <c r="G734" s="141"/>
      <c r="H734" s="228">
        <v>200</v>
      </c>
      <c r="I734" s="228"/>
      <c r="J734" s="228"/>
      <c r="K734" s="228"/>
      <c r="L734" s="228"/>
      <c r="M734" s="228">
        <f t="shared" si="410"/>
        <v>200</v>
      </c>
    </row>
    <row r="735" spans="1:13" s="223" customFormat="1" hidden="1" x14ac:dyDescent="0.2">
      <c r="A735" s="117" t="s">
        <v>601</v>
      </c>
      <c r="B735" s="101" t="s">
        <v>695</v>
      </c>
      <c r="C735" s="102">
        <v>12</v>
      </c>
      <c r="D735" s="117"/>
      <c r="E735" s="112">
        <v>323</v>
      </c>
      <c r="F735" s="140"/>
      <c r="G735" s="140"/>
      <c r="H735" s="106">
        <f t="shared" ref="H735:L735" si="416">H736</f>
        <v>7600</v>
      </c>
      <c r="I735" s="106">
        <f t="shared" si="416"/>
        <v>0</v>
      </c>
      <c r="J735" s="106">
        <f t="shared" si="416"/>
        <v>0</v>
      </c>
      <c r="K735" s="106">
        <f t="shared" si="416"/>
        <v>0</v>
      </c>
      <c r="L735" s="106">
        <f t="shared" si="416"/>
        <v>0</v>
      </c>
      <c r="M735" s="106">
        <f t="shared" si="410"/>
        <v>7600</v>
      </c>
    </row>
    <row r="736" spans="1:13" s="223" customFormat="1" hidden="1" x14ac:dyDescent="0.2">
      <c r="A736" s="102" t="s">
        <v>601</v>
      </c>
      <c r="B736" s="94" t="s">
        <v>695</v>
      </c>
      <c r="C736" s="94">
        <v>12</v>
      </c>
      <c r="D736" s="95" t="s">
        <v>258</v>
      </c>
      <c r="E736" s="118">
        <v>3237</v>
      </c>
      <c r="F736" s="141" t="s">
        <v>58</v>
      </c>
      <c r="G736" s="141"/>
      <c r="H736" s="228">
        <v>7600</v>
      </c>
      <c r="I736" s="228"/>
      <c r="J736" s="228"/>
      <c r="K736" s="228"/>
      <c r="L736" s="228"/>
      <c r="M736" s="228">
        <f t="shared" si="410"/>
        <v>7600</v>
      </c>
    </row>
    <row r="737" spans="1:13" s="100" customFormat="1" ht="47.25" hidden="1" x14ac:dyDescent="0.2">
      <c r="A737" s="195" t="s">
        <v>601</v>
      </c>
      <c r="B737" s="170" t="s">
        <v>697</v>
      </c>
      <c r="C737" s="170"/>
      <c r="D737" s="170"/>
      <c r="E737" s="171"/>
      <c r="F737" s="173" t="s">
        <v>698</v>
      </c>
      <c r="G737" s="174" t="s">
        <v>681</v>
      </c>
      <c r="H737" s="248">
        <f>H738</f>
        <v>1327</v>
      </c>
      <c r="I737" s="248">
        <f>I738</f>
        <v>1327</v>
      </c>
      <c r="J737" s="248">
        <f>J738</f>
        <v>28000</v>
      </c>
      <c r="K737" s="248">
        <f>K738</f>
        <v>0</v>
      </c>
      <c r="L737" s="248">
        <f>L738</f>
        <v>0</v>
      </c>
      <c r="M737" s="248">
        <f>H737-I737+J737-K737+L737</f>
        <v>28000</v>
      </c>
    </row>
    <row r="738" spans="1:13" s="138" customFormat="1" hidden="1" x14ac:dyDescent="0.2">
      <c r="A738" s="183" t="s">
        <v>601</v>
      </c>
      <c r="B738" s="164" t="s">
        <v>697</v>
      </c>
      <c r="C738" s="165">
        <v>11</v>
      </c>
      <c r="D738" s="165"/>
      <c r="E738" s="166">
        <v>38</v>
      </c>
      <c r="F738" s="167"/>
      <c r="G738" s="168"/>
      <c r="H738" s="247">
        <f t="shared" ref="H738" si="417">H739</f>
        <v>1327</v>
      </c>
      <c r="I738" s="247">
        <f>I739</f>
        <v>1327</v>
      </c>
      <c r="J738" s="247">
        <f>J739</f>
        <v>28000</v>
      </c>
      <c r="K738" s="247">
        <f>K739</f>
        <v>0</v>
      </c>
      <c r="L738" s="247">
        <f>L739</f>
        <v>0</v>
      </c>
      <c r="M738" s="247">
        <f>H738-I738+J738-K738+L738</f>
        <v>28000</v>
      </c>
    </row>
    <row r="739" spans="1:13" s="100" customFormat="1" hidden="1" x14ac:dyDescent="0.2">
      <c r="A739" s="117" t="s">
        <v>601</v>
      </c>
      <c r="B739" s="101" t="s">
        <v>697</v>
      </c>
      <c r="C739" s="102">
        <v>11</v>
      </c>
      <c r="D739" s="117"/>
      <c r="E739" s="104">
        <v>381</v>
      </c>
      <c r="F739" s="140"/>
      <c r="G739" s="105"/>
      <c r="H739" s="106">
        <f>H741+H740</f>
        <v>1327</v>
      </c>
      <c r="I739" s="106">
        <f>I741+I740</f>
        <v>1327</v>
      </c>
      <c r="J739" s="106">
        <f>J741+J740</f>
        <v>28000</v>
      </c>
      <c r="K739" s="106">
        <f>K741+K740</f>
        <v>0</v>
      </c>
      <c r="L739" s="106">
        <f>L741+L740</f>
        <v>0</v>
      </c>
      <c r="M739" s="106">
        <f>H739-I739+J739-K739+L739</f>
        <v>28000</v>
      </c>
    </row>
    <row r="740" spans="1:13" s="100" customFormat="1" hidden="1" x14ac:dyDescent="0.2">
      <c r="A740" s="108" t="s">
        <v>601</v>
      </c>
      <c r="B740" s="160" t="s">
        <v>697</v>
      </c>
      <c r="C740" s="94">
        <v>11</v>
      </c>
      <c r="D740" s="95" t="s">
        <v>258</v>
      </c>
      <c r="E740" s="109">
        <v>3811</v>
      </c>
      <c r="F740" s="141" t="s">
        <v>73</v>
      </c>
      <c r="G740" s="131"/>
      <c r="H740" s="231">
        <v>0</v>
      </c>
      <c r="I740" s="231"/>
      <c r="J740" s="231">
        <v>28000</v>
      </c>
      <c r="K740" s="231"/>
      <c r="L740" s="231"/>
      <c r="M740" s="231">
        <f>H740-I740+J740-K740+L740</f>
        <v>28000</v>
      </c>
    </row>
    <row r="741" spans="1:13" s="100" customFormat="1" hidden="1" x14ac:dyDescent="0.2">
      <c r="A741" s="108" t="s">
        <v>601</v>
      </c>
      <c r="B741" s="160" t="s">
        <v>697</v>
      </c>
      <c r="C741" s="94">
        <v>11</v>
      </c>
      <c r="D741" s="95" t="s">
        <v>270</v>
      </c>
      <c r="E741" s="109">
        <v>3811</v>
      </c>
      <c r="F741" s="141" t="s">
        <v>73</v>
      </c>
      <c r="G741" s="131"/>
      <c r="H741" s="231">
        <v>1327</v>
      </c>
      <c r="I741" s="231">
        <v>1327</v>
      </c>
      <c r="J741" s="231">
        <v>0</v>
      </c>
      <c r="K741" s="231"/>
      <c r="L741" s="231"/>
      <c r="M741" s="231">
        <f>H741-I741+J741-K741+L741</f>
        <v>0</v>
      </c>
    </row>
    <row r="742" spans="1:13" s="100" customFormat="1" hidden="1" x14ac:dyDescent="0.2">
      <c r="A742" s="198" t="s">
        <v>601</v>
      </c>
      <c r="B742" s="350" t="s">
        <v>699</v>
      </c>
      <c r="C742" s="350"/>
      <c r="D742" s="350"/>
      <c r="E742" s="350"/>
      <c r="F742" s="350"/>
      <c r="G742" s="116"/>
      <c r="H742" s="245">
        <f>H743+H748+H752+H756+H765+H786+H797+H816+H820+H770+H826+H774+H781+H793</f>
        <v>399010273</v>
      </c>
      <c r="I742" s="245">
        <f t="shared" ref="I742:L742" si="418">I743+I748+I752+I756+I765+I786+I797+I816+I820+I770+I826+I774+I781+I793</f>
        <v>10551123</v>
      </c>
      <c r="J742" s="245">
        <f t="shared" si="418"/>
        <v>10551123</v>
      </c>
      <c r="K742" s="245">
        <f t="shared" si="418"/>
        <v>18805330</v>
      </c>
      <c r="L742" s="245">
        <f t="shared" si="418"/>
        <v>69700000</v>
      </c>
      <c r="M742" s="245">
        <f t="shared" si="410"/>
        <v>449904943</v>
      </c>
    </row>
    <row r="743" spans="1:13" s="100" customFormat="1" ht="47.25" hidden="1" x14ac:dyDescent="0.2">
      <c r="A743" s="195" t="s">
        <v>601</v>
      </c>
      <c r="B743" s="177" t="s">
        <v>700</v>
      </c>
      <c r="C743" s="177"/>
      <c r="D743" s="177"/>
      <c r="E743" s="171"/>
      <c r="F743" s="173" t="s">
        <v>701</v>
      </c>
      <c r="G743" s="174" t="s">
        <v>702</v>
      </c>
      <c r="H743" s="248">
        <f t="shared" ref="H743:L744" si="419">H744</f>
        <v>9665500</v>
      </c>
      <c r="I743" s="248">
        <f t="shared" si="419"/>
        <v>0</v>
      </c>
      <c r="J743" s="248">
        <f t="shared" si="419"/>
        <v>0</v>
      </c>
      <c r="K743" s="248">
        <f t="shared" si="419"/>
        <v>1700000</v>
      </c>
      <c r="L743" s="248">
        <f t="shared" si="419"/>
        <v>0</v>
      </c>
      <c r="M743" s="248">
        <f t="shared" si="410"/>
        <v>7965500</v>
      </c>
    </row>
    <row r="744" spans="1:13" s="138" customFormat="1" hidden="1" x14ac:dyDescent="0.2">
      <c r="A744" s="194" t="s">
        <v>601</v>
      </c>
      <c r="B744" s="175" t="s">
        <v>700</v>
      </c>
      <c r="C744" s="165">
        <v>11</v>
      </c>
      <c r="D744" s="165"/>
      <c r="E744" s="166">
        <v>36</v>
      </c>
      <c r="F744" s="167"/>
      <c r="G744" s="168"/>
      <c r="H744" s="247">
        <f t="shared" si="419"/>
        <v>9665500</v>
      </c>
      <c r="I744" s="247">
        <f t="shared" si="419"/>
        <v>0</v>
      </c>
      <c r="J744" s="247">
        <f t="shared" si="419"/>
        <v>0</v>
      </c>
      <c r="K744" s="247">
        <f t="shared" si="419"/>
        <v>1700000</v>
      </c>
      <c r="L744" s="247">
        <f t="shared" si="419"/>
        <v>0</v>
      </c>
      <c r="M744" s="247">
        <f t="shared" si="410"/>
        <v>7965500</v>
      </c>
    </row>
    <row r="745" spans="1:13" s="149" customFormat="1" hidden="1" x14ac:dyDescent="0.2">
      <c r="A745" s="103" t="s">
        <v>601</v>
      </c>
      <c r="B745" s="120" t="s">
        <v>700</v>
      </c>
      <c r="C745" s="120">
        <v>11</v>
      </c>
      <c r="D745" s="103"/>
      <c r="E745" s="104">
        <v>363</v>
      </c>
      <c r="F745" s="140"/>
      <c r="G745" s="105"/>
      <c r="H745" s="106">
        <f t="shared" ref="H745:I745" si="420">H747+H746</f>
        <v>9665500</v>
      </c>
      <c r="I745" s="106">
        <f t="shared" si="420"/>
        <v>0</v>
      </c>
      <c r="J745" s="106">
        <f t="shared" ref="J745:L745" si="421">J747+J746</f>
        <v>0</v>
      </c>
      <c r="K745" s="106">
        <f t="shared" si="421"/>
        <v>1700000</v>
      </c>
      <c r="L745" s="106">
        <f t="shared" si="421"/>
        <v>0</v>
      </c>
      <c r="M745" s="106">
        <f t="shared" si="410"/>
        <v>7965500</v>
      </c>
    </row>
    <row r="746" spans="1:13" s="124" customFormat="1" hidden="1" x14ac:dyDescent="0.2">
      <c r="A746" s="136" t="s">
        <v>601</v>
      </c>
      <c r="B746" s="203" t="s">
        <v>700</v>
      </c>
      <c r="C746" s="203">
        <v>11</v>
      </c>
      <c r="D746" s="136" t="s">
        <v>270</v>
      </c>
      <c r="E746" s="137">
        <v>3631</v>
      </c>
      <c r="F746" s="142" t="s">
        <v>71</v>
      </c>
      <c r="G746" s="131"/>
      <c r="H746" s="231">
        <v>9700</v>
      </c>
      <c r="I746" s="231"/>
      <c r="J746" s="231"/>
      <c r="K746" s="231"/>
      <c r="L746" s="231"/>
      <c r="M746" s="231">
        <f t="shared" si="410"/>
        <v>9700</v>
      </c>
    </row>
    <row r="747" spans="1:13" s="100" customFormat="1" hidden="1" x14ac:dyDescent="0.2">
      <c r="A747" s="108" t="s">
        <v>601</v>
      </c>
      <c r="B747" s="123" t="s">
        <v>700</v>
      </c>
      <c r="C747" s="123">
        <v>11</v>
      </c>
      <c r="D747" s="108" t="s">
        <v>270</v>
      </c>
      <c r="E747" s="109">
        <v>3632</v>
      </c>
      <c r="F747" s="141" t="s">
        <v>183</v>
      </c>
      <c r="G747" s="131"/>
      <c r="H747" s="244">
        <v>9655800</v>
      </c>
      <c r="I747" s="244"/>
      <c r="J747" s="244"/>
      <c r="K747" s="244">
        <v>1700000</v>
      </c>
      <c r="L747" s="244"/>
      <c r="M747" s="244">
        <f t="shared" si="410"/>
        <v>7955800</v>
      </c>
    </row>
    <row r="748" spans="1:13" s="100" customFormat="1" ht="47.25" hidden="1" x14ac:dyDescent="0.2">
      <c r="A748" s="195" t="s">
        <v>601</v>
      </c>
      <c r="B748" s="170" t="s">
        <v>703</v>
      </c>
      <c r="C748" s="170"/>
      <c r="D748" s="170"/>
      <c r="E748" s="171"/>
      <c r="F748" s="173" t="s">
        <v>704</v>
      </c>
      <c r="G748" s="174" t="s">
        <v>702</v>
      </c>
      <c r="H748" s="248">
        <f t="shared" ref="H748:L750" si="422">H749</f>
        <v>3800000</v>
      </c>
      <c r="I748" s="248">
        <f t="shared" si="422"/>
        <v>0</v>
      </c>
      <c r="J748" s="248">
        <f t="shared" si="422"/>
        <v>0</v>
      </c>
      <c r="K748" s="248">
        <f t="shared" si="422"/>
        <v>1300000</v>
      </c>
      <c r="L748" s="248">
        <f t="shared" si="422"/>
        <v>0</v>
      </c>
      <c r="M748" s="248">
        <f t="shared" si="410"/>
        <v>2500000</v>
      </c>
    </row>
    <row r="749" spans="1:13" s="149" customFormat="1" hidden="1" x14ac:dyDescent="0.2">
      <c r="A749" s="183" t="s">
        <v>601</v>
      </c>
      <c r="B749" s="165" t="s">
        <v>703</v>
      </c>
      <c r="C749" s="165">
        <v>11</v>
      </c>
      <c r="D749" s="165"/>
      <c r="E749" s="166">
        <v>36</v>
      </c>
      <c r="F749" s="167"/>
      <c r="G749" s="168"/>
      <c r="H749" s="247">
        <f t="shared" si="422"/>
        <v>3800000</v>
      </c>
      <c r="I749" s="247">
        <f t="shared" si="422"/>
        <v>0</v>
      </c>
      <c r="J749" s="247">
        <f t="shared" si="422"/>
        <v>0</v>
      </c>
      <c r="K749" s="247">
        <f t="shared" si="422"/>
        <v>1300000</v>
      </c>
      <c r="L749" s="247">
        <f t="shared" si="422"/>
        <v>0</v>
      </c>
      <c r="M749" s="247">
        <f t="shared" si="410"/>
        <v>2500000</v>
      </c>
    </row>
    <row r="750" spans="1:13" s="100" customFormat="1" hidden="1" x14ac:dyDescent="0.2">
      <c r="A750" s="103" t="s">
        <v>601</v>
      </c>
      <c r="B750" s="102" t="s">
        <v>703</v>
      </c>
      <c r="C750" s="102">
        <v>11</v>
      </c>
      <c r="D750" s="117"/>
      <c r="E750" s="104">
        <v>363</v>
      </c>
      <c r="F750" s="140"/>
      <c r="G750" s="105"/>
      <c r="H750" s="106">
        <f t="shared" si="422"/>
        <v>3800000</v>
      </c>
      <c r="I750" s="106">
        <f t="shared" si="422"/>
        <v>0</v>
      </c>
      <c r="J750" s="106">
        <f t="shared" si="422"/>
        <v>0</v>
      </c>
      <c r="K750" s="106">
        <f t="shared" si="422"/>
        <v>1300000</v>
      </c>
      <c r="L750" s="106">
        <f t="shared" si="422"/>
        <v>0</v>
      </c>
      <c r="M750" s="106">
        <f t="shared" si="410"/>
        <v>2500000</v>
      </c>
    </row>
    <row r="751" spans="1:13" s="100" customFormat="1" hidden="1" x14ac:dyDescent="0.2">
      <c r="A751" s="108" t="s">
        <v>601</v>
      </c>
      <c r="B751" s="94" t="s">
        <v>703</v>
      </c>
      <c r="C751" s="94">
        <v>11</v>
      </c>
      <c r="D751" s="95" t="s">
        <v>270</v>
      </c>
      <c r="E751" s="109">
        <v>3632</v>
      </c>
      <c r="F751" s="141" t="s">
        <v>183</v>
      </c>
      <c r="G751" s="131"/>
      <c r="H751" s="244">
        <v>3800000</v>
      </c>
      <c r="I751" s="244"/>
      <c r="J751" s="244"/>
      <c r="K751" s="244">
        <v>1300000</v>
      </c>
      <c r="L751" s="244"/>
      <c r="M751" s="244">
        <f t="shared" si="410"/>
        <v>2500000</v>
      </c>
    </row>
    <row r="752" spans="1:13" s="100" customFormat="1" ht="45" hidden="1" x14ac:dyDescent="0.2">
      <c r="A752" s="195" t="s">
        <v>601</v>
      </c>
      <c r="B752" s="169" t="s">
        <v>705</v>
      </c>
      <c r="C752" s="169"/>
      <c r="D752" s="169"/>
      <c r="E752" s="176"/>
      <c r="F752" s="173" t="s">
        <v>445</v>
      </c>
      <c r="G752" s="174" t="s">
        <v>702</v>
      </c>
      <c r="H752" s="248">
        <f t="shared" ref="H752:L754" si="423">H753</f>
        <v>73000000</v>
      </c>
      <c r="I752" s="248">
        <f t="shared" si="423"/>
        <v>0</v>
      </c>
      <c r="J752" s="248">
        <f t="shared" si="423"/>
        <v>0</v>
      </c>
      <c r="K752" s="248">
        <f t="shared" si="423"/>
        <v>0</v>
      </c>
      <c r="L752" s="248">
        <f t="shared" si="423"/>
        <v>5000000</v>
      </c>
      <c r="M752" s="248">
        <f t="shared" si="410"/>
        <v>78000000</v>
      </c>
    </row>
    <row r="753" spans="1:13" s="149" customFormat="1" hidden="1" x14ac:dyDescent="0.2">
      <c r="A753" s="194" t="s">
        <v>601</v>
      </c>
      <c r="B753" s="175" t="s">
        <v>705</v>
      </c>
      <c r="C753" s="165">
        <v>11</v>
      </c>
      <c r="D753" s="165"/>
      <c r="E753" s="166">
        <v>36</v>
      </c>
      <c r="F753" s="167"/>
      <c r="G753" s="168"/>
      <c r="H753" s="247">
        <f t="shared" si="423"/>
        <v>73000000</v>
      </c>
      <c r="I753" s="247">
        <f t="shared" si="423"/>
        <v>0</v>
      </c>
      <c r="J753" s="247">
        <f t="shared" si="423"/>
        <v>0</v>
      </c>
      <c r="K753" s="247">
        <f t="shared" si="423"/>
        <v>0</v>
      </c>
      <c r="L753" s="247">
        <f t="shared" si="423"/>
        <v>5000000</v>
      </c>
      <c r="M753" s="247">
        <f t="shared" si="410"/>
        <v>78000000</v>
      </c>
    </row>
    <row r="754" spans="1:13" s="100" customFormat="1" hidden="1" x14ac:dyDescent="0.2">
      <c r="A754" s="117" t="s">
        <v>601</v>
      </c>
      <c r="B754" s="101" t="s">
        <v>705</v>
      </c>
      <c r="C754" s="102">
        <v>11</v>
      </c>
      <c r="D754" s="117"/>
      <c r="E754" s="112">
        <v>363</v>
      </c>
      <c r="F754" s="140"/>
      <c r="G754" s="105"/>
      <c r="H754" s="106">
        <f t="shared" si="423"/>
        <v>73000000</v>
      </c>
      <c r="I754" s="106">
        <f t="shared" si="423"/>
        <v>0</v>
      </c>
      <c r="J754" s="106">
        <f t="shared" si="423"/>
        <v>0</v>
      </c>
      <c r="K754" s="106">
        <f t="shared" si="423"/>
        <v>0</v>
      </c>
      <c r="L754" s="106">
        <f t="shared" si="423"/>
        <v>5000000</v>
      </c>
      <c r="M754" s="106">
        <f t="shared" si="410"/>
        <v>78000000</v>
      </c>
    </row>
    <row r="755" spans="1:13" s="138" customFormat="1" ht="15" hidden="1" x14ac:dyDescent="0.2">
      <c r="A755" s="95" t="s">
        <v>601</v>
      </c>
      <c r="B755" s="93" t="s">
        <v>705</v>
      </c>
      <c r="C755" s="94">
        <v>11</v>
      </c>
      <c r="D755" s="95" t="s">
        <v>270</v>
      </c>
      <c r="E755" s="118">
        <v>3632</v>
      </c>
      <c r="F755" s="141" t="s">
        <v>183</v>
      </c>
      <c r="G755" s="131"/>
      <c r="H755" s="231">
        <v>73000000</v>
      </c>
      <c r="I755" s="231"/>
      <c r="J755" s="231"/>
      <c r="K755" s="231"/>
      <c r="L755" s="231">
        <v>5000000</v>
      </c>
      <c r="M755" s="231">
        <f t="shared" si="410"/>
        <v>78000000</v>
      </c>
    </row>
    <row r="756" spans="1:13" s="138" customFormat="1" ht="45" hidden="1" x14ac:dyDescent="0.2">
      <c r="A756" s="195" t="s">
        <v>601</v>
      </c>
      <c r="B756" s="169" t="s">
        <v>706</v>
      </c>
      <c r="C756" s="170"/>
      <c r="D756" s="178"/>
      <c r="E756" s="172"/>
      <c r="F756" s="179" t="s">
        <v>707</v>
      </c>
      <c r="G756" s="174" t="s">
        <v>702</v>
      </c>
      <c r="H756" s="248">
        <f t="shared" ref="H756:I756" si="424">H757+H761</f>
        <v>17708200</v>
      </c>
      <c r="I756" s="248">
        <f t="shared" si="424"/>
        <v>0</v>
      </c>
      <c r="J756" s="248">
        <f t="shared" ref="J756:L756" si="425">J757+J761</f>
        <v>0</v>
      </c>
      <c r="K756" s="248">
        <f t="shared" si="425"/>
        <v>5239350</v>
      </c>
      <c r="L756" s="248">
        <f t="shared" si="425"/>
        <v>6500000</v>
      </c>
      <c r="M756" s="248">
        <f t="shared" si="410"/>
        <v>18968850</v>
      </c>
    </row>
    <row r="757" spans="1:13" s="138" customFormat="1" hidden="1" x14ac:dyDescent="0.2">
      <c r="A757" s="194" t="s">
        <v>601</v>
      </c>
      <c r="B757" s="175" t="s">
        <v>706</v>
      </c>
      <c r="C757" s="165">
        <v>11</v>
      </c>
      <c r="D757" s="165"/>
      <c r="E757" s="166">
        <v>36</v>
      </c>
      <c r="F757" s="167"/>
      <c r="G757" s="168"/>
      <c r="H757" s="247">
        <f t="shared" ref="H757:L757" si="426">H758</f>
        <v>3303200</v>
      </c>
      <c r="I757" s="247">
        <f t="shared" si="426"/>
        <v>0</v>
      </c>
      <c r="J757" s="247">
        <f t="shared" si="426"/>
        <v>0</v>
      </c>
      <c r="K757" s="247">
        <f t="shared" si="426"/>
        <v>0</v>
      </c>
      <c r="L757" s="247">
        <f t="shared" si="426"/>
        <v>6500000</v>
      </c>
      <c r="M757" s="247">
        <f t="shared" si="410"/>
        <v>9803200</v>
      </c>
    </row>
    <row r="758" spans="1:13" s="138" customFormat="1" hidden="1" x14ac:dyDescent="0.2">
      <c r="A758" s="132" t="s">
        <v>601</v>
      </c>
      <c r="B758" s="128" t="s">
        <v>706</v>
      </c>
      <c r="C758" s="102">
        <v>11</v>
      </c>
      <c r="D758" s="117"/>
      <c r="E758" s="104">
        <v>363</v>
      </c>
      <c r="F758" s="140"/>
      <c r="G758" s="105"/>
      <c r="H758" s="106">
        <f t="shared" ref="H758:I758" si="427">SUM(H759:H760)</f>
        <v>3303200</v>
      </c>
      <c r="I758" s="106">
        <f t="shared" si="427"/>
        <v>0</v>
      </c>
      <c r="J758" s="106">
        <f t="shared" ref="J758:L758" si="428">SUM(J759:J760)</f>
        <v>0</v>
      </c>
      <c r="K758" s="106">
        <f t="shared" si="428"/>
        <v>0</v>
      </c>
      <c r="L758" s="106">
        <f t="shared" si="428"/>
        <v>6500000</v>
      </c>
      <c r="M758" s="106">
        <f t="shared" si="410"/>
        <v>9803200</v>
      </c>
    </row>
    <row r="759" spans="1:13" s="138" customFormat="1" ht="15" hidden="1" x14ac:dyDescent="0.2">
      <c r="A759" s="95" t="s">
        <v>601</v>
      </c>
      <c r="B759" s="93" t="s">
        <v>706</v>
      </c>
      <c r="C759" s="94">
        <v>11</v>
      </c>
      <c r="D759" s="95" t="s">
        <v>270</v>
      </c>
      <c r="E759" s="109">
        <v>3631</v>
      </c>
      <c r="F759" s="141" t="s">
        <v>71</v>
      </c>
      <c r="G759" s="131"/>
      <c r="H759" s="231">
        <v>13000</v>
      </c>
      <c r="I759" s="231"/>
      <c r="J759" s="231"/>
      <c r="K759" s="231"/>
      <c r="L759" s="231"/>
      <c r="M759" s="231">
        <f t="shared" si="410"/>
        <v>13000</v>
      </c>
    </row>
    <row r="760" spans="1:13" s="138" customFormat="1" ht="15" hidden="1" x14ac:dyDescent="0.2">
      <c r="A760" s="95" t="s">
        <v>601</v>
      </c>
      <c r="B760" s="93" t="s">
        <v>706</v>
      </c>
      <c r="C760" s="94">
        <v>11</v>
      </c>
      <c r="D760" s="95" t="s">
        <v>270</v>
      </c>
      <c r="E760" s="109">
        <v>3632</v>
      </c>
      <c r="F760" s="141" t="s">
        <v>183</v>
      </c>
      <c r="G760" s="131"/>
      <c r="H760" s="244">
        <v>3290200</v>
      </c>
      <c r="I760" s="244"/>
      <c r="J760" s="244"/>
      <c r="K760" s="244"/>
      <c r="L760" s="244">
        <v>6500000</v>
      </c>
      <c r="M760" s="244">
        <f t="shared" si="410"/>
        <v>9790200</v>
      </c>
    </row>
    <row r="761" spans="1:13" s="138" customFormat="1" hidden="1" x14ac:dyDescent="0.2">
      <c r="A761" s="194" t="s">
        <v>601</v>
      </c>
      <c r="B761" s="175" t="s">
        <v>706</v>
      </c>
      <c r="C761" s="165">
        <v>12</v>
      </c>
      <c r="D761" s="165"/>
      <c r="E761" s="166">
        <v>36</v>
      </c>
      <c r="F761" s="167"/>
      <c r="G761" s="168"/>
      <c r="H761" s="247">
        <f t="shared" ref="H761:L761" si="429">H762</f>
        <v>14405000</v>
      </c>
      <c r="I761" s="247">
        <f t="shared" si="429"/>
        <v>0</v>
      </c>
      <c r="J761" s="247">
        <f t="shared" si="429"/>
        <v>0</v>
      </c>
      <c r="K761" s="247">
        <f t="shared" si="429"/>
        <v>5239350</v>
      </c>
      <c r="L761" s="247">
        <f t="shared" si="429"/>
        <v>0</v>
      </c>
      <c r="M761" s="247">
        <f t="shared" si="410"/>
        <v>9165650</v>
      </c>
    </row>
    <row r="762" spans="1:13" s="138" customFormat="1" hidden="1" x14ac:dyDescent="0.2">
      <c r="A762" s="132" t="s">
        <v>601</v>
      </c>
      <c r="B762" s="128" t="s">
        <v>706</v>
      </c>
      <c r="C762" s="102">
        <v>12</v>
      </c>
      <c r="D762" s="117"/>
      <c r="E762" s="104">
        <v>363</v>
      </c>
      <c r="F762" s="140"/>
      <c r="G762" s="105"/>
      <c r="H762" s="106">
        <f t="shared" ref="H762:I762" si="430">H764+H763</f>
        <v>14405000</v>
      </c>
      <c r="I762" s="106">
        <f t="shared" si="430"/>
        <v>0</v>
      </c>
      <c r="J762" s="106">
        <f t="shared" ref="J762:L762" si="431">J764+J763</f>
        <v>0</v>
      </c>
      <c r="K762" s="106">
        <f t="shared" si="431"/>
        <v>5239350</v>
      </c>
      <c r="L762" s="106">
        <f t="shared" si="431"/>
        <v>0</v>
      </c>
      <c r="M762" s="106">
        <f t="shared" si="410"/>
        <v>9165650</v>
      </c>
    </row>
    <row r="763" spans="1:13" s="100" customFormat="1" hidden="1" x14ac:dyDescent="0.2">
      <c r="A763" s="135" t="s">
        <v>601</v>
      </c>
      <c r="B763" s="134" t="s">
        <v>706</v>
      </c>
      <c r="C763" s="135">
        <v>12</v>
      </c>
      <c r="D763" s="151" t="s">
        <v>270</v>
      </c>
      <c r="E763" s="137">
        <v>3631</v>
      </c>
      <c r="F763" s="142" t="s">
        <v>71</v>
      </c>
      <c r="G763" s="131"/>
      <c r="H763" s="231">
        <v>98000</v>
      </c>
      <c r="I763" s="231"/>
      <c r="J763" s="231"/>
      <c r="K763" s="231"/>
      <c r="L763" s="231"/>
      <c r="M763" s="231">
        <f t="shared" si="410"/>
        <v>98000</v>
      </c>
    </row>
    <row r="764" spans="1:13" s="100" customFormat="1" hidden="1" x14ac:dyDescent="0.2">
      <c r="A764" s="95" t="s">
        <v>601</v>
      </c>
      <c r="B764" s="93" t="s">
        <v>706</v>
      </c>
      <c r="C764" s="94">
        <v>12</v>
      </c>
      <c r="D764" s="95" t="s">
        <v>270</v>
      </c>
      <c r="E764" s="109">
        <v>3632</v>
      </c>
      <c r="F764" s="141" t="s">
        <v>183</v>
      </c>
      <c r="G764" s="131"/>
      <c r="H764" s="244">
        <v>14307000</v>
      </c>
      <c r="I764" s="244"/>
      <c r="J764" s="244"/>
      <c r="K764" s="244">
        <v>5239350</v>
      </c>
      <c r="L764" s="244"/>
      <c r="M764" s="244">
        <f t="shared" si="410"/>
        <v>9067650</v>
      </c>
    </row>
    <row r="765" spans="1:13" s="100" customFormat="1" ht="45" hidden="1" x14ac:dyDescent="0.2">
      <c r="A765" s="195" t="s">
        <v>601</v>
      </c>
      <c r="B765" s="169" t="s">
        <v>708</v>
      </c>
      <c r="C765" s="170"/>
      <c r="D765" s="178"/>
      <c r="E765" s="172"/>
      <c r="F765" s="179" t="s">
        <v>709</v>
      </c>
      <c r="G765" s="174" t="s">
        <v>702</v>
      </c>
      <c r="H765" s="248">
        <f t="shared" ref="H765:L766" si="432">H766</f>
        <v>11100000</v>
      </c>
      <c r="I765" s="248">
        <f t="shared" si="432"/>
        <v>0</v>
      </c>
      <c r="J765" s="248">
        <f t="shared" si="432"/>
        <v>0</v>
      </c>
      <c r="K765" s="248">
        <f t="shared" si="432"/>
        <v>0</v>
      </c>
      <c r="L765" s="248">
        <f t="shared" si="432"/>
        <v>10300000</v>
      </c>
      <c r="M765" s="248">
        <f t="shared" si="410"/>
        <v>21400000</v>
      </c>
    </row>
    <row r="766" spans="1:13" s="100" customFormat="1" hidden="1" x14ac:dyDescent="0.2">
      <c r="A766" s="194" t="s">
        <v>601</v>
      </c>
      <c r="B766" s="175" t="s">
        <v>708</v>
      </c>
      <c r="C766" s="165">
        <v>11</v>
      </c>
      <c r="D766" s="193"/>
      <c r="E766" s="166">
        <v>36</v>
      </c>
      <c r="F766" s="167"/>
      <c r="G766" s="168"/>
      <c r="H766" s="247">
        <f t="shared" si="432"/>
        <v>11100000</v>
      </c>
      <c r="I766" s="247">
        <f t="shared" si="432"/>
        <v>0</v>
      </c>
      <c r="J766" s="247">
        <f t="shared" si="432"/>
        <v>0</v>
      </c>
      <c r="K766" s="247">
        <f t="shared" si="432"/>
        <v>0</v>
      </c>
      <c r="L766" s="247">
        <f t="shared" si="432"/>
        <v>10300000</v>
      </c>
      <c r="M766" s="247">
        <f t="shared" si="410"/>
        <v>21400000</v>
      </c>
    </row>
    <row r="767" spans="1:13" s="100" customFormat="1" hidden="1" x14ac:dyDescent="0.2">
      <c r="A767" s="132" t="s">
        <v>601</v>
      </c>
      <c r="B767" s="128" t="s">
        <v>708</v>
      </c>
      <c r="C767" s="102">
        <v>11</v>
      </c>
      <c r="D767" s="117"/>
      <c r="E767" s="112">
        <v>363</v>
      </c>
      <c r="F767" s="140"/>
      <c r="G767" s="105"/>
      <c r="H767" s="106">
        <f t="shared" ref="H767:I767" si="433">H769+H768</f>
        <v>11100000</v>
      </c>
      <c r="I767" s="106">
        <f t="shared" si="433"/>
        <v>0</v>
      </c>
      <c r="J767" s="106">
        <f t="shared" ref="J767:L767" si="434">J769+J768</f>
        <v>0</v>
      </c>
      <c r="K767" s="106">
        <f t="shared" si="434"/>
        <v>0</v>
      </c>
      <c r="L767" s="106">
        <f t="shared" si="434"/>
        <v>10300000</v>
      </c>
      <c r="M767" s="106">
        <f t="shared" si="410"/>
        <v>21400000</v>
      </c>
    </row>
    <row r="768" spans="1:13" s="100" customFormat="1" hidden="1" x14ac:dyDescent="0.2">
      <c r="A768" s="95" t="s">
        <v>601</v>
      </c>
      <c r="B768" s="93" t="s">
        <v>708</v>
      </c>
      <c r="C768" s="94">
        <v>11</v>
      </c>
      <c r="D768" s="95" t="s">
        <v>270</v>
      </c>
      <c r="E768" s="118">
        <v>3631</v>
      </c>
      <c r="F768" s="141" t="s">
        <v>71</v>
      </c>
      <c r="G768" s="131"/>
      <c r="H768" s="231">
        <v>1100000</v>
      </c>
      <c r="I768" s="231"/>
      <c r="J768" s="231"/>
      <c r="K768" s="231"/>
      <c r="L768" s="231"/>
      <c r="M768" s="231">
        <f t="shared" si="410"/>
        <v>1100000</v>
      </c>
    </row>
    <row r="769" spans="1:13" s="100" customFormat="1" hidden="1" x14ac:dyDescent="0.2">
      <c r="A769" s="95" t="s">
        <v>601</v>
      </c>
      <c r="B769" s="93" t="s">
        <v>708</v>
      </c>
      <c r="C769" s="94">
        <v>11</v>
      </c>
      <c r="D769" s="95" t="s">
        <v>270</v>
      </c>
      <c r="E769" s="118">
        <v>3632</v>
      </c>
      <c r="F769" s="141" t="s">
        <v>183</v>
      </c>
      <c r="G769" s="131"/>
      <c r="H769" s="244">
        <v>10000000</v>
      </c>
      <c r="I769" s="244"/>
      <c r="J769" s="244"/>
      <c r="K769" s="244"/>
      <c r="L769" s="244">
        <v>10300000</v>
      </c>
      <c r="M769" s="244">
        <f t="shared" si="410"/>
        <v>20300000</v>
      </c>
    </row>
    <row r="770" spans="1:13" s="100" customFormat="1" ht="45" hidden="1" x14ac:dyDescent="0.2">
      <c r="A770" s="195" t="s">
        <v>601</v>
      </c>
      <c r="B770" s="169" t="s">
        <v>710</v>
      </c>
      <c r="C770" s="170"/>
      <c r="D770" s="178"/>
      <c r="E770" s="172"/>
      <c r="F770" s="179" t="s">
        <v>711</v>
      </c>
      <c r="G770" s="174" t="s">
        <v>702</v>
      </c>
      <c r="H770" s="248">
        <f t="shared" ref="H770:L776" si="435">H771</f>
        <v>133000</v>
      </c>
      <c r="I770" s="248">
        <f t="shared" si="435"/>
        <v>0</v>
      </c>
      <c r="J770" s="248">
        <f t="shared" si="435"/>
        <v>0</v>
      </c>
      <c r="K770" s="248">
        <f t="shared" si="435"/>
        <v>0</v>
      </c>
      <c r="L770" s="248">
        <f t="shared" si="435"/>
        <v>0</v>
      </c>
      <c r="M770" s="248">
        <f t="shared" si="410"/>
        <v>133000</v>
      </c>
    </row>
    <row r="771" spans="1:13" s="149" customFormat="1" hidden="1" x14ac:dyDescent="0.2">
      <c r="A771" s="194" t="s">
        <v>601</v>
      </c>
      <c r="B771" s="175" t="s">
        <v>710</v>
      </c>
      <c r="C771" s="165">
        <v>11</v>
      </c>
      <c r="D771" s="193"/>
      <c r="E771" s="166">
        <v>36</v>
      </c>
      <c r="F771" s="167"/>
      <c r="G771" s="168"/>
      <c r="H771" s="247">
        <f t="shared" si="435"/>
        <v>133000</v>
      </c>
      <c r="I771" s="247">
        <f t="shared" si="435"/>
        <v>0</v>
      </c>
      <c r="J771" s="247">
        <f t="shared" si="435"/>
        <v>0</v>
      </c>
      <c r="K771" s="247">
        <f t="shared" si="435"/>
        <v>0</v>
      </c>
      <c r="L771" s="247">
        <f t="shared" si="435"/>
        <v>0</v>
      </c>
      <c r="M771" s="247">
        <f t="shared" si="410"/>
        <v>133000</v>
      </c>
    </row>
    <row r="772" spans="1:13" s="100" customFormat="1" hidden="1" x14ac:dyDescent="0.2">
      <c r="A772" s="132" t="s">
        <v>601</v>
      </c>
      <c r="B772" s="128" t="s">
        <v>710</v>
      </c>
      <c r="C772" s="102">
        <v>11</v>
      </c>
      <c r="D772" s="117"/>
      <c r="E772" s="112">
        <v>363</v>
      </c>
      <c r="F772" s="140"/>
      <c r="G772" s="105"/>
      <c r="H772" s="106">
        <f t="shared" si="435"/>
        <v>133000</v>
      </c>
      <c r="I772" s="106">
        <f t="shared" si="435"/>
        <v>0</v>
      </c>
      <c r="J772" s="106">
        <f t="shared" si="435"/>
        <v>0</v>
      </c>
      <c r="K772" s="106">
        <f t="shared" si="435"/>
        <v>0</v>
      </c>
      <c r="L772" s="106">
        <f t="shared" si="435"/>
        <v>0</v>
      </c>
      <c r="M772" s="106">
        <f t="shared" si="410"/>
        <v>133000</v>
      </c>
    </row>
    <row r="773" spans="1:13" s="100" customFormat="1" hidden="1" x14ac:dyDescent="0.2">
      <c r="A773" s="146" t="s">
        <v>601</v>
      </c>
      <c r="B773" s="204" t="s">
        <v>710</v>
      </c>
      <c r="C773" s="135">
        <v>11</v>
      </c>
      <c r="D773" s="151" t="s">
        <v>270</v>
      </c>
      <c r="E773" s="137">
        <v>3631</v>
      </c>
      <c r="F773" s="142" t="s">
        <v>71</v>
      </c>
      <c r="G773" s="131"/>
      <c r="H773" s="231">
        <v>133000</v>
      </c>
      <c r="I773" s="231"/>
      <c r="J773" s="231"/>
      <c r="K773" s="231"/>
      <c r="L773" s="231"/>
      <c r="M773" s="231">
        <f t="shared" si="410"/>
        <v>133000</v>
      </c>
    </row>
    <row r="774" spans="1:13" s="100" customFormat="1" ht="47.25" hidden="1" x14ac:dyDescent="0.2">
      <c r="A774" s="195" t="s">
        <v>601</v>
      </c>
      <c r="B774" s="169" t="s">
        <v>712</v>
      </c>
      <c r="C774" s="170"/>
      <c r="D774" s="178"/>
      <c r="E774" s="172"/>
      <c r="F774" s="209" t="s">
        <v>713</v>
      </c>
      <c r="G774" s="174" t="s">
        <v>702</v>
      </c>
      <c r="H774" s="248">
        <f>H775+H778</f>
        <v>96268920</v>
      </c>
      <c r="I774" s="248">
        <f>I775+I778</f>
        <v>0</v>
      </c>
      <c r="J774" s="248">
        <f>J775+J778</f>
        <v>10550000</v>
      </c>
      <c r="K774" s="248">
        <f>K775+K778</f>
        <v>0</v>
      </c>
      <c r="L774" s="248">
        <f>L775+L778</f>
        <v>23000000</v>
      </c>
      <c r="M774" s="248">
        <f t="shared" si="410"/>
        <v>129818920</v>
      </c>
    </row>
    <row r="775" spans="1:13" s="149" customFormat="1" hidden="1" x14ac:dyDescent="0.2">
      <c r="A775" s="194" t="s">
        <v>601</v>
      </c>
      <c r="B775" s="175" t="s">
        <v>712</v>
      </c>
      <c r="C775" s="165">
        <v>11</v>
      </c>
      <c r="D775" s="193"/>
      <c r="E775" s="166">
        <v>36</v>
      </c>
      <c r="F775" s="167"/>
      <c r="G775" s="168"/>
      <c r="H775" s="247">
        <f t="shared" si="435"/>
        <v>23568920</v>
      </c>
      <c r="I775" s="247">
        <f t="shared" si="435"/>
        <v>0</v>
      </c>
      <c r="J775" s="247">
        <f t="shared" si="435"/>
        <v>0</v>
      </c>
      <c r="K775" s="247">
        <f t="shared" si="435"/>
        <v>0</v>
      </c>
      <c r="L775" s="247">
        <f t="shared" si="435"/>
        <v>23000000</v>
      </c>
      <c r="M775" s="247">
        <f t="shared" si="410"/>
        <v>46568920</v>
      </c>
    </row>
    <row r="776" spans="1:13" s="100" customFormat="1" hidden="1" x14ac:dyDescent="0.2">
      <c r="A776" s="132" t="s">
        <v>601</v>
      </c>
      <c r="B776" s="128" t="s">
        <v>712</v>
      </c>
      <c r="C776" s="102">
        <v>11</v>
      </c>
      <c r="D776" s="117"/>
      <c r="E776" s="112">
        <v>363</v>
      </c>
      <c r="F776" s="140"/>
      <c r="G776" s="105"/>
      <c r="H776" s="106">
        <f t="shared" si="435"/>
        <v>23568920</v>
      </c>
      <c r="I776" s="106">
        <f t="shared" si="435"/>
        <v>0</v>
      </c>
      <c r="J776" s="106">
        <f t="shared" si="435"/>
        <v>0</v>
      </c>
      <c r="K776" s="106">
        <f t="shared" si="435"/>
        <v>0</v>
      </c>
      <c r="L776" s="106">
        <f t="shared" si="435"/>
        <v>23000000</v>
      </c>
      <c r="M776" s="106">
        <f t="shared" si="410"/>
        <v>46568920</v>
      </c>
    </row>
    <row r="777" spans="1:13" s="100" customFormat="1" hidden="1" x14ac:dyDescent="0.2">
      <c r="A777" s="146" t="s">
        <v>601</v>
      </c>
      <c r="B777" s="204" t="s">
        <v>712</v>
      </c>
      <c r="C777" s="135">
        <v>11</v>
      </c>
      <c r="D777" s="151" t="s">
        <v>270</v>
      </c>
      <c r="E777" s="137">
        <v>3632</v>
      </c>
      <c r="F777" s="142" t="s">
        <v>183</v>
      </c>
      <c r="G777" s="131"/>
      <c r="H777" s="231">
        <v>23568920</v>
      </c>
      <c r="I777" s="231"/>
      <c r="J777" s="231"/>
      <c r="K777" s="231"/>
      <c r="L777" s="231">
        <v>23000000</v>
      </c>
      <c r="M777" s="231">
        <f t="shared" si="410"/>
        <v>46568920</v>
      </c>
    </row>
    <row r="778" spans="1:13" s="149" customFormat="1" hidden="1" x14ac:dyDescent="0.2">
      <c r="A778" s="194" t="s">
        <v>601</v>
      </c>
      <c r="B778" s="175" t="s">
        <v>712</v>
      </c>
      <c r="C778" s="165">
        <v>810</v>
      </c>
      <c r="D778" s="193"/>
      <c r="E778" s="166">
        <v>36</v>
      </c>
      <c r="F778" s="167"/>
      <c r="G778" s="168"/>
      <c r="H778" s="247">
        <f t="shared" ref="H778:L779" si="436">H779</f>
        <v>72700000</v>
      </c>
      <c r="I778" s="247">
        <f t="shared" si="436"/>
        <v>0</v>
      </c>
      <c r="J778" s="247">
        <f t="shared" si="436"/>
        <v>10550000</v>
      </c>
      <c r="K778" s="247">
        <f t="shared" si="436"/>
        <v>0</v>
      </c>
      <c r="L778" s="247">
        <f t="shared" si="436"/>
        <v>0</v>
      </c>
      <c r="M778" s="247">
        <f t="shared" si="410"/>
        <v>83250000</v>
      </c>
    </row>
    <row r="779" spans="1:13" s="100" customFormat="1" hidden="1" x14ac:dyDescent="0.2">
      <c r="A779" s="132" t="s">
        <v>601</v>
      </c>
      <c r="B779" s="128" t="s">
        <v>712</v>
      </c>
      <c r="C779" s="102">
        <v>810</v>
      </c>
      <c r="D779" s="117"/>
      <c r="E779" s="112">
        <v>363</v>
      </c>
      <c r="F779" s="140"/>
      <c r="G779" s="105"/>
      <c r="H779" s="106">
        <f t="shared" si="436"/>
        <v>72700000</v>
      </c>
      <c r="I779" s="106">
        <f t="shared" si="436"/>
        <v>0</v>
      </c>
      <c r="J779" s="106">
        <f t="shared" si="436"/>
        <v>10550000</v>
      </c>
      <c r="K779" s="106">
        <f t="shared" si="436"/>
        <v>0</v>
      </c>
      <c r="L779" s="106">
        <f t="shared" si="436"/>
        <v>0</v>
      </c>
      <c r="M779" s="106">
        <f t="shared" si="410"/>
        <v>83250000</v>
      </c>
    </row>
    <row r="780" spans="1:13" s="138" customFormat="1" hidden="1" x14ac:dyDescent="0.2">
      <c r="A780" s="146" t="s">
        <v>601</v>
      </c>
      <c r="B780" s="204" t="s">
        <v>712</v>
      </c>
      <c r="C780" s="135">
        <v>810</v>
      </c>
      <c r="D780" s="151" t="s">
        <v>270</v>
      </c>
      <c r="E780" s="137">
        <v>3632</v>
      </c>
      <c r="F780" s="142" t="s">
        <v>183</v>
      </c>
      <c r="G780" s="131"/>
      <c r="H780" s="231">
        <v>72700000</v>
      </c>
      <c r="I780" s="231"/>
      <c r="J780" s="231">
        <v>10550000</v>
      </c>
      <c r="K780" s="231"/>
      <c r="L780" s="231"/>
      <c r="M780" s="231">
        <f t="shared" si="410"/>
        <v>83250000</v>
      </c>
    </row>
    <row r="781" spans="1:13" s="138" customFormat="1" ht="33.75" hidden="1" x14ac:dyDescent="0.2">
      <c r="A781" s="195" t="s">
        <v>601</v>
      </c>
      <c r="B781" s="170" t="s">
        <v>714</v>
      </c>
      <c r="C781" s="170"/>
      <c r="D781" s="170"/>
      <c r="E781" s="171"/>
      <c r="F781" s="209" t="s">
        <v>715</v>
      </c>
      <c r="G781" s="174" t="s">
        <v>716</v>
      </c>
      <c r="H781" s="248">
        <f t="shared" ref="H781:L782" si="437">H782</f>
        <v>594700</v>
      </c>
      <c r="I781" s="248">
        <f t="shared" si="437"/>
        <v>0</v>
      </c>
      <c r="J781" s="248">
        <f t="shared" si="437"/>
        <v>0</v>
      </c>
      <c r="K781" s="248">
        <f t="shared" si="437"/>
        <v>0</v>
      </c>
      <c r="L781" s="248">
        <f t="shared" si="437"/>
        <v>0</v>
      </c>
      <c r="M781" s="248">
        <f t="shared" si="410"/>
        <v>594700</v>
      </c>
    </row>
    <row r="782" spans="1:13" s="138" customFormat="1" hidden="1" x14ac:dyDescent="0.2">
      <c r="A782" s="194" t="s">
        <v>601</v>
      </c>
      <c r="B782" s="302" t="s">
        <v>714</v>
      </c>
      <c r="C782" s="165">
        <v>11</v>
      </c>
      <c r="D782" s="165"/>
      <c r="E782" s="166">
        <v>36</v>
      </c>
      <c r="F782" s="167"/>
      <c r="G782" s="168"/>
      <c r="H782" s="247">
        <f t="shared" si="437"/>
        <v>594700</v>
      </c>
      <c r="I782" s="247">
        <f t="shared" si="437"/>
        <v>0</v>
      </c>
      <c r="J782" s="247">
        <f t="shared" si="437"/>
        <v>0</v>
      </c>
      <c r="K782" s="247">
        <f t="shared" si="437"/>
        <v>0</v>
      </c>
      <c r="L782" s="247">
        <f t="shared" si="437"/>
        <v>0</v>
      </c>
      <c r="M782" s="247">
        <f t="shared" si="410"/>
        <v>594700</v>
      </c>
    </row>
    <row r="783" spans="1:13" s="149" customFormat="1" hidden="1" x14ac:dyDescent="0.2">
      <c r="A783" s="117" t="s">
        <v>601</v>
      </c>
      <c r="B783" s="303" t="s">
        <v>714</v>
      </c>
      <c r="C783" s="102">
        <v>11</v>
      </c>
      <c r="D783" s="117"/>
      <c r="E783" s="104">
        <v>363</v>
      </c>
      <c r="F783" s="140"/>
      <c r="G783" s="105"/>
      <c r="H783" s="106">
        <f t="shared" ref="H783:I783" si="438">H784+H785</f>
        <v>594700</v>
      </c>
      <c r="I783" s="106">
        <f t="shared" si="438"/>
        <v>0</v>
      </c>
      <c r="J783" s="106">
        <f t="shared" ref="J783:L783" si="439">J784+J785</f>
        <v>0</v>
      </c>
      <c r="K783" s="106">
        <f t="shared" si="439"/>
        <v>0</v>
      </c>
      <c r="L783" s="106">
        <f t="shared" si="439"/>
        <v>0</v>
      </c>
      <c r="M783" s="106">
        <f t="shared" si="410"/>
        <v>594700</v>
      </c>
    </row>
    <row r="784" spans="1:13" s="100" customFormat="1" hidden="1" x14ac:dyDescent="0.2">
      <c r="A784" s="95" t="s">
        <v>601</v>
      </c>
      <c r="B784" s="304" t="s">
        <v>714</v>
      </c>
      <c r="C784" s="94">
        <v>11</v>
      </c>
      <c r="D784" s="95" t="s">
        <v>270</v>
      </c>
      <c r="E784" s="109">
        <v>3631</v>
      </c>
      <c r="F784" s="141" t="s">
        <v>71</v>
      </c>
      <c r="G784" s="131"/>
      <c r="H784" s="231">
        <v>19000</v>
      </c>
      <c r="I784" s="231"/>
      <c r="J784" s="231"/>
      <c r="K784" s="231"/>
      <c r="L784" s="231"/>
      <c r="M784" s="231">
        <f t="shared" si="410"/>
        <v>19000</v>
      </c>
    </row>
    <row r="785" spans="1:13" s="138" customFormat="1" ht="15" hidden="1" x14ac:dyDescent="0.2">
      <c r="A785" s="95" t="s">
        <v>601</v>
      </c>
      <c r="B785" s="304" t="s">
        <v>714</v>
      </c>
      <c r="C785" s="135">
        <v>11</v>
      </c>
      <c r="D785" s="151" t="s">
        <v>270</v>
      </c>
      <c r="E785" s="137">
        <v>3632</v>
      </c>
      <c r="F785" s="217" t="s">
        <v>183</v>
      </c>
      <c r="G785" s="131"/>
      <c r="H785" s="244">
        <v>575700</v>
      </c>
      <c r="I785" s="244"/>
      <c r="J785" s="244"/>
      <c r="K785" s="244"/>
      <c r="L785" s="244"/>
      <c r="M785" s="244">
        <f t="shared" si="410"/>
        <v>575700</v>
      </c>
    </row>
    <row r="786" spans="1:13" s="138" customFormat="1" ht="33.75" hidden="1" x14ac:dyDescent="0.2">
      <c r="A786" s="195" t="s">
        <v>601</v>
      </c>
      <c r="B786" s="170" t="s">
        <v>287</v>
      </c>
      <c r="C786" s="170"/>
      <c r="D786" s="170"/>
      <c r="E786" s="171"/>
      <c r="F786" s="173" t="s">
        <v>286</v>
      </c>
      <c r="G786" s="174" t="s">
        <v>681</v>
      </c>
      <c r="H786" s="252">
        <f t="shared" ref="H786:I786" si="440">H787+H790</f>
        <v>114400000</v>
      </c>
      <c r="I786" s="248">
        <f t="shared" si="440"/>
        <v>10550000</v>
      </c>
      <c r="J786" s="248">
        <f t="shared" ref="J786:L786" si="441">J787+J790</f>
        <v>0</v>
      </c>
      <c r="K786" s="248">
        <f t="shared" si="441"/>
        <v>10000000</v>
      </c>
      <c r="L786" s="248">
        <f t="shared" si="441"/>
        <v>21900000</v>
      </c>
      <c r="M786" s="248">
        <f t="shared" si="410"/>
        <v>115750000</v>
      </c>
    </row>
    <row r="787" spans="1:13" s="138" customFormat="1" hidden="1" x14ac:dyDescent="0.2">
      <c r="A787" s="194" t="s">
        <v>601</v>
      </c>
      <c r="B787" s="175" t="s">
        <v>287</v>
      </c>
      <c r="C787" s="165">
        <v>11</v>
      </c>
      <c r="D787" s="165"/>
      <c r="E787" s="166">
        <v>36</v>
      </c>
      <c r="F787" s="167"/>
      <c r="G787" s="168"/>
      <c r="H787" s="251">
        <f t="shared" ref="H787:L788" si="442">H788</f>
        <v>78600000</v>
      </c>
      <c r="I787" s="247">
        <f t="shared" si="442"/>
        <v>0</v>
      </c>
      <c r="J787" s="247">
        <f t="shared" si="442"/>
        <v>0</v>
      </c>
      <c r="K787" s="247">
        <f t="shared" si="442"/>
        <v>0</v>
      </c>
      <c r="L787" s="247">
        <f t="shared" si="442"/>
        <v>21900000</v>
      </c>
      <c r="M787" s="247">
        <f t="shared" si="410"/>
        <v>100500000</v>
      </c>
    </row>
    <row r="788" spans="1:13" s="138" customFormat="1" hidden="1" x14ac:dyDescent="0.2">
      <c r="A788" s="117" t="s">
        <v>601</v>
      </c>
      <c r="B788" s="101" t="s">
        <v>287</v>
      </c>
      <c r="C788" s="102">
        <v>11</v>
      </c>
      <c r="D788" s="117"/>
      <c r="E788" s="104">
        <v>363</v>
      </c>
      <c r="F788" s="140"/>
      <c r="G788" s="105"/>
      <c r="H788" s="106">
        <f t="shared" si="442"/>
        <v>78600000</v>
      </c>
      <c r="I788" s="106">
        <f t="shared" si="442"/>
        <v>0</v>
      </c>
      <c r="J788" s="106">
        <f t="shared" si="442"/>
        <v>0</v>
      </c>
      <c r="K788" s="106">
        <f t="shared" si="442"/>
        <v>0</v>
      </c>
      <c r="L788" s="106">
        <f t="shared" si="442"/>
        <v>21900000</v>
      </c>
      <c r="M788" s="106">
        <f t="shared" si="410"/>
        <v>100500000</v>
      </c>
    </row>
    <row r="789" spans="1:13" s="138" customFormat="1" ht="15" hidden="1" x14ac:dyDescent="0.2">
      <c r="A789" s="95" t="s">
        <v>601</v>
      </c>
      <c r="B789" s="93" t="s">
        <v>287</v>
      </c>
      <c r="C789" s="94">
        <v>11</v>
      </c>
      <c r="D789" s="95" t="s">
        <v>270</v>
      </c>
      <c r="E789" s="109">
        <v>3631</v>
      </c>
      <c r="F789" s="141" t="s">
        <v>71</v>
      </c>
      <c r="G789" s="131"/>
      <c r="H789" s="231">
        <v>78600000</v>
      </c>
      <c r="I789" s="231"/>
      <c r="J789" s="231"/>
      <c r="K789" s="231"/>
      <c r="L789" s="231">
        <v>21900000</v>
      </c>
      <c r="M789" s="231">
        <f t="shared" si="410"/>
        <v>100500000</v>
      </c>
    </row>
    <row r="790" spans="1:13" s="138" customFormat="1" hidden="1" x14ac:dyDescent="0.2">
      <c r="A790" s="194" t="s">
        <v>601</v>
      </c>
      <c r="B790" s="175" t="s">
        <v>287</v>
      </c>
      <c r="C790" s="165">
        <v>810</v>
      </c>
      <c r="D790" s="165"/>
      <c r="E790" s="166">
        <v>36</v>
      </c>
      <c r="F790" s="167"/>
      <c r="G790" s="168"/>
      <c r="H790" s="247">
        <f t="shared" ref="H790:L791" si="443">H791</f>
        <v>35800000</v>
      </c>
      <c r="I790" s="247">
        <f t="shared" si="443"/>
        <v>10550000</v>
      </c>
      <c r="J790" s="247">
        <f t="shared" si="443"/>
        <v>0</v>
      </c>
      <c r="K790" s="247">
        <f t="shared" si="443"/>
        <v>10000000</v>
      </c>
      <c r="L790" s="247">
        <f t="shared" si="443"/>
        <v>0</v>
      </c>
      <c r="M790" s="247">
        <f t="shared" si="410"/>
        <v>15250000</v>
      </c>
    </row>
    <row r="791" spans="1:13" hidden="1" x14ac:dyDescent="0.2">
      <c r="A791" s="117" t="s">
        <v>601</v>
      </c>
      <c r="B791" s="101" t="s">
        <v>287</v>
      </c>
      <c r="C791" s="102">
        <v>810</v>
      </c>
      <c r="D791" s="117"/>
      <c r="E791" s="104">
        <v>363</v>
      </c>
      <c r="F791" s="140"/>
      <c r="G791" s="105"/>
      <c r="H791" s="106">
        <f t="shared" si="443"/>
        <v>35800000</v>
      </c>
      <c r="I791" s="106">
        <f t="shared" si="443"/>
        <v>10550000</v>
      </c>
      <c r="J791" s="106">
        <f t="shared" si="443"/>
        <v>0</v>
      </c>
      <c r="K791" s="106">
        <f t="shared" si="443"/>
        <v>10000000</v>
      </c>
      <c r="L791" s="106">
        <f t="shared" si="443"/>
        <v>0</v>
      </c>
      <c r="M791" s="106">
        <f t="shared" si="410"/>
        <v>15250000</v>
      </c>
    </row>
    <row r="792" spans="1:13" ht="15" hidden="1" x14ac:dyDescent="0.2">
      <c r="A792" s="95" t="s">
        <v>601</v>
      </c>
      <c r="B792" s="93" t="s">
        <v>287</v>
      </c>
      <c r="C792" s="94">
        <v>810</v>
      </c>
      <c r="D792" s="95" t="s">
        <v>270</v>
      </c>
      <c r="E792" s="109">
        <v>3632</v>
      </c>
      <c r="F792" s="217" t="s">
        <v>183</v>
      </c>
      <c r="G792" s="131"/>
      <c r="H792" s="231">
        <v>35800000</v>
      </c>
      <c r="I792" s="231">
        <v>10550000</v>
      </c>
      <c r="J792" s="231"/>
      <c r="K792" s="231">
        <v>10000000</v>
      </c>
      <c r="L792" s="231"/>
      <c r="M792" s="231">
        <f t="shared" si="410"/>
        <v>15250000</v>
      </c>
    </row>
    <row r="793" spans="1:13" s="125" customFormat="1" ht="33.75" hidden="1" x14ac:dyDescent="0.2">
      <c r="A793" s="195" t="s">
        <v>601</v>
      </c>
      <c r="B793" s="170" t="s">
        <v>717</v>
      </c>
      <c r="C793" s="170" t="s">
        <v>718</v>
      </c>
      <c r="D793" s="170" t="s">
        <v>718</v>
      </c>
      <c r="E793" s="171" t="s">
        <v>718</v>
      </c>
      <c r="F793" s="173" t="s">
        <v>719</v>
      </c>
      <c r="G793" s="174" t="s">
        <v>681</v>
      </c>
      <c r="H793" s="248">
        <f t="shared" ref="H793:L795" si="444">H794</f>
        <v>10617825</v>
      </c>
      <c r="I793" s="248">
        <f t="shared" si="444"/>
        <v>0</v>
      </c>
      <c r="J793" s="248">
        <f t="shared" si="444"/>
        <v>0</v>
      </c>
      <c r="K793" s="248">
        <f t="shared" si="444"/>
        <v>0</v>
      </c>
      <c r="L793" s="248">
        <f t="shared" si="444"/>
        <v>0</v>
      </c>
      <c r="M793" s="248">
        <f t="shared" si="410"/>
        <v>10617825</v>
      </c>
    </row>
    <row r="794" spans="1:13" s="154" customFormat="1" hidden="1" x14ac:dyDescent="0.2">
      <c r="A794" s="194" t="s">
        <v>601</v>
      </c>
      <c r="B794" s="175" t="s">
        <v>717</v>
      </c>
      <c r="C794" s="165">
        <v>11</v>
      </c>
      <c r="D794" s="165" t="s">
        <v>718</v>
      </c>
      <c r="E794" s="166">
        <v>38</v>
      </c>
      <c r="F794" s="167" t="s">
        <v>718</v>
      </c>
      <c r="G794" s="168" t="s">
        <v>718</v>
      </c>
      <c r="H794" s="247">
        <f t="shared" si="444"/>
        <v>10617825</v>
      </c>
      <c r="I794" s="247">
        <f t="shared" si="444"/>
        <v>0</v>
      </c>
      <c r="J794" s="247">
        <f t="shared" si="444"/>
        <v>0</v>
      </c>
      <c r="K794" s="247">
        <f t="shared" si="444"/>
        <v>0</v>
      </c>
      <c r="L794" s="247">
        <f t="shared" si="444"/>
        <v>0</v>
      </c>
      <c r="M794" s="247">
        <f t="shared" si="410"/>
        <v>10617825</v>
      </c>
    </row>
    <row r="795" spans="1:13" hidden="1" x14ac:dyDescent="0.2">
      <c r="A795" s="117" t="s">
        <v>601</v>
      </c>
      <c r="B795" s="101" t="s">
        <v>717</v>
      </c>
      <c r="C795" s="102">
        <v>11</v>
      </c>
      <c r="D795" s="117" t="s">
        <v>718</v>
      </c>
      <c r="E795" s="104">
        <v>383</v>
      </c>
      <c r="F795" s="159" t="s">
        <v>718</v>
      </c>
      <c r="G795" s="105" t="s">
        <v>718</v>
      </c>
      <c r="H795" s="106">
        <f t="shared" si="444"/>
        <v>10617825</v>
      </c>
      <c r="I795" s="106">
        <f t="shared" si="444"/>
        <v>0</v>
      </c>
      <c r="J795" s="106">
        <f t="shared" si="444"/>
        <v>0</v>
      </c>
      <c r="K795" s="106">
        <f t="shared" si="444"/>
        <v>0</v>
      </c>
      <c r="L795" s="106">
        <f t="shared" si="444"/>
        <v>0</v>
      </c>
      <c r="M795" s="106">
        <f t="shared" si="410"/>
        <v>10617825</v>
      </c>
    </row>
    <row r="796" spans="1:13" ht="15" hidden="1" x14ac:dyDescent="0.2">
      <c r="A796" s="95" t="s">
        <v>601</v>
      </c>
      <c r="B796" s="93" t="s">
        <v>717</v>
      </c>
      <c r="C796" s="94">
        <v>11</v>
      </c>
      <c r="D796" s="95" t="s">
        <v>270</v>
      </c>
      <c r="E796" s="109">
        <v>3831</v>
      </c>
      <c r="F796" s="145" t="s">
        <v>131</v>
      </c>
      <c r="G796" s="131" t="s">
        <v>718</v>
      </c>
      <c r="H796" s="231">
        <v>10617825</v>
      </c>
      <c r="I796" s="231"/>
      <c r="J796" s="231"/>
      <c r="K796" s="231"/>
      <c r="L796" s="231"/>
      <c r="M796" s="231">
        <f t="shared" si="410"/>
        <v>10617825</v>
      </c>
    </row>
    <row r="797" spans="1:13" s="125" customFormat="1" ht="33.75" hidden="1" x14ac:dyDescent="0.2">
      <c r="A797" s="195" t="s">
        <v>601</v>
      </c>
      <c r="B797" s="170" t="s">
        <v>273</v>
      </c>
      <c r="C797" s="170"/>
      <c r="D797" s="170"/>
      <c r="E797" s="171"/>
      <c r="F797" s="173" t="s">
        <v>720</v>
      </c>
      <c r="G797" s="174" t="s">
        <v>681</v>
      </c>
      <c r="H797" s="248">
        <f t="shared" ref="H797:I797" si="445">H798+H809+H813</f>
        <v>722784</v>
      </c>
      <c r="I797" s="248">
        <f t="shared" si="445"/>
        <v>1123</v>
      </c>
      <c r="J797" s="248">
        <f t="shared" ref="J797:L797" si="446">J798+J809+J813</f>
        <v>1123</v>
      </c>
      <c r="K797" s="248">
        <f t="shared" si="446"/>
        <v>478580</v>
      </c>
      <c r="L797" s="248">
        <f t="shared" si="446"/>
        <v>0</v>
      </c>
      <c r="M797" s="248">
        <f t="shared" ref="M797:M857" si="447">H797-I797+J797-K797+L797</f>
        <v>244204</v>
      </c>
    </row>
    <row r="798" spans="1:13" s="154" customFormat="1" hidden="1" x14ac:dyDescent="0.2">
      <c r="A798" s="194" t="s">
        <v>601</v>
      </c>
      <c r="B798" s="175" t="s">
        <v>273</v>
      </c>
      <c r="C798" s="165">
        <v>11</v>
      </c>
      <c r="D798" s="165"/>
      <c r="E798" s="166">
        <v>32</v>
      </c>
      <c r="F798" s="167"/>
      <c r="G798" s="168"/>
      <c r="H798" s="247">
        <f t="shared" ref="H798:I798" si="448">H799+H802+H806</f>
        <v>463176</v>
      </c>
      <c r="I798" s="247">
        <f t="shared" si="448"/>
        <v>1123</v>
      </c>
      <c r="J798" s="247">
        <f t="shared" ref="J798:L798" si="449">J799+J802+J806</f>
        <v>1123</v>
      </c>
      <c r="K798" s="247">
        <f t="shared" si="449"/>
        <v>218972</v>
      </c>
      <c r="L798" s="247">
        <f t="shared" si="449"/>
        <v>0</v>
      </c>
      <c r="M798" s="247">
        <f t="shared" si="447"/>
        <v>244204</v>
      </c>
    </row>
    <row r="799" spans="1:13" s="154" customFormat="1" hidden="1" x14ac:dyDescent="0.2">
      <c r="A799" s="117" t="s">
        <v>601</v>
      </c>
      <c r="B799" s="101" t="s">
        <v>273</v>
      </c>
      <c r="C799" s="102">
        <v>11</v>
      </c>
      <c r="D799" s="117"/>
      <c r="E799" s="104">
        <v>321</v>
      </c>
      <c r="F799" s="159"/>
      <c r="G799" s="105"/>
      <c r="H799" s="106">
        <f t="shared" ref="H799:I799" si="450">SUM(H800:H801)</f>
        <v>28827</v>
      </c>
      <c r="I799" s="106">
        <f t="shared" si="450"/>
        <v>0</v>
      </c>
      <c r="J799" s="106">
        <f t="shared" ref="J799:L799" si="451">SUM(J800:J801)</f>
        <v>0</v>
      </c>
      <c r="K799" s="106">
        <f t="shared" si="451"/>
        <v>0</v>
      </c>
      <c r="L799" s="106">
        <f t="shared" si="451"/>
        <v>0</v>
      </c>
      <c r="M799" s="106">
        <f t="shared" si="447"/>
        <v>28827</v>
      </c>
    </row>
    <row r="800" spans="1:13" s="124" customFormat="1" hidden="1" x14ac:dyDescent="0.2">
      <c r="A800" s="95" t="s">
        <v>601</v>
      </c>
      <c r="B800" s="93" t="s">
        <v>273</v>
      </c>
      <c r="C800" s="94">
        <v>11</v>
      </c>
      <c r="D800" s="95" t="s">
        <v>270</v>
      </c>
      <c r="E800" s="109">
        <v>3211</v>
      </c>
      <c r="F800" s="145" t="s">
        <v>42</v>
      </c>
      <c r="G800" s="131"/>
      <c r="H800" s="231">
        <v>10127</v>
      </c>
      <c r="I800" s="231"/>
      <c r="J800" s="231"/>
      <c r="K800" s="231"/>
      <c r="L800" s="231"/>
      <c r="M800" s="231">
        <f t="shared" si="447"/>
        <v>10127</v>
      </c>
    </row>
    <row r="801" spans="1:13" s="154" customFormat="1" ht="15" hidden="1" x14ac:dyDescent="0.2">
      <c r="A801" s="95" t="s">
        <v>601</v>
      </c>
      <c r="B801" s="93" t="s">
        <v>273</v>
      </c>
      <c r="C801" s="94">
        <v>11</v>
      </c>
      <c r="D801" s="95" t="s">
        <v>270</v>
      </c>
      <c r="E801" s="109">
        <v>3213</v>
      </c>
      <c r="F801" s="145" t="s">
        <v>44</v>
      </c>
      <c r="G801" s="131"/>
      <c r="H801" s="244">
        <v>18700</v>
      </c>
      <c r="I801" s="244"/>
      <c r="J801" s="244"/>
      <c r="K801" s="244"/>
      <c r="L801" s="244"/>
      <c r="M801" s="244">
        <f t="shared" si="447"/>
        <v>18700</v>
      </c>
    </row>
    <row r="802" spans="1:13" s="154" customFormat="1" hidden="1" x14ac:dyDescent="0.2">
      <c r="A802" s="117" t="s">
        <v>601</v>
      </c>
      <c r="B802" s="101" t="s">
        <v>273</v>
      </c>
      <c r="C802" s="102">
        <v>11</v>
      </c>
      <c r="D802" s="117"/>
      <c r="E802" s="112">
        <v>323</v>
      </c>
      <c r="F802" s="140"/>
      <c r="G802" s="105"/>
      <c r="H802" s="106">
        <f>SUM(H803:H805)</f>
        <v>394862</v>
      </c>
      <c r="I802" s="106">
        <f>SUM(I803:I805)</f>
        <v>1123</v>
      </c>
      <c r="J802" s="106">
        <f>SUM(J803:J805)</f>
        <v>0</v>
      </c>
      <c r="K802" s="106">
        <f>SUM(K803:K805)</f>
        <v>214272</v>
      </c>
      <c r="L802" s="106">
        <f>SUM(L803:L805)</f>
        <v>0</v>
      </c>
      <c r="M802" s="106">
        <f t="shared" si="447"/>
        <v>179467</v>
      </c>
    </row>
    <row r="803" spans="1:13" s="154" customFormat="1" ht="15" hidden="1" x14ac:dyDescent="0.2">
      <c r="A803" s="95" t="s">
        <v>601</v>
      </c>
      <c r="B803" s="93" t="s">
        <v>273</v>
      </c>
      <c r="C803" s="94">
        <v>11</v>
      </c>
      <c r="D803" s="95" t="s">
        <v>270</v>
      </c>
      <c r="E803" s="118">
        <v>3233</v>
      </c>
      <c r="F803" s="141" t="s">
        <v>54</v>
      </c>
      <c r="G803" s="131"/>
      <c r="H803" s="231">
        <v>12612</v>
      </c>
      <c r="I803" s="231"/>
      <c r="J803" s="231"/>
      <c r="K803" s="231">
        <v>12612</v>
      </c>
      <c r="L803" s="231"/>
      <c r="M803" s="231">
        <f t="shared" si="447"/>
        <v>0</v>
      </c>
    </row>
    <row r="804" spans="1:13" s="100" customFormat="1" hidden="1" x14ac:dyDescent="0.2">
      <c r="A804" s="95" t="s">
        <v>601</v>
      </c>
      <c r="B804" s="93" t="s">
        <v>273</v>
      </c>
      <c r="C804" s="94">
        <v>11</v>
      </c>
      <c r="D804" s="95" t="s">
        <v>270</v>
      </c>
      <c r="E804" s="118">
        <v>3237</v>
      </c>
      <c r="F804" s="141" t="s">
        <v>58</v>
      </c>
      <c r="G804" s="131"/>
      <c r="H804" s="244">
        <v>378268</v>
      </c>
      <c r="I804" s="244">
        <v>1123</v>
      </c>
      <c r="J804" s="244"/>
      <c r="K804" s="244">
        <v>197678</v>
      </c>
      <c r="L804" s="244"/>
      <c r="M804" s="244">
        <f t="shared" si="447"/>
        <v>179467</v>
      </c>
    </row>
    <row r="805" spans="1:13" s="138" customFormat="1" ht="15" hidden="1" x14ac:dyDescent="0.2">
      <c r="A805" s="95" t="s">
        <v>601</v>
      </c>
      <c r="B805" s="93" t="s">
        <v>273</v>
      </c>
      <c r="C805" s="94">
        <v>11</v>
      </c>
      <c r="D805" s="95" t="s">
        <v>270</v>
      </c>
      <c r="E805" s="118">
        <v>3238</v>
      </c>
      <c r="F805" s="141" t="s">
        <v>59</v>
      </c>
      <c r="G805" s="131"/>
      <c r="H805" s="244">
        <v>3982</v>
      </c>
      <c r="I805" s="244"/>
      <c r="J805" s="244"/>
      <c r="K805" s="244">
        <v>3982</v>
      </c>
      <c r="L805" s="244"/>
      <c r="M805" s="244">
        <f t="shared" si="447"/>
        <v>0</v>
      </c>
    </row>
    <row r="806" spans="1:13" s="138" customFormat="1" hidden="1" x14ac:dyDescent="0.2">
      <c r="A806" s="117" t="s">
        <v>601</v>
      </c>
      <c r="B806" s="101" t="s">
        <v>273</v>
      </c>
      <c r="C806" s="102">
        <v>11</v>
      </c>
      <c r="D806" s="117"/>
      <c r="E806" s="112">
        <v>329</v>
      </c>
      <c r="F806" s="140"/>
      <c r="G806" s="105"/>
      <c r="H806" s="106">
        <f>SUM(H807:H808)</f>
        <v>39487</v>
      </c>
      <c r="I806" s="106">
        <f>SUM(I807:I808)</f>
        <v>0</v>
      </c>
      <c r="J806" s="106">
        <f>SUM(J807:J808)</f>
        <v>1123</v>
      </c>
      <c r="K806" s="106">
        <f>SUM(K807:K808)</f>
        <v>4700</v>
      </c>
      <c r="L806" s="106">
        <f>SUM(L807:L808)</f>
        <v>0</v>
      </c>
      <c r="M806" s="106">
        <f t="shared" si="447"/>
        <v>35910</v>
      </c>
    </row>
    <row r="807" spans="1:13" ht="15" hidden="1" x14ac:dyDescent="0.2">
      <c r="A807" s="95" t="s">
        <v>601</v>
      </c>
      <c r="B807" s="93" t="s">
        <v>273</v>
      </c>
      <c r="C807" s="94">
        <v>11</v>
      </c>
      <c r="D807" s="95" t="s">
        <v>270</v>
      </c>
      <c r="E807" s="118">
        <v>3293</v>
      </c>
      <c r="F807" s="141" t="s">
        <v>64</v>
      </c>
      <c r="G807" s="131"/>
      <c r="H807" s="231">
        <v>6306</v>
      </c>
      <c r="I807" s="231"/>
      <c r="J807" s="231"/>
      <c r="K807" s="231">
        <v>4700</v>
      </c>
      <c r="L807" s="231"/>
      <c r="M807" s="231">
        <f t="shared" si="447"/>
        <v>1606</v>
      </c>
    </row>
    <row r="808" spans="1:13" ht="15" hidden="1" x14ac:dyDescent="0.2">
      <c r="A808" s="95" t="s">
        <v>601</v>
      </c>
      <c r="B808" s="93" t="s">
        <v>273</v>
      </c>
      <c r="C808" s="94">
        <v>11</v>
      </c>
      <c r="D808" s="95" t="s">
        <v>270</v>
      </c>
      <c r="E808" s="118">
        <v>3294</v>
      </c>
      <c r="F808" s="141" t="s">
        <v>605</v>
      </c>
      <c r="G808" s="131"/>
      <c r="H808" s="244">
        <v>33181</v>
      </c>
      <c r="I808" s="244"/>
      <c r="J808" s="244">
        <v>1123</v>
      </c>
      <c r="K808" s="244"/>
      <c r="L808" s="244"/>
      <c r="M808" s="244">
        <f t="shared" si="447"/>
        <v>34304</v>
      </c>
    </row>
    <row r="809" spans="1:13" s="138" customFormat="1" hidden="1" x14ac:dyDescent="0.2">
      <c r="A809" s="194" t="s">
        <v>601</v>
      </c>
      <c r="B809" s="175" t="s">
        <v>273</v>
      </c>
      <c r="C809" s="165">
        <v>11</v>
      </c>
      <c r="D809" s="165"/>
      <c r="E809" s="166">
        <v>41</v>
      </c>
      <c r="F809" s="167"/>
      <c r="G809" s="168"/>
      <c r="H809" s="247">
        <f t="shared" ref="H809:L809" si="452">H810</f>
        <v>258582</v>
      </c>
      <c r="I809" s="247">
        <f t="shared" si="452"/>
        <v>0</v>
      </c>
      <c r="J809" s="247">
        <f t="shared" si="452"/>
        <v>0</v>
      </c>
      <c r="K809" s="247">
        <f t="shared" si="452"/>
        <v>258582</v>
      </c>
      <c r="L809" s="247">
        <f t="shared" si="452"/>
        <v>0</v>
      </c>
      <c r="M809" s="247">
        <f t="shared" si="447"/>
        <v>0</v>
      </c>
    </row>
    <row r="810" spans="1:13" s="138" customFormat="1" hidden="1" x14ac:dyDescent="0.2">
      <c r="A810" s="117" t="s">
        <v>601</v>
      </c>
      <c r="B810" s="101" t="s">
        <v>273</v>
      </c>
      <c r="C810" s="102">
        <v>11</v>
      </c>
      <c r="D810" s="117"/>
      <c r="E810" s="112">
        <v>412</v>
      </c>
      <c r="F810" s="141"/>
      <c r="G810" s="110"/>
      <c r="H810" s="106">
        <f t="shared" ref="H810:I810" si="453">H811+H812</f>
        <v>258582</v>
      </c>
      <c r="I810" s="106">
        <f t="shared" si="453"/>
        <v>0</v>
      </c>
      <c r="J810" s="106">
        <f t="shared" ref="J810:L810" si="454">J811+J812</f>
        <v>0</v>
      </c>
      <c r="K810" s="106">
        <f t="shared" si="454"/>
        <v>258582</v>
      </c>
      <c r="L810" s="106">
        <f t="shared" si="454"/>
        <v>0</v>
      </c>
      <c r="M810" s="106">
        <f t="shared" si="447"/>
        <v>0</v>
      </c>
    </row>
    <row r="811" spans="1:13" ht="15" hidden="1" x14ac:dyDescent="0.2">
      <c r="A811" s="95" t="s">
        <v>601</v>
      </c>
      <c r="B811" s="93" t="s">
        <v>273</v>
      </c>
      <c r="C811" s="94">
        <v>11</v>
      </c>
      <c r="D811" s="95" t="s">
        <v>270</v>
      </c>
      <c r="E811" s="118">
        <v>4123</v>
      </c>
      <c r="F811" s="141" t="s">
        <v>83</v>
      </c>
      <c r="G811" s="131"/>
      <c r="H811" s="231">
        <v>1327</v>
      </c>
      <c r="I811" s="231"/>
      <c r="J811" s="231"/>
      <c r="K811" s="231">
        <v>1327</v>
      </c>
      <c r="L811" s="231"/>
      <c r="M811" s="231">
        <f t="shared" si="447"/>
        <v>0</v>
      </c>
    </row>
    <row r="812" spans="1:13" ht="15" hidden="1" x14ac:dyDescent="0.2">
      <c r="A812" s="95" t="s">
        <v>601</v>
      </c>
      <c r="B812" s="93" t="s">
        <v>273</v>
      </c>
      <c r="C812" s="94">
        <v>11</v>
      </c>
      <c r="D812" s="95" t="s">
        <v>270</v>
      </c>
      <c r="E812" s="118">
        <v>4126</v>
      </c>
      <c r="F812" s="141" t="s">
        <v>84</v>
      </c>
      <c r="G812" s="131"/>
      <c r="H812" s="244">
        <v>257255</v>
      </c>
      <c r="I812" s="244"/>
      <c r="J812" s="244"/>
      <c r="K812" s="244">
        <v>257255</v>
      </c>
      <c r="L812" s="244"/>
      <c r="M812" s="244">
        <f t="shared" si="447"/>
        <v>0</v>
      </c>
    </row>
    <row r="813" spans="1:13" s="138" customFormat="1" hidden="1" x14ac:dyDescent="0.2">
      <c r="A813" s="194" t="s">
        <v>601</v>
      </c>
      <c r="B813" s="175" t="s">
        <v>273</v>
      </c>
      <c r="C813" s="165">
        <v>11</v>
      </c>
      <c r="D813" s="165"/>
      <c r="E813" s="166">
        <v>42</v>
      </c>
      <c r="F813" s="167"/>
      <c r="G813" s="168"/>
      <c r="H813" s="247">
        <f t="shared" ref="H813:L814" si="455">H814</f>
        <v>1026</v>
      </c>
      <c r="I813" s="247">
        <f t="shared" si="455"/>
        <v>0</v>
      </c>
      <c r="J813" s="247">
        <f t="shared" si="455"/>
        <v>0</v>
      </c>
      <c r="K813" s="247">
        <f t="shared" si="455"/>
        <v>1026</v>
      </c>
      <c r="L813" s="247">
        <f t="shared" si="455"/>
        <v>0</v>
      </c>
      <c r="M813" s="247">
        <f t="shared" si="447"/>
        <v>0</v>
      </c>
    </row>
    <row r="814" spans="1:13" s="100" customFormat="1" hidden="1" x14ac:dyDescent="0.2">
      <c r="A814" s="117" t="s">
        <v>601</v>
      </c>
      <c r="B814" s="101" t="s">
        <v>273</v>
      </c>
      <c r="C814" s="102">
        <v>11</v>
      </c>
      <c r="D814" s="117"/>
      <c r="E814" s="112">
        <v>426</v>
      </c>
      <c r="F814" s="141"/>
      <c r="G814" s="110"/>
      <c r="H814" s="106">
        <f t="shared" si="455"/>
        <v>1026</v>
      </c>
      <c r="I814" s="106">
        <f t="shared" si="455"/>
        <v>0</v>
      </c>
      <c r="J814" s="106">
        <f t="shared" si="455"/>
        <v>0</v>
      </c>
      <c r="K814" s="106">
        <f t="shared" si="455"/>
        <v>1026</v>
      </c>
      <c r="L814" s="106">
        <f t="shared" si="455"/>
        <v>0</v>
      </c>
      <c r="M814" s="106">
        <f t="shared" si="447"/>
        <v>0</v>
      </c>
    </row>
    <row r="815" spans="1:13" s="138" customFormat="1" ht="15" hidden="1" x14ac:dyDescent="0.2">
      <c r="A815" s="95" t="s">
        <v>601</v>
      </c>
      <c r="B815" s="93" t="s">
        <v>273</v>
      </c>
      <c r="C815" s="94">
        <v>11</v>
      </c>
      <c r="D815" s="95" t="s">
        <v>270</v>
      </c>
      <c r="E815" s="118">
        <v>4262</v>
      </c>
      <c r="F815" s="141" t="s">
        <v>86</v>
      </c>
      <c r="G815" s="131"/>
      <c r="H815" s="231">
        <v>1026</v>
      </c>
      <c r="I815" s="231"/>
      <c r="J815" s="231"/>
      <c r="K815" s="231">
        <v>1026</v>
      </c>
      <c r="L815" s="231"/>
      <c r="M815" s="231">
        <f t="shared" si="447"/>
        <v>0</v>
      </c>
    </row>
    <row r="816" spans="1:13" s="138" customFormat="1" ht="33.75" hidden="1" x14ac:dyDescent="0.2">
      <c r="A816" s="195" t="s">
        <v>601</v>
      </c>
      <c r="B816" s="170" t="s">
        <v>280</v>
      </c>
      <c r="C816" s="170"/>
      <c r="D816" s="170"/>
      <c r="E816" s="171"/>
      <c r="F816" s="173" t="s">
        <v>721</v>
      </c>
      <c r="G816" s="174" t="s">
        <v>681</v>
      </c>
      <c r="H816" s="248">
        <f t="shared" ref="H816:L818" si="456">H817</f>
        <v>60900000</v>
      </c>
      <c r="I816" s="248">
        <f t="shared" si="456"/>
        <v>0</v>
      </c>
      <c r="J816" s="248">
        <f t="shared" si="456"/>
        <v>0</v>
      </c>
      <c r="K816" s="248">
        <f t="shared" si="456"/>
        <v>0</v>
      </c>
      <c r="L816" s="248">
        <f t="shared" si="456"/>
        <v>3000000</v>
      </c>
      <c r="M816" s="248">
        <f t="shared" si="447"/>
        <v>63900000</v>
      </c>
    </row>
    <row r="817" spans="1:13" s="138" customFormat="1" hidden="1" x14ac:dyDescent="0.2">
      <c r="A817" s="194" t="s">
        <v>601</v>
      </c>
      <c r="B817" s="175" t="s">
        <v>280</v>
      </c>
      <c r="C817" s="165">
        <v>11</v>
      </c>
      <c r="D817" s="165"/>
      <c r="E817" s="166">
        <v>36</v>
      </c>
      <c r="F817" s="167"/>
      <c r="G817" s="168"/>
      <c r="H817" s="247">
        <f t="shared" si="456"/>
        <v>60900000</v>
      </c>
      <c r="I817" s="247">
        <f t="shared" si="456"/>
        <v>0</v>
      </c>
      <c r="J817" s="247">
        <f t="shared" si="456"/>
        <v>0</v>
      </c>
      <c r="K817" s="247">
        <f t="shared" si="456"/>
        <v>0</v>
      </c>
      <c r="L817" s="247">
        <f t="shared" si="456"/>
        <v>3000000</v>
      </c>
      <c r="M817" s="247">
        <f t="shared" si="447"/>
        <v>63900000</v>
      </c>
    </row>
    <row r="818" spans="1:13" s="100" customFormat="1" hidden="1" x14ac:dyDescent="0.2">
      <c r="A818" s="117" t="s">
        <v>601</v>
      </c>
      <c r="B818" s="101" t="s">
        <v>280</v>
      </c>
      <c r="C818" s="102">
        <v>11</v>
      </c>
      <c r="D818" s="117"/>
      <c r="E818" s="104">
        <v>363</v>
      </c>
      <c r="F818" s="159"/>
      <c r="G818" s="105"/>
      <c r="H818" s="106">
        <f t="shared" si="456"/>
        <v>60900000</v>
      </c>
      <c r="I818" s="106">
        <f t="shared" si="456"/>
        <v>0</v>
      </c>
      <c r="J818" s="106">
        <f t="shared" si="456"/>
        <v>0</v>
      </c>
      <c r="K818" s="106">
        <f t="shared" si="456"/>
        <v>0</v>
      </c>
      <c r="L818" s="106">
        <f t="shared" si="456"/>
        <v>3000000</v>
      </c>
      <c r="M818" s="106">
        <f t="shared" si="447"/>
        <v>63900000</v>
      </c>
    </row>
    <row r="819" spans="1:13" s="100" customFormat="1" hidden="1" x14ac:dyDescent="0.2">
      <c r="A819" s="95" t="s">
        <v>601</v>
      </c>
      <c r="B819" s="93" t="s">
        <v>280</v>
      </c>
      <c r="C819" s="94">
        <v>11</v>
      </c>
      <c r="D819" s="95" t="s">
        <v>270</v>
      </c>
      <c r="E819" s="109">
        <v>3631</v>
      </c>
      <c r="F819" s="145" t="s">
        <v>71</v>
      </c>
      <c r="G819" s="131"/>
      <c r="H819" s="231">
        <v>60900000</v>
      </c>
      <c r="I819" s="231"/>
      <c r="J819" s="231"/>
      <c r="K819" s="231"/>
      <c r="L819" s="231">
        <v>3000000</v>
      </c>
      <c r="M819" s="231">
        <f t="shared" si="447"/>
        <v>63900000</v>
      </c>
    </row>
    <row r="820" spans="1:13" s="100" customFormat="1" ht="33.75" hidden="1" x14ac:dyDescent="0.2">
      <c r="A820" s="195" t="s">
        <v>601</v>
      </c>
      <c r="B820" s="170" t="s">
        <v>722</v>
      </c>
      <c r="C820" s="170"/>
      <c r="D820" s="170"/>
      <c r="E820" s="171"/>
      <c r="F820" s="173" t="s">
        <v>723</v>
      </c>
      <c r="G820" s="174" t="s">
        <v>681</v>
      </c>
      <c r="H820" s="248">
        <f t="shared" ref="H820:L820" si="457">H821</f>
        <v>87400</v>
      </c>
      <c r="I820" s="248">
        <f t="shared" si="457"/>
        <v>0</v>
      </c>
      <c r="J820" s="248">
        <f t="shared" si="457"/>
        <v>0</v>
      </c>
      <c r="K820" s="248">
        <f t="shared" si="457"/>
        <v>87400</v>
      </c>
      <c r="L820" s="248">
        <f t="shared" si="457"/>
        <v>0</v>
      </c>
      <c r="M820" s="248">
        <f t="shared" si="447"/>
        <v>0</v>
      </c>
    </row>
    <row r="821" spans="1:13" s="138" customFormat="1" hidden="1" x14ac:dyDescent="0.2">
      <c r="A821" s="183" t="s">
        <v>601</v>
      </c>
      <c r="B821" s="164" t="s">
        <v>722</v>
      </c>
      <c r="C821" s="165">
        <v>11</v>
      </c>
      <c r="D821" s="165"/>
      <c r="E821" s="166">
        <v>35</v>
      </c>
      <c r="F821" s="167"/>
      <c r="G821" s="168"/>
      <c r="H821" s="247">
        <f t="shared" ref="H821:I821" si="458">H822+H824</f>
        <v>87400</v>
      </c>
      <c r="I821" s="247">
        <f t="shared" si="458"/>
        <v>0</v>
      </c>
      <c r="J821" s="247">
        <f t="shared" ref="J821:L821" si="459">J822+J824</f>
        <v>0</v>
      </c>
      <c r="K821" s="247">
        <f t="shared" si="459"/>
        <v>87400</v>
      </c>
      <c r="L821" s="247">
        <f t="shared" si="459"/>
        <v>0</v>
      </c>
      <c r="M821" s="247">
        <f t="shared" si="447"/>
        <v>0</v>
      </c>
    </row>
    <row r="822" spans="1:13" s="100" customFormat="1" hidden="1" x14ac:dyDescent="0.2">
      <c r="A822" s="117" t="s">
        <v>601</v>
      </c>
      <c r="B822" s="101" t="s">
        <v>722</v>
      </c>
      <c r="C822" s="102">
        <v>11</v>
      </c>
      <c r="D822" s="117"/>
      <c r="E822" s="104">
        <v>351</v>
      </c>
      <c r="F822" s="140"/>
      <c r="G822" s="105"/>
      <c r="H822" s="106">
        <f t="shared" ref="H822:L822" si="460">H823</f>
        <v>24700</v>
      </c>
      <c r="I822" s="106">
        <f t="shared" si="460"/>
        <v>0</v>
      </c>
      <c r="J822" s="106">
        <f t="shared" si="460"/>
        <v>0</v>
      </c>
      <c r="K822" s="106">
        <f t="shared" si="460"/>
        <v>24700</v>
      </c>
      <c r="L822" s="106">
        <f t="shared" si="460"/>
        <v>0</v>
      </c>
      <c r="M822" s="106">
        <f t="shared" si="447"/>
        <v>0</v>
      </c>
    </row>
    <row r="823" spans="1:13" s="138" customFormat="1" ht="30" hidden="1" x14ac:dyDescent="0.2">
      <c r="A823" s="108" t="s">
        <v>601</v>
      </c>
      <c r="B823" s="160" t="s">
        <v>722</v>
      </c>
      <c r="C823" s="94">
        <v>11</v>
      </c>
      <c r="D823" s="95" t="s">
        <v>270</v>
      </c>
      <c r="E823" s="109">
        <v>3512</v>
      </c>
      <c r="F823" s="141" t="s">
        <v>281</v>
      </c>
      <c r="G823" s="131"/>
      <c r="H823" s="230">
        <v>24700</v>
      </c>
      <c r="I823" s="230"/>
      <c r="J823" s="230"/>
      <c r="K823" s="230">
        <v>24700</v>
      </c>
      <c r="L823" s="230"/>
      <c r="M823" s="230">
        <f t="shared" si="447"/>
        <v>0</v>
      </c>
    </row>
    <row r="824" spans="1:13" s="100" customFormat="1" hidden="1" x14ac:dyDescent="0.2">
      <c r="A824" s="103" t="s">
        <v>601</v>
      </c>
      <c r="B824" s="139" t="s">
        <v>722</v>
      </c>
      <c r="C824" s="102">
        <v>11</v>
      </c>
      <c r="D824" s="117"/>
      <c r="E824" s="104">
        <v>352</v>
      </c>
      <c r="F824" s="140"/>
      <c r="G824" s="105"/>
      <c r="H824" s="106">
        <f t="shared" ref="H824:L824" si="461">H825</f>
        <v>62700</v>
      </c>
      <c r="I824" s="106">
        <f t="shared" si="461"/>
        <v>0</v>
      </c>
      <c r="J824" s="106">
        <f t="shared" si="461"/>
        <v>0</v>
      </c>
      <c r="K824" s="106">
        <f t="shared" si="461"/>
        <v>62700</v>
      </c>
      <c r="L824" s="106">
        <f t="shared" si="461"/>
        <v>0</v>
      </c>
      <c r="M824" s="106">
        <f t="shared" si="447"/>
        <v>0</v>
      </c>
    </row>
    <row r="825" spans="1:13" s="100" customFormat="1" ht="30" hidden="1" x14ac:dyDescent="0.2">
      <c r="A825" s="108" t="s">
        <v>601</v>
      </c>
      <c r="B825" s="160" t="s">
        <v>722</v>
      </c>
      <c r="C825" s="94">
        <v>11</v>
      </c>
      <c r="D825" s="95" t="s">
        <v>270</v>
      </c>
      <c r="E825" s="109">
        <v>3522</v>
      </c>
      <c r="F825" s="141" t="s">
        <v>625</v>
      </c>
      <c r="G825" s="131"/>
      <c r="H825" s="230">
        <v>62700</v>
      </c>
      <c r="I825" s="230"/>
      <c r="J825" s="230"/>
      <c r="K825" s="230">
        <v>62700</v>
      </c>
      <c r="L825" s="230"/>
      <c r="M825" s="230">
        <f t="shared" si="447"/>
        <v>0</v>
      </c>
    </row>
    <row r="826" spans="1:13" s="100" customFormat="1" ht="63" hidden="1" x14ac:dyDescent="0.2">
      <c r="A826" s="195" t="s">
        <v>601</v>
      </c>
      <c r="B826" s="170" t="s">
        <v>724</v>
      </c>
      <c r="C826" s="170"/>
      <c r="D826" s="170"/>
      <c r="E826" s="171"/>
      <c r="F826" s="173" t="s">
        <v>725</v>
      </c>
      <c r="G826" s="174" t="s">
        <v>681</v>
      </c>
      <c r="H826" s="248">
        <f>H827+H832+H842+H845</f>
        <v>11944</v>
      </c>
      <c r="I826" s="248">
        <f>I827+I832+I842+I845</f>
        <v>0</v>
      </c>
      <c r="J826" s="248">
        <f>J827+J832+J842+J845</f>
        <v>0</v>
      </c>
      <c r="K826" s="248">
        <f>K827+K832+K842+K845</f>
        <v>0</v>
      </c>
      <c r="L826" s="248">
        <f>L827+L832+L842+L845</f>
        <v>0</v>
      </c>
      <c r="M826" s="248">
        <f t="shared" si="447"/>
        <v>11944</v>
      </c>
    </row>
    <row r="827" spans="1:13" s="138" customFormat="1" hidden="1" x14ac:dyDescent="0.2">
      <c r="A827" s="183" t="s">
        <v>601</v>
      </c>
      <c r="B827" s="183" t="s">
        <v>724</v>
      </c>
      <c r="C827" s="165">
        <v>12</v>
      </c>
      <c r="D827" s="165"/>
      <c r="E827" s="166">
        <v>31</v>
      </c>
      <c r="F827" s="167"/>
      <c r="G827" s="168"/>
      <c r="H827" s="247">
        <f t="shared" ref="H827:I827" si="462">H828+H830</f>
        <v>1991</v>
      </c>
      <c r="I827" s="247">
        <f t="shared" si="462"/>
        <v>0</v>
      </c>
      <c r="J827" s="247">
        <f t="shared" ref="J827:L827" si="463">J828+J830</f>
        <v>0</v>
      </c>
      <c r="K827" s="247">
        <f t="shared" si="463"/>
        <v>0</v>
      </c>
      <c r="L827" s="247">
        <f t="shared" si="463"/>
        <v>0</v>
      </c>
      <c r="M827" s="247">
        <f t="shared" si="447"/>
        <v>1991</v>
      </c>
    </row>
    <row r="828" spans="1:13" s="100" customFormat="1" hidden="1" x14ac:dyDescent="0.2">
      <c r="A828" s="117" t="s">
        <v>601</v>
      </c>
      <c r="B828" s="117" t="s">
        <v>724</v>
      </c>
      <c r="C828" s="102">
        <v>12</v>
      </c>
      <c r="D828" s="117"/>
      <c r="E828" s="104">
        <v>311</v>
      </c>
      <c r="F828" s="140"/>
      <c r="G828" s="105"/>
      <c r="H828" s="106">
        <f t="shared" ref="H828:L828" si="464">H829</f>
        <v>1659</v>
      </c>
      <c r="I828" s="106">
        <f t="shared" si="464"/>
        <v>0</v>
      </c>
      <c r="J828" s="106">
        <f t="shared" si="464"/>
        <v>0</v>
      </c>
      <c r="K828" s="106">
        <f t="shared" si="464"/>
        <v>0</v>
      </c>
      <c r="L828" s="106">
        <f t="shared" si="464"/>
        <v>0</v>
      </c>
      <c r="M828" s="106">
        <f t="shared" si="447"/>
        <v>1659</v>
      </c>
    </row>
    <row r="829" spans="1:13" s="138" customFormat="1" ht="15" hidden="1" x14ac:dyDescent="0.2">
      <c r="A829" s="108" t="s">
        <v>601</v>
      </c>
      <c r="B829" s="160" t="s">
        <v>724</v>
      </c>
      <c r="C829" s="94">
        <v>12</v>
      </c>
      <c r="D829" s="95" t="s">
        <v>270</v>
      </c>
      <c r="E829" s="109">
        <v>3111</v>
      </c>
      <c r="F829" s="141" t="s">
        <v>33</v>
      </c>
      <c r="G829" s="131"/>
      <c r="H829" s="231">
        <v>1659</v>
      </c>
      <c r="I829" s="231"/>
      <c r="J829" s="231"/>
      <c r="K829" s="231"/>
      <c r="L829" s="231"/>
      <c r="M829" s="231">
        <f t="shared" si="447"/>
        <v>1659</v>
      </c>
    </row>
    <row r="830" spans="1:13" s="100" customFormat="1" hidden="1" x14ac:dyDescent="0.2">
      <c r="A830" s="117" t="s">
        <v>601</v>
      </c>
      <c r="B830" s="117" t="s">
        <v>724</v>
      </c>
      <c r="C830" s="102">
        <v>12</v>
      </c>
      <c r="D830" s="117"/>
      <c r="E830" s="104">
        <v>313</v>
      </c>
      <c r="F830" s="140"/>
      <c r="G830" s="105"/>
      <c r="H830" s="106">
        <f t="shared" ref="H830:L830" si="465">H831</f>
        <v>332</v>
      </c>
      <c r="I830" s="106">
        <f t="shared" si="465"/>
        <v>0</v>
      </c>
      <c r="J830" s="106">
        <f t="shared" si="465"/>
        <v>0</v>
      </c>
      <c r="K830" s="106">
        <f t="shared" si="465"/>
        <v>0</v>
      </c>
      <c r="L830" s="106">
        <f t="shared" si="465"/>
        <v>0</v>
      </c>
      <c r="M830" s="106">
        <f t="shared" si="447"/>
        <v>332</v>
      </c>
    </row>
    <row r="831" spans="1:13" s="100" customFormat="1" hidden="1" x14ac:dyDescent="0.2">
      <c r="A831" s="108" t="s">
        <v>601</v>
      </c>
      <c r="B831" s="160" t="s">
        <v>724</v>
      </c>
      <c r="C831" s="94">
        <v>12</v>
      </c>
      <c r="D831" s="95" t="s">
        <v>270</v>
      </c>
      <c r="E831" s="109">
        <v>3132</v>
      </c>
      <c r="F831" s="141" t="s">
        <v>40</v>
      </c>
      <c r="G831" s="131"/>
      <c r="H831" s="233">
        <v>332</v>
      </c>
      <c r="I831" s="233"/>
      <c r="J831" s="233"/>
      <c r="K831" s="233"/>
      <c r="L831" s="233"/>
      <c r="M831" s="233">
        <f t="shared" si="447"/>
        <v>332</v>
      </c>
    </row>
    <row r="832" spans="1:13" s="138" customFormat="1" hidden="1" x14ac:dyDescent="0.2">
      <c r="A832" s="183" t="s">
        <v>601</v>
      </c>
      <c r="B832" s="183" t="s">
        <v>724</v>
      </c>
      <c r="C832" s="165">
        <v>12</v>
      </c>
      <c r="D832" s="165"/>
      <c r="E832" s="166">
        <v>32</v>
      </c>
      <c r="F832" s="167"/>
      <c r="G832" s="168"/>
      <c r="H832" s="247">
        <f t="shared" ref="H832:I832" si="466">H833+H835+H837+H840</f>
        <v>1061</v>
      </c>
      <c r="I832" s="247">
        <f t="shared" si="466"/>
        <v>0</v>
      </c>
      <c r="J832" s="247">
        <f t="shared" ref="J832:L832" si="467">J833+J835+J837+J840</f>
        <v>0</v>
      </c>
      <c r="K832" s="247">
        <f t="shared" si="467"/>
        <v>0</v>
      </c>
      <c r="L832" s="247">
        <f t="shared" si="467"/>
        <v>0</v>
      </c>
      <c r="M832" s="247">
        <f t="shared" si="447"/>
        <v>1061</v>
      </c>
    </row>
    <row r="833" spans="1:13" s="100" customFormat="1" hidden="1" x14ac:dyDescent="0.2">
      <c r="A833" s="117" t="s">
        <v>601</v>
      </c>
      <c r="B833" s="117" t="s">
        <v>724</v>
      </c>
      <c r="C833" s="102">
        <v>12</v>
      </c>
      <c r="D833" s="117"/>
      <c r="E833" s="104">
        <v>321</v>
      </c>
      <c r="F833" s="140"/>
      <c r="G833" s="105"/>
      <c r="H833" s="106">
        <f t="shared" ref="H833:L833" si="468">H834</f>
        <v>398</v>
      </c>
      <c r="I833" s="106">
        <f t="shared" si="468"/>
        <v>0</v>
      </c>
      <c r="J833" s="106">
        <f t="shared" si="468"/>
        <v>0</v>
      </c>
      <c r="K833" s="106">
        <f t="shared" si="468"/>
        <v>0</v>
      </c>
      <c r="L833" s="106">
        <f t="shared" si="468"/>
        <v>0</v>
      </c>
      <c r="M833" s="106">
        <f t="shared" si="447"/>
        <v>398</v>
      </c>
    </row>
    <row r="834" spans="1:13" s="138" customFormat="1" ht="15" hidden="1" x14ac:dyDescent="0.2">
      <c r="A834" s="108" t="s">
        <v>601</v>
      </c>
      <c r="B834" s="160" t="s">
        <v>724</v>
      </c>
      <c r="C834" s="94">
        <v>12</v>
      </c>
      <c r="D834" s="95" t="s">
        <v>270</v>
      </c>
      <c r="E834" s="109">
        <v>3211</v>
      </c>
      <c r="F834" s="141" t="s">
        <v>42</v>
      </c>
      <c r="G834" s="131"/>
      <c r="H834" s="233">
        <v>398</v>
      </c>
      <c r="I834" s="233"/>
      <c r="J834" s="233"/>
      <c r="K834" s="233"/>
      <c r="L834" s="233"/>
      <c r="M834" s="233">
        <f t="shared" si="447"/>
        <v>398</v>
      </c>
    </row>
    <row r="835" spans="1:13" s="100" customFormat="1" hidden="1" x14ac:dyDescent="0.2">
      <c r="A835" s="117" t="s">
        <v>601</v>
      </c>
      <c r="B835" s="117" t="s">
        <v>724</v>
      </c>
      <c r="C835" s="102">
        <v>12</v>
      </c>
      <c r="D835" s="117"/>
      <c r="E835" s="104">
        <v>322</v>
      </c>
      <c r="F835" s="140"/>
      <c r="G835" s="105"/>
      <c r="H835" s="106">
        <f t="shared" ref="H835:L835" si="469">H836</f>
        <v>186</v>
      </c>
      <c r="I835" s="106">
        <f t="shared" si="469"/>
        <v>0</v>
      </c>
      <c r="J835" s="106">
        <f t="shared" si="469"/>
        <v>0</v>
      </c>
      <c r="K835" s="106">
        <f t="shared" si="469"/>
        <v>0</v>
      </c>
      <c r="L835" s="106">
        <f t="shared" si="469"/>
        <v>0</v>
      </c>
      <c r="M835" s="106">
        <f t="shared" si="447"/>
        <v>186</v>
      </c>
    </row>
    <row r="836" spans="1:13" s="138" customFormat="1" ht="15" hidden="1" x14ac:dyDescent="0.2">
      <c r="A836" s="108" t="s">
        <v>601</v>
      </c>
      <c r="B836" s="160" t="s">
        <v>724</v>
      </c>
      <c r="C836" s="94">
        <v>12</v>
      </c>
      <c r="D836" s="95" t="s">
        <v>270</v>
      </c>
      <c r="E836" s="109">
        <v>3223</v>
      </c>
      <c r="F836" s="141" t="s">
        <v>48</v>
      </c>
      <c r="G836" s="131"/>
      <c r="H836" s="233">
        <v>186</v>
      </c>
      <c r="I836" s="233"/>
      <c r="J836" s="233"/>
      <c r="K836" s="233"/>
      <c r="L836" s="233"/>
      <c r="M836" s="233">
        <f t="shared" si="447"/>
        <v>186</v>
      </c>
    </row>
    <row r="837" spans="1:13" s="138" customFormat="1" hidden="1" x14ac:dyDescent="0.2">
      <c r="A837" s="117" t="s">
        <v>601</v>
      </c>
      <c r="B837" s="117" t="s">
        <v>724</v>
      </c>
      <c r="C837" s="102">
        <v>12</v>
      </c>
      <c r="D837" s="117"/>
      <c r="E837" s="104">
        <v>323</v>
      </c>
      <c r="F837" s="140"/>
      <c r="G837" s="105"/>
      <c r="H837" s="106">
        <f t="shared" ref="H837:I837" si="470">SUM(H838:H839)</f>
        <v>278</v>
      </c>
      <c r="I837" s="106">
        <f t="shared" si="470"/>
        <v>0</v>
      </c>
      <c r="J837" s="106">
        <f t="shared" ref="J837:L837" si="471">SUM(J838:J839)</f>
        <v>0</v>
      </c>
      <c r="K837" s="106">
        <f t="shared" si="471"/>
        <v>0</v>
      </c>
      <c r="L837" s="106">
        <f t="shared" si="471"/>
        <v>0</v>
      </c>
      <c r="M837" s="106">
        <f t="shared" si="447"/>
        <v>278</v>
      </c>
    </row>
    <row r="838" spans="1:13" s="100" customFormat="1" hidden="1" x14ac:dyDescent="0.2">
      <c r="A838" s="108" t="s">
        <v>601</v>
      </c>
      <c r="B838" s="160" t="s">
        <v>724</v>
      </c>
      <c r="C838" s="94">
        <v>12</v>
      </c>
      <c r="D838" s="95" t="s">
        <v>270</v>
      </c>
      <c r="E838" s="109">
        <v>3233</v>
      </c>
      <c r="F838" s="141" t="s">
        <v>54</v>
      </c>
      <c r="G838" s="131"/>
      <c r="H838" s="233">
        <v>212</v>
      </c>
      <c r="I838" s="233"/>
      <c r="J838" s="233"/>
      <c r="K838" s="233"/>
      <c r="L838" s="233"/>
      <c r="M838" s="233">
        <f t="shared" si="447"/>
        <v>212</v>
      </c>
    </row>
    <row r="839" spans="1:13" s="138" customFormat="1" ht="15" hidden="1" x14ac:dyDescent="0.2">
      <c r="A839" s="108" t="s">
        <v>601</v>
      </c>
      <c r="B839" s="160" t="s">
        <v>724</v>
      </c>
      <c r="C839" s="94">
        <v>12</v>
      </c>
      <c r="D839" s="95" t="s">
        <v>270</v>
      </c>
      <c r="E839" s="109">
        <v>3237</v>
      </c>
      <c r="F839" s="141" t="s">
        <v>58</v>
      </c>
      <c r="G839" s="131"/>
      <c r="H839" s="234">
        <v>66</v>
      </c>
      <c r="I839" s="234"/>
      <c r="J839" s="234"/>
      <c r="K839" s="234"/>
      <c r="L839" s="234"/>
      <c r="M839" s="234">
        <f t="shared" si="447"/>
        <v>66</v>
      </c>
    </row>
    <row r="840" spans="1:13" s="100" customFormat="1" hidden="1" x14ac:dyDescent="0.2">
      <c r="A840" s="117" t="s">
        <v>601</v>
      </c>
      <c r="B840" s="117" t="s">
        <v>724</v>
      </c>
      <c r="C840" s="102">
        <v>12</v>
      </c>
      <c r="D840" s="117"/>
      <c r="E840" s="104">
        <v>329</v>
      </c>
      <c r="F840" s="140"/>
      <c r="G840" s="105"/>
      <c r="H840" s="106">
        <f t="shared" ref="H840:L840" si="472">H841</f>
        <v>199</v>
      </c>
      <c r="I840" s="106">
        <f t="shared" si="472"/>
        <v>0</v>
      </c>
      <c r="J840" s="106">
        <f t="shared" si="472"/>
        <v>0</v>
      </c>
      <c r="K840" s="106">
        <f t="shared" si="472"/>
        <v>0</v>
      </c>
      <c r="L840" s="106">
        <f t="shared" si="472"/>
        <v>0</v>
      </c>
      <c r="M840" s="106">
        <f t="shared" si="447"/>
        <v>199</v>
      </c>
    </row>
    <row r="841" spans="1:13" s="100" customFormat="1" hidden="1" x14ac:dyDescent="0.2">
      <c r="A841" s="108" t="s">
        <v>601</v>
      </c>
      <c r="B841" s="160" t="s">
        <v>724</v>
      </c>
      <c r="C841" s="94">
        <v>12</v>
      </c>
      <c r="D841" s="95" t="s">
        <v>270</v>
      </c>
      <c r="E841" s="109">
        <v>3293</v>
      </c>
      <c r="F841" s="141" t="s">
        <v>64</v>
      </c>
      <c r="G841" s="131"/>
      <c r="H841" s="233">
        <v>199</v>
      </c>
      <c r="I841" s="233"/>
      <c r="J841" s="233"/>
      <c r="K841" s="233"/>
      <c r="L841" s="233"/>
      <c r="M841" s="233">
        <f t="shared" si="447"/>
        <v>199</v>
      </c>
    </row>
    <row r="842" spans="1:13" s="138" customFormat="1" hidden="1" x14ac:dyDescent="0.2">
      <c r="A842" s="183" t="s">
        <v>601</v>
      </c>
      <c r="B842" s="183" t="s">
        <v>724</v>
      </c>
      <c r="C842" s="165">
        <v>12</v>
      </c>
      <c r="D842" s="165"/>
      <c r="E842" s="166">
        <v>35</v>
      </c>
      <c r="F842" s="167"/>
      <c r="G842" s="168"/>
      <c r="H842" s="247">
        <f t="shared" ref="H842:L843" si="473">H843</f>
        <v>2654</v>
      </c>
      <c r="I842" s="247">
        <f t="shared" si="473"/>
        <v>0</v>
      </c>
      <c r="J842" s="247">
        <f t="shared" si="473"/>
        <v>0</v>
      </c>
      <c r="K842" s="247">
        <f t="shared" si="473"/>
        <v>0</v>
      </c>
      <c r="L842" s="247">
        <f t="shared" si="473"/>
        <v>0</v>
      </c>
      <c r="M842" s="247">
        <f t="shared" si="447"/>
        <v>2654</v>
      </c>
    </row>
    <row r="843" spans="1:13" s="100" customFormat="1" hidden="1" x14ac:dyDescent="0.2">
      <c r="A843" s="117" t="s">
        <v>601</v>
      </c>
      <c r="B843" s="117" t="s">
        <v>724</v>
      </c>
      <c r="C843" s="102">
        <v>12</v>
      </c>
      <c r="D843" s="117"/>
      <c r="E843" s="104">
        <v>352</v>
      </c>
      <c r="F843" s="140"/>
      <c r="G843" s="105"/>
      <c r="H843" s="106">
        <f t="shared" si="473"/>
        <v>2654</v>
      </c>
      <c r="I843" s="106">
        <f t="shared" si="473"/>
        <v>0</v>
      </c>
      <c r="J843" s="106">
        <f t="shared" si="473"/>
        <v>0</v>
      </c>
      <c r="K843" s="106">
        <f t="shared" si="473"/>
        <v>0</v>
      </c>
      <c r="L843" s="106">
        <f t="shared" si="473"/>
        <v>0</v>
      </c>
      <c r="M843" s="106">
        <f t="shared" si="447"/>
        <v>2654</v>
      </c>
    </row>
    <row r="844" spans="1:13" s="100" customFormat="1" hidden="1" x14ac:dyDescent="0.2">
      <c r="A844" s="108" t="s">
        <v>601</v>
      </c>
      <c r="B844" s="160" t="s">
        <v>724</v>
      </c>
      <c r="C844" s="94">
        <v>12</v>
      </c>
      <c r="D844" s="95" t="s">
        <v>270</v>
      </c>
      <c r="E844" s="109">
        <v>3523</v>
      </c>
      <c r="F844" s="141" t="s">
        <v>151</v>
      </c>
      <c r="G844" s="131"/>
      <c r="H844" s="230">
        <v>2654</v>
      </c>
      <c r="I844" s="230"/>
      <c r="J844" s="230"/>
      <c r="K844" s="230"/>
      <c r="L844" s="230"/>
      <c r="M844" s="230">
        <f t="shared" si="447"/>
        <v>2654</v>
      </c>
    </row>
    <row r="845" spans="1:13" s="138" customFormat="1" hidden="1" x14ac:dyDescent="0.2">
      <c r="A845" s="183" t="s">
        <v>601</v>
      </c>
      <c r="B845" s="183" t="s">
        <v>724</v>
      </c>
      <c r="C845" s="165">
        <v>12</v>
      </c>
      <c r="D845" s="165"/>
      <c r="E845" s="166">
        <v>36</v>
      </c>
      <c r="F845" s="167"/>
      <c r="G845" s="168"/>
      <c r="H845" s="247">
        <f t="shared" ref="H845:L846" si="474">H846</f>
        <v>6238</v>
      </c>
      <c r="I845" s="247">
        <f t="shared" si="474"/>
        <v>0</v>
      </c>
      <c r="J845" s="247">
        <f t="shared" si="474"/>
        <v>0</v>
      </c>
      <c r="K845" s="247">
        <f t="shared" si="474"/>
        <v>0</v>
      </c>
      <c r="L845" s="247">
        <f t="shared" si="474"/>
        <v>0</v>
      </c>
      <c r="M845" s="247">
        <f t="shared" si="447"/>
        <v>6238</v>
      </c>
    </row>
    <row r="846" spans="1:13" s="100" customFormat="1" hidden="1" x14ac:dyDescent="0.2">
      <c r="A846" s="117" t="s">
        <v>601</v>
      </c>
      <c r="B846" s="117" t="s">
        <v>724</v>
      </c>
      <c r="C846" s="102">
        <v>12</v>
      </c>
      <c r="D846" s="117"/>
      <c r="E846" s="104">
        <v>361</v>
      </c>
      <c r="F846" s="140"/>
      <c r="G846" s="105"/>
      <c r="H846" s="106">
        <f t="shared" si="474"/>
        <v>6238</v>
      </c>
      <c r="I846" s="106">
        <f t="shared" si="474"/>
        <v>0</v>
      </c>
      <c r="J846" s="106">
        <f t="shared" si="474"/>
        <v>0</v>
      </c>
      <c r="K846" s="106">
        <f t="shared" si="474"/>
        <v>0</v>
      </c>
      <c r="L846" s="106">
        <f t="shared" si="474"/>
        <v>0</v>
      </c>
      <c r="M846" s="106">
        <f t="shared" si="447"/>
        <v>6238</v>
      </c>
    </row>
    <row r="847" spans="1:13" s="100" customFormat="1" hidden="1" x14ac:dyDescent="0.2">
      <c r="A847" s="108" t="s">
        <v>601</v>
      </c>
      <c r="B847" s="160" t="s">
        <v>724</v>
      </c>
      <c r="C847" s="94">
        <v>12</v>
      </c>
      <c r="D847" s="95" t="s">
        <v>270</v>
      </c>
      <c r="E847" s="109">
        <v>3611</v>
      </c>
      <c r="F847" s="141" t="s">
        <v>726</v>
      </c>
      <c r="G847" s="131"/>
      <c r="H847" s="228">
        <v>6238</v>
      </c>
      <c r="I847" s="228"/>
      <c r="J847" s="228"/>
      <c r="K847" s="228"/>
      <c r="L847" s="228"/>
      <c r="M847" s="228">
        <f t="shared" si="447"/>
        <v>6238</v>
      </c>
    </row>
    <row r="848" spans="1:13" hidden="1" x14ac:dyDescent="0.2">
      <c r="A848" s="198" t="s">
        <v>601</v>
      </c>
      <c r="B848" s="350" t="s">
        <v>291</v>
      </c>
      <c r="C848" s="350"/>
      <c r="D848" s="350"/>
      <c r="E848" s="350"/>
      <c r="F848" s="350"/>
      <c r="G848" s="116"/>
      <c r="H848" s="245">
        <f>H849+H862+H868+H875+H881+H885+H889+H898+H905</f>
        <v>51184795</v>
      </c>
      <c r="I848" s="245">
        <f>I849+I862+I868+I875+I881+I885+I889+I898+I905</f>
        <v>0</v>
      </c>
      <c r="J848" s="245">
        <f>J849+J862+J868+J875+J881+J885+J889+J898+J905</f>
        <v>0</v>
      </c>
      <c r="K848" s="245">
        <f>K849+K862+K868+K875+K881+K885+K889+K898+K905</f>
        <v>291850</v>
      </c>
      <c r="L848" s="245">
        <f>L849+L862+L868+L875+L881+L885+L889+L898+L905</f>
        <v>3000100</v>
      </c>
      <c r="M848" s="245">
        <f t="shared" si="447"/>
        <v>53893045</v>
      </c>
    </row>
    <row r="849" spans="1:13" s="100" customFormat="1" ht="47.25" hidden="1" x14ac:dyDescent="0.2">
      <c r="A849" s="195" t="s">
        <v>601</v>
      </c>
      <c r="B849" s="170" t="s">
        <v>295</v>
      </c>
      <c r="C849" s="170"/>
      <c r="D849" s="170"/>
      <c r="E849" s="171"/>
      <c r="F849" s="173" t="s">
        <v>293</v>
      </c>
      <c r="G849" s="174" t="s">
        <v>727</v>
      </c>
      <c r="H849" s="248">
        <f>H850+H857</f>
        <v>133500</v>
      </c>
      <c r="I849" s="248">
        <f t="shared" ref="I849:L849" si="475">I850+I857</f>
        <v>0</v>
      </c>
      <c r="J849" s="248">
        <f t="shared" si="475"/>
        <v>0</v>
      </c>
      <c r="K849" s="248">
        <f t="shared" si="475"/>
        <v>0</v>
      </c>
      <c r="L849" s="248">
        <f t="shared" si="475"/>
        <v>1000100</v>
      </c>
      <c r="M849" s="248">
        <f t="shared" si="447"/>
        <v>1133600</v>
      </c>
    </row>
    <row r="850" spans="1:13" s="138" customFormat="1" hidden="1" x14ac:dyDescent="0.2">
      <c r="A850" s="194" t="s">
        <v>601</v>
      </c>
      <c r="B850" s="175" t="s">
        <v>295</v>
      </c>
      <c r="C850" s="165">
        <v>11</v>
      </c>
      <c r="D850" s="165"/>
      <c r="E850" s="166">
        <v>32</v>
      </c>
      <c r="F850" s="167"/>
      <c r="G850" s="168"/>
      <c r="H850" s="247">
        <f t="shared" ref="H850:I850" si="476">H851+H854</f>
        <v>133500</v>
      </c>
      <c r="I850" s="247">
        <f t="shared" si="476"/>
        <v>0</v>
      </c>
      <c r="J850" s="247">
        <f t="shared" ref="J850:L850" si="477">J851+J854</f>
        <v>0</v>
      </c>
      <c r="K850" s="247">
        <f t="shared" si="477"/>
        <v>0</v>
      </c>
      <c r="L850" s="247">
        <f t="shared" si="477"/>
        <v>0</v>
      </c>
      <c r="M850" s="247">
        <f t="shared" si="447"/>
        <v>133500</v>
      </c>
    </row>
    <row r="851" spans="1:13" s="149" customFormat="1" hidden="1" x14ac:dyDescent="0.2">
      <c r="A851" s="117" t="s">
        <v>601</v>
      </c>
      <c r="B851" s="101" t="s">
        <v>295</v>
      </c>
      <c r="C851" s="102">
        <v>11</v>
      </c>
      <c r="D851" s="117"/>
      <c r="E851" s="104">
        <v>323</v>
      </c>
      <c r="F851" s="140"/>
      <c r="G851" s="105"/>
      <c r="H851" s="106">
        <f t="shared" ref="H851:I851" si="478">SUM(H852:H853)</f>
        <v>24800</v>
      </c>
      <c r="I851" s="106">
        <f t="shared" si="478"/>
        <v>0</v>
      </c>
      <c r="J851" s="106">
        <f t="shared" ref="J851:L851" si="479">SUM(J852:J853)</f>
        <v>0</v>
      </c>
      <c r="K851" s="106">
        <f t="shared" si="479"/>
        <v>0</v>
      </c>
      <c r="L851" s="106">
        <f t="shared" si="479"/>
        <v>0</v>
      </c>
      <c r="M851" s="106">
        <f t="shared" si="447"/>
        <v>24800</v>
      </c>
    </row>
    <row r="852" spans="1:13" s="100" customFormat="1" hidden="1" x14ac:dyDescent="0.2">
      <c r="A852" s="95" t="s">
        <v>601</v>
      </c>
      <c r="B852" s="93" t="s">
        <v>295</v>
      </c>
      <c r="C852" s="94">
        <v>11</v>
      </c>
      <c r="D852" s="95" t="s">
        <v>296</v>
      </c>
      <c r="E852" s="109">
        <v>3231</v>
      </c>
      <c r="F852" s="141" t="s">
        <v>52</v>
      </c>
      <c r="G852" s="131"/>
      <c r="H852" s="228">
        <v>13300</v>
      </c>
      <c r="I852" s="228"/>
      <c r="J852" s="228"/>
      <c r="K852" s="228"/>
      <c r="L852" s="228"/>
      <c r="M852" s="228">
        <f t="shared" si="447"/>
        <v>13300</v>
      </c>
    </row>
    <row r="853" spans="1:13" s="149" customFormat="1" hidden="1" x14ac:dyDescent="0.2">
      <c r="A853" s="95" t="s">
        <v>601</v>
      </c>
      <c r="B853" s="93" t="s">
        <v>295</v>
      </c>
      <c r="C853" s="94">
        <v>11</v>
      </c>
      <c r="D853" s="95" t="s">
        <v>296</v>
      </c>
      <c r="E853" s="109">
        <v>3237</v>
      </c>
      <c r="F853" s="141" t="s">
        <v>58</v>
      </c>
      <c r="G853" s="131"/>
      <c r="H853" s="228">
        <v>11500</v>
      </c>
      <c r="I853" s="228"/>
      <c r="J853" s="228"/>
      <c r="K853" s="228"/>
      <c r="L853" s="228"/>
      <c r="M853" s="228">
        <f t="shared" si="447"/>
        <v>11500</v>
      </c>
    </row>
    <row r="854" spans="1:13" s="138" customFormat="1" hidden="1" x14ac:dyDescent="0.2">
      <c r="A854" s="117" t="s">
        <v>601</v>
      </c>
      <c r="B854" s="101" t="s">
        <v>295</v>
      </c>
      <c r="C854" s="102">
        <v>11</v>
      </c>
      <c r="D854" s="117"/>
      <c r="E854" s="104">
        <v>329</v>
      </c>
      <c r="F854" s="140"/>
      <c r="G854" s="105"/>
      <c r="H854" s="106">
        <f t="shared" ref="H854:I854" si="480">SUM(H855:H856)</f>
        <v>108700</v>
      </c>
      <c r="I854" s="106">
        <f t="shared" si="480"/>
        <v>0</v>
      </c>
      <c r="J854" s="106">
        <f t="shared" ref="J854:L854" si="481">SUM(J855:J856)</f>
        <v>0</v>
      </c>
      <c r="K854" s="106">
        <f t="shared" si="481"/>
        <v>0</v>
      </c>
      <c r="L854" s="106">
        <f t="shared" si="481"/>
        <v>0</v>
      </c>
      <c r="M854" s="106">
        <f t="shared" si="447"/>
        <v>108700</v>
      </c>
    </row>
    <row r="855" spans="1:13" ht="30" hidden="1" x14ac:dyDescent="0.2">
      <c r="A855" s="95" t="s">
        <v>601</v>
      </c>
      <c r="B855" s="93" t="s">
        <v>295</v>
      </c>
      <c r="C855" s="94">
        <v>11</v>
      </c>
      <c r="D855" s="95" t="s">
        <v>296</v>
      </c>
      <c r="E855" s="109">
        <v>3291</v>
      </c>
      <c r="F855" s="141" t="s">
        <v>474</v>
      </c>
      <c r="G855" s="131"/>
      <c r="H855" s="228">
        <v>8000</v>
      </c>
      <c r="I855" s="228"/>
      <c r="J855" s="228"/>
      <c r="K855" s="228"/>
      <c r="L855" s="228"/>
      <c r="M855" s="228">
        <f t="shared" si="447"/>
        <v>8000</v>
      </c>
    </row>
    <row r="856" spans="1:13" ht="15" hidden="1" x14ac:dyDescent="0.2">
      <c r="A856" s="95" t="s">
        <v>601</v>
      </c>
      <c r="B856" s="93" t="s">
        <v>295</v>
      </c>
      <c r="C856" s="94">
        <v>11</v>
      </c>
      <c r="D856" s="95" t="s">
        <v>296</v>
      </c>
      <c r="E856" s="109">
        <v>3294</v>
      </c>
      <c r="F856" s="141" t="s">
        <v>605</v>
      </c>
      <c r="G856" s="131"/>
      <c r="H856" s="228">
        <v>100700</v>
      </c>
      <c r="I856" s="228"/>
      <c r="J856" s="228"/>
      <c r="K856" s="228"/>
      <c r="L856" s="228"/>
      <c r="M856" s="228">
        <f t="shared" si="447"/>
        <v>100700</v>
      </c>
    </row>
    <row r="857" spans="1:13" s="138" customFormat="1" hidden="1" x14ac:dyDescent="0.2">
      <c r="A857" s="194" t="s">
        <v>601</v>
      </c>
      <c r="B857" s="175" t="s">
        <v>295</v>
      </c>
      <c r="C857" s="165">
        <v>11</v>
      </c>
      <c r="D857" s="165"/>
      <c r="E857" s="166">
        <v>36</v>
      </c>
      <c r="F857" s="167"/>
      <c r="G857" s="168"/>
      <c r="H857" s="247">
        <f>H858+H860</f>
        <v>0</v>
      </c>
      <c r="I857" s="247">
        <f t="shared" ref="I857:L857" si="482">I858+I860</f>
        <v>0</v>
      </c>
      <c r="J857" s="247">
        <f t="shared" si="482"/>
        <v>0</v>
      </c>
      <c r="K857" s="247">
        <f t="shared" si="482"/>
        <v>0</v>
      </c>
      <c r="L857" s="247">
        <f t="shared" si="482"/>
        <v>1000100</v>
      </c>
      <c r="M857" s="247">
        <f t="shared" si="447"/>
        <v>1000100</v>
      </c>
    </row>
    <row r="858" spans="1:13" s="149" customFormat="1" hidden="1" x14ac:dyDescent="0.2">
      <c r="A858" s="117" t="s">
        <v>601</v>
      </c>
      <c r="B858" s="101" t="s">
        <v>295</v>
      </c>
      <c r="C858" s="102">
        <v>11</v>
      </c>
      <c r="D858" s="117"/>
      <c r="E858" s="104">
        <v>361</v>
      </c>
      <c r="F858" s="140"/>
      <c r="G858" s="105"/>
      <c r="H858" s="106">
        <f>H859</f>
        <v>0</v>
      </c>
      <c r="I858" s="106">
        <f t="shared" ref="I858:L858" si="483">I859</f>
        <v>0</v>
      </c>
      <c r="J858" s="106">
        <f t="shared" si="483"/>
        <v>0</v>
      </c>
      <c r="K858" s="106">
        <f t="shared" si="483"/>
        <v>0</v>
      </c>
      <c r="L858" s="106">
        <f t="shared" si="483"/>
        <v>900000</v>
      </c>
      <c r="M858" s="106">
        <f t="shared" ref="M858:M861" si="484">H858-I858+J858-K858+L858</f>
        <v>900000</v>
      </c>
    </row>
    <row r="859" spans="1:13" s="100" customFormat="1" hidden="1" x14ac:dyDescent="0.2">
      <c r="A859" s="95" t="s">
        <v>601</v>
      </c>
      <c r="B859" s="93" t="s">
        <v>295</v>
      </c>
      <c r="C859" s="94">
        <v>11</v>
      </c>
      <c r="D859" s="95" t="s">
        <v>296</v>
      </c>
      <c r="E859" s="109">
        <v>3611</v>
      </c>
      <c r="F859" s="141" t="s">
        <v>726</v>
      </c>
      <c r="G859" s="131"/>
      <c r="H859" s="228"/>
      <c r="I859" s="228"/>
      <c r="J859" s="228"/>
      <c r="K859" s="228"/>
      <c r="L859" s="228">
        <v>900000</v>
      </c>
      <c r="M859" s="228">
        <f t="shared" si="484"/>
        <v>900000</v>
      </c>
    </row>
    <row r="860" spans="1:13" s="149" customFormat="1" hidden="1" x14ac:dyDescent="0.2">
      <c r="A860" s="117" t="s">
        <v>601</v>
      </c>
      <c r="B860" s="101" t="s">
        <v>295</v>
      </c>
      <c r="C860" s="102">
        <v>11</v>
      </c>
      <c r="D860" s="117"/>
      <c r="E860" s="104">
        <v>363</v>
      </c>
      <c r="F860" s="140"/>
      <c r="G860" s="105"/>
      <c r="H860" s="106">
        <f>H861</f>
        <v>0</v>
      </c>
      <c r="I860" s="106">
        <f t="shared" ref="I860:L860" si="485">I861</f>
        <v>0</v>
      </c>
      <c r="J860" s="106">
        <f t="shared" si="485"/>
        <v>0</v>
      </c>
      <c r="K860" s="106">
        <f t="shared" si="485"/>
        <v>0</v>
      </c>
      <c r="L860" s="106">
        <f t="shared" si="485"/>
        <v>100100</v>
      </c>
      <c r="M860" s="106">
        <f t="shared" si="484"/>
        <v>100100</v>
      </c>
    </row>
    <row r="861" spans="1:13" s="100" customFormat="1" hidden="1" x14ac:dyDescent="0.2">
      <c r="A861" s="95" t="s">
        <v>601</v>
      </c>
      <c r="B861" s="93" t="s">
        <v>295</v>
      </c>
      <c r="C861" s="94">
        <v>11</v>
      </c>
      <c r="D861" s="95" t="s">
        <v>296</v>
      </c>
      <c r="E861" s="109">
        <v>3631</v>
      </c>
      <c r="F861" s="141" t="s">
        <v>71</v>
      </c>
      <c r="G861" s="131"/>
      <c r="H861" s="228"/>
      <c r="I861" s="228"/>
      <c r="J861" s="228"/>
      <c r="K861" s="228"/>
      <c r="L861" s="228">
        <v>100100</v>
      </c>
      <c r="M861" s="228">
        <f t="shared" si="484"/>
        <v>100100</v>
      </c>
    </row>
    <row r="862" spans="1:13" s="100" customFormat="1" ht="33.75" hidden="1" x14ac:dyDescent="0.2">
      <c r="A862" s="195" t="s">
        <v>601</v>
      </c>
      <c r="B862" s="170" t="s">
        <v>300</v>
      </c>
      <c r="C862" s="170"/>
      <c r="D862" s="170"/>
      <c r="E862" s="171"/>
      <c r="F862" s="173" t="s">
        <v>299</v>
      </c>
      <c r="G862" s="174" t="s">
        <v>727</v>
      </c>
      <c r="H862" s="248">
        <f t="shared" ref="H862:L862" si="486">H863</f>
        <v>83300</v>
      </c>
      <c r="I862" s="248">
        <f t="shared" si="486"/>
        <v>0</v>
      </c>
      <c r="J862" s="248">
        <f t="shared" si="486"/>
        <v>0</v>
      </c>
      <c r="K862" s="248">
        <f t="shared" si="486"/>
        <v>0</v>
      </c>
      <c r="L862" s="248">
        <f t="shared" si="486"/>
        <v>0</v>
      </c>
      <c r="M862" s="248">
        <f t="shared" ref="M862:M925" si="487">H862-I862+J862-K862+L862</f>
        <v>83300</v>
      </c>
    </row>
    <row r="863" spans="1:13" s="138" customFormat="1" hidden="1" x14ac:dyDescent="0.2">
      <c r="A863" s="194" t="s">
        <v>601</v>
      </c>
      <c r="B863" s="175" t="s">
        <v>300</v>
      </c>
      <c r="C863" s="165">
        <v>11</v>
      </c>
      <c r="D863" s="165"/>
      <c r="E863" s="166">
        <v>38</v>
      </c>
      <c r="F863" s="167"/>
      <c r="G863" s="168"/>
      <c r="H863" s="247">
        <f t="shared" ref="H863:I863" si="488">H864+H866</f>
        <v>83300</v>
      </c>
      <c r="I863" s="247">
        <f t="shared" si="488"/>
        <v>0</v>
      </c>
      <c r="J863" s="247">
        <f t="shared" ref="J863:L863" si="489">J864+J866</f>
        <v>0</v>
      </c>
      <c r="K863" s="247">
        <f t="shared" si="489"/>
        <v>0</v>
      </c>
      <c r="L863" s="247">
        <f t="shared" si="489"/>
        <v>0</v>
      </c>
      <c r="M863" s="247">
        <f t="shared" si="487"/>
        <v>83300</v>
      </c>
    </row>
    <row r="864" spans="1:13" s="100" customFormat="1" hidden="1" x14ac:dyDescent="0.2">
      <c r="A864" s="117" t="s">
        <v>601</v>
      </c>
      <c r="B864" s="101" t="s">
        <v>300</v>
      </c>
      <c r="C864" s="102">
        <v>11</v>
      </c>
      <c r="D864" s="103"/>
      <c r="E864" s="104">
        <v>381</v>
      </c>
      <c r="F864" s="140"/>
      <c r="G864" s="105"/>
      <c r="H864" s="106">
        <f t="shared" ref="H864:L864" si="490">SUM(H865)</f>
        <v>26500</v>
      </c>
      <c r="I864" s="106">
        <f t="shared" si="490"/>
        <v>0</v>
      </c>
      <c r="J864" s="106">
        <f t="shared" si="490"/>
        <v>0</v>
      </c>
      <c r="K864" s="106">
        <f t="shared" si="490"/>
        <v>0</v>
      </c>
      <c r="L864" s="106">
        <f t="shared" si="490"/>
        <v>0</v>
      </c>
      <c r="M864" s="106">
        <f t="shared" si="487"/>
        <v>26500</v>
      </c>
    </row>
    <row r="865" spans="1:13" s="138" customFormat="1" ht="15" hidden="1" x14ac:dyDescent="0.2">
      <c r="A865" s="95" t="s">
        <v>601</v>
      </c>
      <c r="B865" s="93" t="s">
        <v>300</v>
      </c>
      <c r="C865" s="94">
        <v>11</v>
      </c>
      <c r="D865" s="108" t="s">
        <v>31</v>
      </c>
      <c r="E865" s="109">
        <v>3811</v>
      </c>
      <c r="F865" s="141" t="s">
        <v>73</v>
      </c>
      <c r="G865" s="131"/>
      <c r="H865" s="228">
        <v>26500</v>
      </c>
      <c r="I865" s="228"/>
      <c r="J865" s="228"/>
      <c r="K865" s="228"/>
      <c r="L865" s="228"/>
      <c r="M865" s="228">
        <f t="shared" si="487"/>
        <v>26500</v>
      </c>
    </row>
    <row r="866" spans="1:13" hidden="1" x14ac:dyDescent="0.2">
      <c r="A866" s="117" t="s">
        <v>601</v>
      </c>
      <c r="B866" s="101" t="s">
        <v>300</v>
      </c>
      <c r="C866" s="102">
        <v>11</v>
      </c>
      <c r="D866" s="103"/>
      <c r="E866" s="104">
        <v>382</v>
      </c>
      <c r="F866" s="140"/>
      <c r="G866" s="105"/>
      <c r="H866" s="106">
        <f t="shared" ref="H866:L866" si="491">SUM(H867)</f>
        <v>56800</v>
      </c>
      <c r="I866" s="106">
        <f t="shared" si="491"/>
        <v>0</v>
      </c>
      <c r="J866" s="106">
        <f t="shared" si="491"/>
        <v>0</v>
      </c>
      <c r="K866" s="106">
        <f t="shared" si="491"/>
        <v>0</v>
      </c>
      <c r="L866" s="106">
        <f t="shared" si="491"/>
        <v>0</v>
      </c>
      <c r="M866" s="106">
        <f t="shared" si="487"/>
        <v>56800</v>
      </c>
    </row>
    <row r="867" spans="1:13" ht="15" hidden="1" x14ac:dyDescent="0.2">
      <c r="A867" s="95" t="s">
        <v>601</v>
      </c>
      <c r="B867" s="93" t="s">
        <v>300</v>
      </c>
      <c r="C867" s="94">
        <v>11</v>
      </c>
      <c r="D867" s="108" t="s">
        <v>31</v>
      </c>
      <c r="E867" s="109">
        <v>3821</v>
      </c>
      <c r="F867" s="141" t="s">
        <v>102</v>
      </c>
      <c r="G867" s="131"/>
      <c r="H867" s="228">
        <v>56800</v>
      </c>
      <c r="I867" s="228"/>
      <c r="J867" s="228"/>
      <c r="K867" s="228"/>
      <c r="L867" s="228"/>
      <c r="M867" s="228">
        <f t="shared" si="487"/>
        <v>56800</v>
      </c>
    </row>
    <row r="868" spans="1:13" s="100" customFormat="1" ht="33.75" hidden="1" x14ac:dyDescent="0.2">
      <c r="A868" s="195" t="s">
        <v>601</v>
      </c>
      <c r="B868" s="170" t="s">
        <v>306</v>
      </c>
      <c r="C868" s="170"/>
      <c r="D868" s="170"/>
      <c r="E868" s="171"/>
      <c r="F868" s="173" t="s">
        <v>305</v>
      </c>
      <c r="G868" s="174" t="s">
        <v>727</v>
      </c>
      <c r="H868" s="248">
        <f>H869+H872</f>
        <v>7960000</v>
      </c>
      <c r="I868" s="248">
        <f>I869+I872</f>
        <v>0</v>
      </c>
      <c r="J868" s="248">
        <f>J869+J872</f>
        <v>0</v>
      </c>
      <c r="K868" s="248">
        <f>K869+K872</f>
        <v>0</v>
      </c>
      <c r="L868" s="248">
        <f>L869+L872</f>
        <v>0</v>
      </c>
      <c r="M868" s="248">
        <f t="shared" si="487"/>
        <v>7960000</v>
      </c>
    </row>
    <row r="869" spans="1:13" s="138" customFormat="1" hidden="1" x14ac:dyDescent="0.2">
      <c r="A869" s="194" t="s">
        <v>601</v>
      </c>
      <c r="B869" s="175" t="s">
        <v>306</v>
      </c>
      <c r="C869" s="165">
        <v>11</v>
      </c>
      <c r="D869" s="165"/>
      <c r="E869" s="166">
        <v>35</v>
      </c>
      <c r="F869" s="167"/>
      <c r="G869" s="168"/>
      <c r="H869" s="247">
        <f t="shared" ref="H869:L869" si="492">H870</f>
        <v>1460000</v>
      </c>
      <c r="I869" s="247">
        <f t="shared" si="492"/>
        <v>0</v>
      </c>
      <c r="J869" s="247">
        <f t="shared" si="492"/>
        <v>0</v>
      </c>
      <c r="K869" s="247">
        <f t="shared" si="492"/>
        <v>0</v>
      </c>
      <c r="L869" s="247">
        <f t="shared" si="492"/>
        <v>0</v>
      </c>
      <c r="M869" s="247">
        <f t="shared" si="487"/>
        <v>1460000</v>
      </c>
    </row>
    <row r="870" spans="1:13" hidden="1" x14ac:dyDescent="0.2">
      <c r="A870" s="117" t="s">
        <v>601</v>
      </c>
      <c r="B870" s="101" t="s">
        <v>306</v>
      </c>
      <c r="C870" s="102">
        <v>11</v>
      </c>
      <c r="D870" s="117"/>
      <c r="E870" s="104">
        <v>351</v>
      </c>
      <c r="F870" s="140"/>
      <c r="G870" s="105"/>
      <c r="H870" s="106">
        <f t="shared" ref="H870:L870" si="493">SUM(H871)</f>
        <v>1460000</v>
      </c>
      <c r="I870" s="106">
        <f t="shared" si="493"/>
        <v>0</v>
      </c>
      <c r="J870" s="106">
        <f t="shared" si="493"/>
        <v>0</v>
      </c>
      <c r="K870" s="106">
        <f t="shared" si="493"/>
        <v>0</v>
      </c>
      <c r="L870" s="106">
        <f t="shared" si="493"/>
        <v>0</v>
      </c>
      <c r="M870" s="106">
        <f t="shared" si="487"/>
        <v>1460000</v>
      </c>
    </row>
    <row r="871" spans="1:13" s="100" customFormat="1" ht="30" hidden="1" x14ac:dyDescent="0.2">
      <c r="A871" s="95" t="s">
        <v>601</v>
      </c>
      <c r="B871" s="93" t="s">
        <v>306</v>
      </c>
      <c r="C871" s="94">
        <v>11</v>
      </c>
      <c r="D871" s="95" t="s">
        <v>296</v>
      </c>
      <c r="E871" s="109">
        <v>3512</v>
      </c>
      <c r="F871" s="141" t="s">
        <v>281</v>
      </c>
      <c r="G871" s="131"/>
      <c r="H871" s="228">
        <v>1460000</v>
      </c>
      <c r="I871" s="228"/>
      <c r="J871" s="228"/>
      <c r="K871" s="228"/>
      <c r="L871" s="228"/>
      <c r="M871" s="228">
        <f t="shared" si="487"/>
        <v>1460000</v>
      </c>
    </row>
    <row r="872" spans="1:13" s="138" customFormat="1" hidden="1" x14ac:dyDescent="0.2">
      <c r="A872" s="194" t="s">
        <v>601</v>
      </c>
      <c r="B872" s="175" t="s">
        <v>306</v>
      </c>
      <c r="C872" s="165">
        <v>11</v>
      </c>
      <c r="D872" s="165"/>
      <c r="E872" s="166">
        <v>38</v>
      </c>
      <c r="F872" s="167"/>
      <c r="G872" s="168"/>
      <c r="H872" s="247">
        <f t="shared" ref="H872:L872" si="494">H873</f>
        <v>6500000</v>
      </c>
      <c r="I872" s="247">
        <f t="shared" si="494"/>
        <v>0</v>
      </c>
      <c r="J872" s="247">
        <f t="shared" si="494"/>
        <v>0</v>
      </c>
      <c r="K872" s="247">
        <f t="shared" si="494"/>
        <v>0</v>
      </c>
      <c r="L872" s="247">
        <f t="shared" si="494"/>
        <v>0</v>
      </c>
      <c r="M872" s="247">
        <f t="shared" si="487"/>
        <v>6500000</v>
      </c>
    </row>
    <row r="873" spans="1:13" s="100" customFormat="1" hidden="1" x14ac:dyDescent="0.2">
      <c r="A873" s="117" t="s">
        <v>601</v>
      </c>
      <c r="B873" s="101" t="s">
        <v>306</v>
      </c>
      <c r="C873" s="102">
        <v>11</v>
      </c>
      <c r="D873" s="117"/>
      <c r="E873" s="104">
        <v>386</v>
      </c>
      <c r="F873" s="140"/>
      <c r="G873" s="105"/>
      <c r="H873" s="106">
        <f t="shared" ref="H873:L873" si="495">SUM(H874)</f>
        <v>6500000</v>
      </c>
      <c r="I873" s="106">
        <f t="shared" si="495"/>
        <v>0</v>
      </c>
      <c r="J873" s="106">
        <f t="shared" si="495"/>
        <v>0</v>
      </c>
      <c r="K873" s="106">
        <f t="shared" si="495"/>
        <v>0</v>
      </c>
      <c r="L873" s="106">
        <f t="shared" si="495"/>
        <v>0</v>
      </c>
      <c r="M873" s="106">
        <f t="shared" si="487"/>
        <v>6500000</v>
      </c>
    </row>
    <row r="874" spans="1:13" s="100" customFormat="1" ht="45" hidden="1" x14ac:dyDescent="0.2">
      <c r="A874" s="95" t="s">
        <v>601</v>
      </c>
      <c r="B874" s="93" t="s">
        <v>306</v>
      </c>
      <c r="C874" s="94">
        <v>11</v>
      </c>
      <c r="D874" s="95" t="s">
        <v>296</v>
      </c>
      <c r="E874" s="109">
        <v>3861</v>
      </c>
      <c r="F874" s="141" t="s">
        <v>277</v>
      </c>
      <c r="G874" s="131"/>
      <c r="H874" s="228">
        <v>6500000</v>
      </c>
      <c r="I874" s="228"/>
      <c r="J874" s="228"/>
      <c r="K874" s="228"/>
      <c r="L874" s="228"/>
      <c r="M874" s="228">
        <f t="shared" si="487"/>
        <v>6500000</v>
      </c>
    </row>
    <row r="875" spans="1:13" s="100" customFormat="1" ht="33.75" hidden="1" x14ac:dyDescent="0.2">
      <c r="A875" s="195" t="s">
        <v>601</v>
      </c>
      <c r="B875" s="170" t="s">
        <v>319</v>
      </c>
      <c r="C875" s="170"/>
      <c r="D875" s="170"/>
      <c r="E875" s="171"/>
      <c r="F875" s="173" t="s">
        <v>318</v>
      </c>
      <c r="G875" s="174" t="s">
        <v>727</v>
      </c>
      <c r="H875" s="248">
        <f t="shared" ref="H875:L875" si="496">H876</f>
        <v>16931786</v>
      </c>
      <c r="I875" s="248">
        <f t="shared" si="496"/>
        <v>0</v>
      </c>
      <c r="J875" s="248">
        <f t="shared" si="496"/>
        <v>0</v>
      </c>
      <c r="K875" s="248">
        <f t="shared" si="496"/>
        <v>0</v>
      </c>
      <c r="L875" s="248">
        <f t="shared" si="496"/>
        <v>2000000</v>
      </c>
      <c r="M875" s="248">
        <f t="shared" si="487"/>
        <v>18931786</v>
      </c>
    </row>
    <row r="876" spans="1:13" s="138" customFormat="1" hidden="1" x14ac:dyDescent="0.2">
      <c r="A876" s="194" t="s">
        <v>601</v>
      </c>
      <c r="B876" s="175" t="s">
        <v>319</v>
      </c>
      <c r="C876" s="165">
        <v>11</v>
      </c>
      <c r="D876" s="165"/>
      <c r="E876" s="166">
        <v>35</v>
      </c>
      <c r="F876" s="167"/>
      <c r="G876" s="168"/>
      <c r="H876" s="247">
        <f t="shared" ref="H876:I876" si="497">H877+H879</f>
        <v>16931786</v>
      </c>
      <c r="I876" s="247">
        <f t="shared" si="497"/>
        <v>0</v>
      </c>
      <c r="J876" s="247">
        <f t="shared" ref="J876:L876" si="498">J877+J879</f>
        <v>0</v>
      </c>
      <c r="K876" s="247">
        <f t="shared" si="498"/>
        <v>0</v>
      </c>
      <c r="L876" s="247">
        <f t="shared" si="498"/>
        <v>2000000</v>
      </c>
      <c r="M876" s="247">
        <f t="shared" si="487"/>
        <v>18931786</v>
      </c>
    </row>
    <row r="877" spans="1:13" hidden="1" x14ac:dyDescent="0.2">
      <c r="A877" s="117" t="s">
        <v>601</v>
      </c>
      <c r="B877" s="101" t="s">
        <v>319</v>
      </c>
      <c r="C877" s="102">
        <v>11</v>
      </c>
      <c r="D877" s="117"/>
      <c r="E877" s="104">
        <v>351</v>
      </c>
      <c r="F877" s="140"/>
      <c r="G877" s="105"/>
      <c r="H877" s="106">
        <f t="shared" ref="H877:L877" si="499">SUM(H878)</f>
        <v>11888286</v>
      </c>
      <c r="I877" s="106">
        <f t="shared" si="499"/>
        <v>0</v>
      </c>
      <c r="J877" s="106">
        <f t="shared" si="499"/>
        <v>0</v>
      </c>
      <c r="K877" s="106">
        <f t="shared" si="499"/>
        <v>0</v>
      </c>
      <c r="L877" s="106">
        <f t="shared" si="499"/>
        <v>2000000</v>
      </c>
      <c r="M877" s="106">
        <f t="shared" si="487"/>
        <v>13888286</v>
      </c>
    </row>
    <row r="878" spans="1:13" s="138" customFormat="1" ht="30" hidden="1" x14ac:dyDescent="0.2">
      <c r="A878" s="95" t="s">
        <v>601</v>
      </c>
      <c r="B878" s="93" t="s">
        <v>319</v>
      </c>
      <c r="C878" s="94">
        <v>11</v>
      </c>
      <c r="D878" s="95" t="s">
        <v>296</v>
      </c>
      <c r="E878" s="118">
        <v>3512</v>
      </c>
      <c r="F878" s="141" t="s">
        <v>281</v>
      </c>
      <c r="G878" s="131"/>
      <c r="H878" s="228">
        <v>11888286</v>
      </c>
      <c r="I878" s="228"/>
      <c r="J878" s="228"/>
      <c r="K878" s="228"/>
      <c r="L878" s="228">
        <v>2000000</v>
      </c>
      <c r="M878" s="228">
        <f t="shared" si="487"/>
        <v>13888286</v>
      </c>
    </row>
    <row r="879" spans="1:13" s="100" customFormat="1" hidden="1" x14ac:dyDescent="0.2">
      <c r="A879" s="117" t="s">
        <v>601</v>
      </c>
      <c r="B879" s="101" t="s">
        <v>319</v>
      </c>
      <c r="C879" s="102">
        <v>11</v>
      </c>
      <c r="D879" s="117"/>
      <c r="E879" s="104">
        <v>352</v>
      </c>
      <c r="F879" s="141"/>
      <c r="G879" s="110"/>
      <c r="H879" s="106">
        <f t="shared" ref="H879:L879" si="500">H880</f>
        <v>5043500</v>
      </c>
      <c r="I879" s="106">
        <f t="shared" si="500"/>
        <v>0</v>
      </c>
      <c r="J879" s="106">
        <f t="shared" si="500"/>
        <v>0</v>
      </c>
      <c r="K879" s="106">
        <f t="shared" si="500"/>
        <v>0</v>
      </c>
      <c r="L879" s="106">
        <f t="shared" si="500"/>
        <v>0</v>
      </c>
      <c r="M879" s="106">
        <f t="shared" si="487"/>
        <v>5043500</v>
      </c>
    </row>
    <row r="880" spans="1:13" s="100" customFormat="1" ht="30" hidden="1" x14ac:dyDescent="0.2">
      <c r="A880" s="95" t="s">
        <v>601</v>
      </c>
      <c r="B880" s="93" t="s">
        <v>319</v>
      </c>
      <c r="C880" s="94">
        <v>11</v>
      </c>
      <c r="D880" s="95" t="s">
        <v>296</v>
      </c>
      <c r="E880" s="118">
        <v>3522</v>
      </c>
      <c r="F880" s="141" t="s">
        <v>625</v>
      </c>
      <c r="G880" s="131"/>
      <c r="H880" s="228">
        <v>5043500</v>
      </c>
      <c r="I880" s="228"/>
      <c r="J880" s="228"/>
      <c r="K880" s="228"/>
      <c r="L880" s="228"/>
      <c r="M880" s="228">
        <f t="shared" si="487"/>
        <v>5043500</v>
      </c>
    </row>
    <row r="881" spans="1:13" s="100" customFormat="1" ht="47.25" hidden="1" x14ac:dyDescent="0.2">
      <c r="A881" s="178" t="s">
        <v>601</v>
      </c>
      <c r="B881" s="169" t="s">
        <v>728</v>
      </c>
      <c r="C881" s="169"/>
      <c r="D881" s="169"/>
      <c r="E881" s="176"/>
      <c r="F881" s="173" t="s">
        <v>320</v>
      </c>
      <c r="G881" s="174" t="s">
        <v>727</v>
      </c>
      <c r="H881" s="248">
        <f t="shared" ref="H881:L882" si="501">H882</f>
        <v>720000</v>
      </c>
      <c r="I881" s="248">
        <f t="shared" si="501"/>
        <v>0</v>
      </c>
      <c r="J881" s="248">
        <f t="shared" si="501"/>
        <v>0</v>
      </c>
      <c r="K881" s="248">
        <f t="shared" si="501"/>
        <v>121850</v>
      </c>
      <c r="L881" s="248">
        <f t="shared" si="501"/>
        <v>0</v>
      </c>
      <c r="M881" s="248">
        <f t="shared" si="487"/>
        <v>598150</v>
      </c>
    </row>
    <row r="882" spans="1:13" s="138" customFormat="1" hidden="1" x14ac:dyDescent="0.2">
      <c r="A882" s="194" t="s">
        <v>601</v>
      </c>
      <c r="B882" s="175" t="s">
        <v>728</v>
      </c>
      <c r="C882" s="165">
        <v>11</v>
      </c>
      <c r="D882" s="165"/>
      <c r="E882" s="166">
        <v>35</v>
      </c>
      <c r="F882" s="167"/>
      <c r="G882" s="168"/>
      <c r="H882" s="247">
        <f t="shared" si="501"/>
        <v>720000</v>
      </c>
      <c r="I882" s="247">
        <f t="shared" si="501"/>
        <v>0</v>
      </c>
      <c r="J882" s="247">
        <f t="shared" si="501"/>
        <v>0</v>
      </c>
      <c r="K882" s="247">
        <f t="shared" si="501"/>
        <v>121850</v>
      </c>
      <c r="L882" s="247">
        <f t="shared" si="501"/>
        <v>0</v>
      </c>
      <c r="M882" s="247">
        <f t="shared" si="487"/>
        <v>598150</v>
      </c>
    </row>
    <row r="883" spans="1:13" s="100" customFormat="1" hidden="1" x14ac:dyDescent="0.2">
      <c r="A883" s="117" t="s">
        <v>601</v>
      </c>
      <c r="B883" s="101" t="s">
        <v>728</v>
      </c>
      <c r="C883" s="102">
        <v>11</v>
      </c>
      <c r="D883" s="117"/>
      <c r="E883" s="112">
        <v>351</v>
      </c>
      <c r="F883" s="140"/>
      <c r="G883" s="105"/>
      <c r="H883" s="106">
        <f t="shared" ref="H883:L883" si="502">SUM(H884)</f>
        <v>720000</v>
      </c>
      <c r="I883" s="106">
        <f t="shared" si="502"/>
        <v>0</v>
      </c>
      <c r="J883" s="106">
        <f t="shared" si="502"/>
        <v>0</v>
      </c>
      <c r="K883" s="106">
        <f t="shared" si="502"/>
        <v>121850</v>
      </c>
      <c r="L883" s="106">
        <f t="shared" si="502"/>
        <v>0</v>
      </c>
      <c r="M883" s="106">
        <f t="shared" si="487"/>
        <v>598150</v>
      </c>
    </row>
    <row r="884" spans="1:13" s="100" customFormat="1" ht="30" hidden="1" x14ac:dyDescent="0.2">
      <c r="A884" s="95" t="s">
        <v>601</v>
      </c>
      <c r="B884" s="93" t="s">
        <v>728</v>
      </c>
      <c r="C884" s="94">
        <v>11</v>
      </c>
      <c r="D884" s="95" t="s">
        <v>296</v>
      </c>
      <c r="E884" s="118">
        <v>3512</v>
      </c>
      <c r="F884" s="141" t="s">
        <v>281</v>
      </c>
      <c r="G884" s="131"/>
      <c r="H884" s="228">
        <v>720000</v>
      </c>
      <c r="I884" s="228"/>
      <c r="J884" s="228"/>
      <c r="K884" s="228">
        <v>121850</v>
      </c>
      <c r="L884" s="228"/>
      <c r="M884" s="228">
        <f t="shared" si="487"/>
        <v>598150</v>
      </c>
    </row>
    <row r="885" spans="1:13" s="100" customFormat="1" ht="47.25" hidden="1" x14ac:dyDescent="0.2">
      <c r="A885" s="178" t="s">
        <v>601</v>
      </c>
      <c r="B885" s="169" t="s">
        <v>729</v>
      </c>
      <c r="C885" s="169"/>
      <c r="D885" s="169"/>
      <c r="E885" s="176"/>
      <c r="F885" s="173" t="s">
        <v>730</v>
      </c>
      <c r="G885" s="174" t="s">
        <v>727</v>
      </c>
      <c r="H885" s="248">
        <f t="shared" ref="H885:L885" si="503">H886</f>
        <v>173370</v>
      </c>
      <c r="I885" s="248">
        <f t="shared" si="503"/>
        <v>0</v>
      </c>
      <c r="J885" s="248">
        <f t="shared" si="503"/>
        <v>0</v>
      </c>
      <c r="K885" s="248">
        <f t="shared" si="503"/>
        <v>170000</v>
      </c>
      <c r="L885" s="248">
        <f t="shared" si="503"/>
        <v>0</v>
      </c>
      <c r="M885" s="248">
        <f t="shared" si="487"/>
        <v>3370</v>
      </c>
    </row>
    <row r="886" spans="1:13" s="138" customFormat="1" hidden="1" x14ac:dyDescent="0.2">
      <c r="A886" s="194" t="s">
        <v>601</v>
      </c>
      <c r="B886" s="175" t="s">
        <v>729</v>
      </c>
      <c r="C886" s="165">
        <v>11</v>
      </c>
      <c r="D886" s="165"/>
      <c r="E886" s="166">
        <v>32</v>
      </c>
      <c r="F886" s="167"/>
      <c r="G886" s="168"/>
      <c r="H886" s="247">
        <f t="shared" ref="H886:L887" si="504">H887</f>
        <v>173370</v>
      </c>
      <c r="I886" s="247">
        <f t="shared" si="504"/>
        <v>0</v>
      </c>
      <c r="J886" s="247">
        <f t="shared" si="504"/>
        <v>0</v>
      </c>
      <c r="K886" s="247">
        <f t="shared" si="504"/>
        <v>170000</v>
      </c>
      <c r="L886" s="247">
        <f t="shared" si="504"/>
        <v>0</v>
      </c>
      <c r="M886" s="247">
        <f t="shared" si="487"/>
        <v>3370</v>
      </c>
    </row>
    <row r="887" spans="1:13" hidden="1" x14ac:dyDescent="0.2">
      <c r="A887" s="117" t="s">
        <v>601</v>
      </c>
      <c r="B887" s="101" t="s">
        <v>729</v>
      </c>
      <c r="C887" s="101">
        <v>11</v>
      </c>
      <c r="D887" s="117"/>
      <c r="E887" s="112">
        <v>329</v>
      </c>
      <c r="F887" s="140"/>
      <c r="G887" s="105"/>
      <c r="H887" s="106">
        <f t="shared" si="504"/>
        <v>173370</v>
      </c>
      <c r="I887" s="106">
        <f t="shared" si="504"/>
        <v>0</v>
      </c>
      <c r="J887" s="106">
        <f t="shared" si="504"/>
        <v>0</v>
      </c>
      <c r="K887" s="106">
        <f t="shared" si="504"/>
        <v>170000</v>
      </c>
      <c r="L887" s="106">
        <f t="shared" si="504"/>
        <v>0</v>
      </c>
      <c r="M887" s="106">
        <f t="shared" si="487"/>
        <v>3370</v>
      </c>
    </row>
    <row r="888" spans="1:13" ht="15" hidden="1" x14ac:dyDescent="0.2">
      <c r="A888" s="95" t="s">
        <v>601</v>
      </c>
      <c r="B888" s="93" t="s">
        <v>729</v>
      </c>
      <c r="C888" s="93">
        <v>11</v>
      </c>
      <c r="D888" s="95" t="s">
        <v>296</v>
      </c>
      <c r="E888" s="118">
        <v>3299</v>
      </c>
      <c r="F888" s="141" t="s">
        <v>67</v>
      </c>
      <c r="G888" s="131"/>
      <c r="H888" s="228">
        <v>173370</v>
      </c>
      <c r="I888" s="228"/>
      <c r="J888" s="228"/>
      <c r="K888" s="228">
        <v>170000</v>
      </c>
      <c r="L888" s="228"/>
      <c r="M888" s="228">
        <f t="shared" si="487"/>
        <v>3370</v>
      </c>
    </row>
    <row r="889" spans="1:13" s="100" customFormat="1" ht="56.25" hidden="1" x14ac:dyDescent="0.2">
      <c r="A889" s="195" t="s">
        <v>601</v>
      </c>
      <c r="B889" s="170" t="s">
        <v>322</v>
      </c>
      <c r="C889" s="170"/>
      <c r="D889" s="170"/>
      <c r="E889" s="171"/>
      <c r="F889" s="173" t="s">
        <v>323</v>
      </c>
      <c r="G889" s="174" t="s">
        <v>731</v>
      </c>
      <c r="H889" s="248">
        <f t="shared" ref="H889:I889" si="505">H890+H895</f>
        <v>192250</v>
      </c>
      <c r="I889" s="248">
        <f t="shared" si="505"/>
        <v>0</v>
      </c>
      <c r="J889" s="248">
        <f t="shared" ref="J889:L889" si="506">J890+J895</f>
        <v>0</v>
      </c>
      <c r="K889" s="248">
        <f t="shared" si="506"/>
        <v>0</v>
      </c>
      <c r="L889" s="248">
        <f t="shared" si="506"/>
        <v>0</v>
      </c>
      <c r="M889" s="248">
        <f t="shared" si="487"/>
        <v>192250</v>
      </c>
    </row>
    <row r="890" spans="1:13" s="149" customFormat="1" hidden="1" x14ac:dyDescent="0.2">
      <c r="A890" s="194" t="s">
        <v>601</v>
      </c>
      <c r="B890" s="175" t="s">
        <v>322</v>
      </c>
      <c r="C890" s="165">
        <v>11</v>
      </c>
      <c r="D890" s="165"/>
      <c r="E890" s="166">
        <v>32</v>
      </c>
      <c r="F890" s="167"/>
      <c r="G890" s="168"/>
      <c r="H890" s="247">
        <f t="shared" ref="H890:I890" si="507">H891+H893</f>
        <v>182950</v>
      </c>
      <c r="I890" s="247">
        <f t="shared" si="507"/>
        <v>0</v>
      </c>
      <c r="J890" s="247">
        <f t="shared" ref="J890:L890" si="508">J891+J893</f>
        <v>0</v>
      </c>
      <c r="K890" s="247">
        <f t="shared" si="508"/>
        <v>0</v>
      </c>
      <c r="L890" s="247">
        <f t="shared" si="508"/>
        <v>0</v>
      </c>
      <c r="M890" s="247">
        <f t="shared" si="487"/>
        <v>182950</v>
      </c>
    </row>
    <row r="891" spans="1:13" s="100" customFormat="1" hidden="1" x14ac:dyDescent="0.2">
      <c r="A891" s="117" t="s">
        <v>601</v>
      </c>
      <c r="B891" s="101" t="s">
        <v>322</v>
      </c>
      <c r="C891" s="102">
        <v>11</v>
      </c>
      <c r="D891" s="103"/>
      <c r="E891" s="104">
        <v>323</v>
      </c>
      <c r="F891" s="140"/>
      <c r="G891" s="105"/>
      <c r="H891" s="106">
        <f t="shared" ref="H891:L891" si="509">SUM(H892)</f>
        <v>5950</v>
      </c>
      <c r="I891" s="106">
        <f t="shared" si="509"/>
        <v>0</v>
      </c>
      <c r="J891" s="106">
        <f t="shared" si="509"/>
        <v>0</v>
      </c>
      <c r="K891" s="106">
        <f t="shared" si="509"/>
        <v>0</v>
      </c>
      <c r="L891" s="106">
        <f t="shared" si="509"/>
        <v>0</v>
      </c>
      <c r="M891" s="106">
        <f t="shared" si="487"/>
        <v>5950</v>
      </c>
    </row>
    <row r="892" spans="1:13" s="138" customFormat="1" ht="15" hidden="1" x14ac:dyDescent="0.2">
      <c r="A892" s="95" t="s">
        <v>601</v>
      </c>
      <c r="B892" s="93" t="s">
        <v>322</v>
      </c>
      <c r="C892" s="94">
        <v>11</v>
      </c>
      <c r="D892" s="108" t="s">
        <v>325</v>
      </c>
      <c r="E892" s="109">
        <v>3237</v>
      </c>
      <c r="F892" s="141" t="s">
        <v>58</v>
      </c>
      <c r="G892" s="131"/>
      <c r="H892" s="228">
        <v>5950</v>
      </c>
      <c r="I892" s="228"/>
      <c r="J892" s="228"/>
      <c r="K892" s="228"/>
      <c r="L892" s="228"/>
      <c r="M892" s="228">
        <f t="shared" si="487"/>
        <v>5950</v>
      </c>
    </row>
    <row r="893" spans="1:13" hidden="1" x14ac:dyDescent="0.2">
      <c r="A893" s="117" t="s">
        <v>601</v>
      </c>
      <c r="B893" s="101" t="s">
        <v>322</v>
      </c>
      <c r="C893" s="102">
        <v>11</v>
      </c>
      <c r="D893" s="103"/>
      <c r="E893" s="104">
        <v>329</v>
      </c>
      <c r="F893" s="140"/>
      <c r="G893" s="105"/>
      <c r="H893" s="106">
        <f t="shared" ref="H893:L893" si="510">SUM(H894)</f>
        <v>177000</v>
      </c>
      <c r="I893" s="106">
        <f t="shared" si="510"/>
        <v>0</v>
      </c>
      <c r="J893" s="106">
        <f t="shared" si="510"/>
        <v>0</v>
      </c>
      <c r="K893" s="106">
        <f t="shared" si="510"/>
        <v>0</v>
      </c>
      <c r="L893" s="106">
        <f t="shared" si="510"/>
        <v>0</v>
      </c>
      <c r="M893" s="106">
        <f t="shared" si="487"/>
        <v>177000</v>
      </c>
    </row>
    <row r="894" spans="1:13" s="100" customFormat="1" hidden="1" x14ac:dyDescent="0.2">
      <c r="A894" s="95" t="s">
        <v>601</v>
      </c>
      <c r="B894" s="93" t="s">
        <v>322</v>
      </c>
      <c r="C894" s="94">
        <v>11</v>
      </c>
      <c r="D894" s="108" t="s">
        <v>325</v>
      </c>
      <c r="E894" s="109">
        <v>3294</v>
      </c>
      <c r="F894" s="141" t="s">
        <v>605</v>
      </c>
      <c r="G894" s="131"/>
      <c r="H894" s="228">
        <v>177000</v>
      </c>
      <c r="I894" s="228"/>
      <c r="J894" s="228"/>
      <c r="K894" s="228"/>
      <c r="L894" s="228"/>
      <c r="M894" s="228">
        <f t="shared" si="487"/>
        <v>177000</v>
      </c>
    </row>
    <row r="895" spans="1:13" s="138" customFormat="1" hidden="1" x14ac:dyDescent="0.2">
      <c r="A895" s="194" t="s">
        <v>601</v>
      </c>
      <c r="B895" s="175" t="s">
        <v>322</v>
      </c>
      <c r="C895" s="165">
        <v>11</v>
      </c>
      <c r="D895" s="165"/>
      <c r="E895" s="166">
        <v>38</v>
      </c>
      <c r="F895" s="167"/>
      <c r="G895" s="168"/>
      <c r="H895" s="247">
        <f t="shared" ref="H895:L895" si="511">H896</f>
        <v>9300</v>
      </c>
      <c r="I895" s="247">
        <f t="shared" si="511"/>
        <v>0</v>
      </c>
      <c r="J895" s="247">
        <f t="shared" si="511"/>
        <v>0</v>
      </c>
      <c r="K895" s="247">
        <f t="shared" si="511"/>
        <v>0</v>
      </c>
      <c r="L895" s="247">
        <f t="shared" si="511"/>
        <v>0</v>
      </c>
      <c r="M895" s="247">
        <f t="shared" si="487"/>
        <v>9300</v>
      </c>
    </row>
    <row r="896" spans="1:13" s="100" customFormat="1" hidden="1" x14ac:dyDescent="0.2">
      <c r="A896" s="117" t="s">
        <v>601</v>
      </c>
      <c r="B896" s="101" t="s">
        <v>322</v>
      </c>
      <c r="C896" s="102">
        <v>11</v>
      </c>
      <c r="D896" s="103"/>
      <c r="E896" s="104">
        <v>381</v>
      </c>
      <c r="F896" s="140"/>
      <c r="G896" s="105"/>
      <c r="H896" s="106">
        <f t="shared" ref="H896:L896" si="512">SUM(H897)</f>
        <v>9300</v>
      </c>
      <c r="I896" s="106">
        <f t="shared" si="512"/>
        <v>0</v>
      </c>
      <c r="J896" s="106">
        <f t="shared" si="512"/>
        <v>0</v>
      </c>
      <c r="K896" s="106">
        <f t="shared" si="512"/>
        <v>0</v>
      </c>
      <c r="L896" s="106">
        <f t="shared" si="512"/>
        <v>0</v>
      </c>
      <c r="M896" s="106">
        <f t="shared" si="487"/>
        <v>9300</v>
      </c>
    </row>
    <row r="897" spans="1:13" s="100" customFormat="1" hidden="1" x14ac:dyDescent="0.2">
      <c r="A897" s="95" t="s">
        <v>601</v>
      </c>
      <c r="B897" s="93" t="s">
        <v>322</v>
      </c>
      <c r="C897" s="94">
        <v>11</v>
      </c>
      <c r="D897" s="108" t="s">
        <v>325</v>
      </c>
      <c r="E897" s="109">
        <v>3811</v>
      </c>
      <c r="F897" s="141" t="s">
        <v>73</v>
      </c>
      <c r="G897" s="131"/>
      <c r="H897" s="228">
        <v>9300</v>
      </c>
      <c r="I897" s="228"/>
      <c r="J897" s="228"/>
      <c r="K897" s="228"/>
      <c r="L897" s="228"/>
      <c r="M897" s="228">
        <f t="shared" si="487"/>
        <v>9300</v>
      </c>
    </row>
    <row r="898" spans="1:13" s="100" customFormat="1" ht="56.25" hidden="1" x14ac:dyDescent="0.2">
      <c r="A898" s="195" t="s">
        <v>601</v>
      </c>
      <c r="B898" s="170" t="s">
        <v>326</v>
      </c>
      <c r="C898" s="170"/>
      <c r="D898" s="170"/>
      <c r="E898" s="171"/>
      <c r="F898" s="173" t="s">
        <v>327</v>
      </c>
      <c r="G898" s="174" t="s">
        <v>731</v>
      </c>
      <c r="H898" s="248">
        <f t="shared" ref="H898:L898" si="513">H899</f>
        <v>53089</v>
      </c>
      <c r="I898" s="248">
        <f t="shared" si="513"/>
        <v>0</v>
      </c>
      <c r="J898" s="248">
        <f t="shared" si="513"/>
        <v>0</v>
      </c>
      <c r="K898" s="248">
        <f t="shared" si="513"/>
        <v>0</v>
      </c>
      <c r="L898" s="248">
        <f t="shared" si="513"/>
        <v>0</v>
      </c>
      <c r="M898" s="248">
        <f t="shared" si="487"/>
        <v>53089</v>
      </c>
    </row>
    <row r="899" spans="1:13" s="149" customFormat="1" hidden="1" x14ac:dyDescent="0.2">
      <c r="A899" s="194" t="s">
        <v>601</v>
      </c>
      <c r="B899" s="175" t="s">
        <v>326</v>
      </c>
      <c r="C899" s="165">
        <v>11</v>
      </c>
      <c r="D899" s="165"/>
      <c r="E899" s="166">
        <v>32</v>
      </c>
      <c r="F899" s="167"/>
      <c r="G899" s="168"/>
      <c r="H899" s="247">
        <f t="shared" ref="H899:I899" si="514">H900+H903</f>
        <v>53089</v>
      </c>
      <c r="I899" s="247">
        <f t="shared" si="514"/>
        <v>0</v>
      </c>
      <c r="J899" s="247">
        <f t="shared" ref="J899:L899" si="515">J900+J903</f>
        <v>0</v>
      </c>
      <c r="K899" s="247">
        <f t="shared" si="515"/>
        <v>0</v>
      </c>
      <c r="L899" s="247">
        <f t="shared" si="515"/>
        <v>0</v>
      </c>
      <c r="M899" s="247">
        <f t="shared" si="487"/>
        <v>53089</v>
      </c>
    </row>
    <row r="900" spans="1:13" s="138" customFormat="1" hidden="1" x14ac:dyDescent="0.2">
      <c r="A900" s="117" t="s">
        <v>601</v>
      </c>
      <c r="B900" s="101" t="s">
        <v>326</v>
      </c>
      <c r="C900" s="102">
        <v>11</v>
      </c>
      <c r="D900" s="103"/>
      <c r="E900" s="104">
        <v>323</v>
      </c>
      <c r="F900" s="140"/>
      <c r="G900" s="105"/>
      <c r="H900" s="106">
        <f t="shared" ref="H900:I900" si="516">SUM(H901:H902)</f>
        <v>49107</v>
      </c>
      <c r="I900" s="106">
        <f t="shared" si="516"/>
        <v>0</v>
      </c>
      <c r="J900" s="106">
        <f t="shared" ref="J900:L900" si="517">SUM(J901:J902)</f>
        <v>0</v>
      </c>
      <c r="K900" s="106">
        <f t="shared" si="517"/>
        <v>0</v>
      </c>
      <c r="L900" s="106">
        <f t="shared" si="517"/>
        <v>0</v>
      </c>
      <c r="M900" s="106">
        <f t="shared" si="487"/>
        <v>49107</v>
      </c>
    </row>
    <row r="901" spans="1:13" s="100" customFormat="1" hidden="1" x14ac:dyDescent="0.2">
      <c r="A901" s="95" t="s">
        <v>601</v>
      </c>
      <c r="B901" s="93" t="s">
        <v>326</v>
      </c>
      <c r="C901" s="94">
        <v>11</v>
      </c>
      <c r="D901" s="108" t="s">
        <v>325</v>
      </c>
      <c r="E901" s="109">
        <v>3237</v>
      </c>
      <c r="F901" s="141" t="s">
        <v>58</v>
      </c>
      <c r="G901" s="131"/>
      <c r="H901" s="228">
        <v>42471</v>
      </c>
      <c r="I901" s="228"/>
      <c r="J901" s="228"/>
      <c r="K901" s="228"/>
      <c r="L901" s="228"/>
      <c r="M901" s="228">
        <f t="shared" si="487"/>
        <v>42471</v>
      </c>
    </row>
    <row r="902" spans="1:13" s="138" customFormat="1" ht="15" hidden="1" x14ac:dyDescent="0.2">
      <c r="A902" s="95" t="s">
        <v>601</v>
      </c>
      <c r="B902" s="93" t="s">
        <v>326</v>
      </c>
      <c r="C902" s="94">
        <v>11</v>
      </c>
      <c r="D902" s="108" t="s">
        <v>325</v>
      </c>
      <c r="E902" s="109">
        <v>3239</v>
      </c>
      <c r="F902" s="141" t="s">
        <v>60</v>
      </c>
      <c r="G902" s="131"/>
      <c r="H902" s="228">
        <v>6636</v>
      </c>
      <c r="I902" s="228"/>
      <c r="J902" s="228"/>
      <c r="K902" s="228"/>
      <c r="L902" s="228"/>
      <c r="M902" s="228">
        <f t="shared" si="487"/>
        <v>6636</v>
      </c>
    </row>
    <row r="903" spans="1:13" s="96" customFormat="1" hidden="1" x14ac:dyDescent="0.2">
      <c r="A903" s="117" t="s">
        <v>601</v>
      </c>
      <c r="B903" s="101" t="s">
        <v>326</v>
      </c>
      <c r="C903" s="102">
        <v>11</v>
      </c>
      <c r="D903" s="103"/>
      <c r="E903" s="104">
        <v>329</v>
      </c>
      <c r="F903" s="140"/>
      <c r="G903" s="105"/>
      <c r="H903" s="106">
        <f t="shared" ref="H903:L903" si="518">SUM(H904)</f>
        <v>3982</v>
      </c>
      <c r="I903" s="106">
        <f t="shared" si="518"/>
        <v>0</v>
      </c>
      <c r="J903" s="106">
        <f t="shared" si="518"/>
        <v>0</v>
      </c>
      <c r="K903" s="106">
        <f t="shared" si="518"/>
        <v>0</v>
      </c>
      <c r="L903" s="106">
        <f t="shared" si="518"/>
        <v>0</v>
      </c>
      <c r="M903" s="106">
        <f t="shared" si="487"/>
        <v>3982</v>
      </c>
    </row>
    <row r="904" spans="1:13" s="96" customFormat="1" ht="30" hidden="1" x14ac:dyDescent="0.2">
      <c r="A904" s="95" t="s">
        <v>601</v>
      </c>
      <c r="B904" s="93" t="s">
        <v>326</v>
      </c>
      <c r="C904" s="94">
        <v>11</v>
      </c>
      <c r="D904" s="108" t="s">
        <v>325</v>
      </c>
      <c r="E904" s="109">
        <v>3291</v>
      </c>
      <c r="F904" s="141" t="s">
        <v>474</v>
      </c>
      <c r="G904" s="131"/>
      <c r="H904" s="228">
        <v>3982</v>
      </c>
      <c r="I904" s="228"/>
      <c r="J904" s="228"/>
      <c r="K904" s="228"/>
      <c r="L904" s="228"/>
      <c r="M904" s="228">
        <f t="shared" si="487"/>
        <v>3982</v>
      </c>
    </row>
    <row r="905" spans="1:13" s="96" customFormat="1" ht="56.25" hidden="1" x14ac:dyDescent="0.2">
      <c r="A905" s="195" t="s">
        <v>601</v>
      </c>
      <c r="B905" s="170" t="s">
        <v>732</v>
      </c>
      <c r="C905" s="170"/>
      <c r="D905" s="170"/>
      <c r="E905" s="171"/>
      <c r="F905" s="173" t="s">
        <v>733</v>
      </c>
      <c r="G905" s="174" t="s">
        <v>731</v>
      </c>
      <c r="H905" s="248">
        <f t="shared" ref="H905:L907" si="519">H906</f>
        <v>24937500</v>
      </c>
      <c r="I905" s="248">
        <f t="shared" si="519"/>
        <v>0</v>
      </c>
      <c r="J905" s="248">
        <f t="shared" si="519"/>
        <v>0</v>
      </c>
      <c r="K905" s="248">
        <f t="shared" si="519"/>
        <v>0</v>
      </c>
      <c r="L905" s="248">
        <f t="shared" si="519"/>
        <v>0</v>
      </c>
      <c r="M905" s="248">
        <f t="shared" si="487"/>
        <v>24937500</v>
      </c>
    </row>
    <row r="906" spans="1:13" s="162" customFormat="1" hidden="1" x14ac:dyDescent="0.2">
      <c r="A906" s="194" t="s">
        <v>601</v>
      </c>
      <c r="B906" s="175" t="s">
        <v>732</v>
      </c>
      <c r="C906" s="165">
        <v>11</v>
      </c>
      <c r="D906" s="165"/>
      <c r="E906" s="166">
        <v>35</v>
      </c>
      <c r="F906" s="167"/>
      <c r="G906" s="168"/>
      <c r="H906" s="247">
        <f t="shared" si="519"/>
        <v>24937500</v>
      </c>
      <c r="I906" s="247">
        <f t="shared" si="519"/>
        <v>0</v>
      </c>
      <c r="J906" s="247">
        <f t="shared" si="519"/>
        <v>0</v>
      </c>
      <c r="K906" s="247">
        <f t="shared" si="519"/>
        <v>0</v>
      </c>
      <c r="L906" s="247">
        <f t="shared" si="519"/>
        <v>0</v>
      </c>
      <c r="M906" s="247">
        <f t="shared" si="487"/>
        <v>24937500</v>
      </c>
    </row>
    <row r="907" spans="1:13" s="122" customFormat="1" hidden="1" x14ac:dyDescent="0.2">
      <c r="A907" s="117" t="s">
        <v>601</v>
      </c>
      <c r="B907" s="101" t="s">
        <v>732</v>
      </c>
      <c r="C907" s="102">
        <v>11</v>
      </c>
      <c r="D907" s="103"/>
      <c r="E907" s="112">
        <v>351</v>
      </c>
      <c r="F907" s="140"/>
      <c r="G907" s="105"/>
      <c r="H907" s="106">
        <f t="shared" si="519"/>
        <v>24937500</v>
      </c>
      <c r="I907" s="106">
        <f t="shared" si="519"/>
        <v>0</v>
      </c>
      <c r="J907" s="106">
        <f t="shared" si="519"/>
        <v>0</v>
      </c>
      <c r="K907" s="106">
        <f t="shared" si="519"/>
        <v>0</v>
      </c>
      <c r="L907" s="106">
        <f t="shared" si="519"/>
        <v>0</v>
      </c>
      <c r="M907" s="106">
        <f t="shared" si="487"/>
        <v>24937500</v>
      </c>
    </row>
    <row r="908" spans="1:13" ht="30" hidden="1" x14ac:dyDescent="0.2">
      <c r="A908" s="95" t="s">
        <v>601</v>
      </c>
      <c r="B908" s="93" t="s">
        <v>732</v>
      </c>
      <c r="C908" s="94">
        <v>11</v>
      </c>
      <c r="D908" s="108" t="s">
        <v>325</v>
      </c>
      <c r="E908" s="109">
        <v>3512</v>
      </c>
      <c r="F908" s="141" t="s">
        <v>281</v>
      </c>
      <c r="G908" s="131"/>
      <c r="H908" s="228">
        <v>24937500</v>
      </c>
      <c r="I908" s="228"/>
      <c r="J908" s="228"/>
      <c r="K908" s="228"/>
      <c r="L908" s="228"/>
      <c r="M908" s="228">
        <f t="shared" si="487"/>
        <v>24937500</v>
      </c>
    </row>
    <row r="909" spans="1:13" s="309" customFormat="1" hidden="1" x14ac:dyDescent="0.2">
      <c r="A909" s="196" t="s">
        <v>601</v>
      </c>
      <c r="B909" s="361" t="s">
        <v>734</v>
      </c>
      <c r="C909" s="361"/>
      <c r="D909" s="361"/>
      <c r="E909" s="361"/>
      <c r="F909" s="361"/>
      <c r="G909" s="113"/>
      <c r="H909" s="114">
        <f t="shared" ref="H909:L909" si="520">SUM(H910)</f>
        <v>33566454</v>
      </c>
      <c r="I909" s="114">
        <f t="shared" si="520"/>
        <v>4472210</v>
      </c>
      <c r="J909" s="114">
        <f t="shared" si="520"/>
        <v>4477310</v>
      </c>
      <c r="K909" s="114">
        <f t="shared" si="520"/>
        <v>2500000</v>
      </c>
      <c r="L909" s="114">
        <f t="shared" si="520"/>
        <v>0</v>
      </c>
      <c r="M909" s="114">
        <f t="shared" si="487"/>
        <v>31071554</v>
      </c>
    </row>
    <row r="910" spans="1:13" s="100" customFormat="1" hidden="1" x14ac:dyDescent="0.2">
      <c r="A910" s="198" t="s">
        <v>601</v>
      </c>
      <c r="B910" s="350" t="s">
        <v>735</v>
      </c>
      <c r="C910" s="350"/>
      <c r="D910" s="350"/>
      <c r="E910" s="350"/>
      <c r="F910" s="350"/>
      <c r="G910" s="116"/>
      <c r="H910" s="245">
        <f>H911+H935+H928+H967+H997+H979</f>
        <v>33566454</v>
      </c>
      <c r="I910" s="245">
        <f>I911+I935+I928+I967+I997+I979</f>
        <v>4472210</v>
      </c>
      <c r="J910" s="245">
        <f>J911+J935+J928+J967+J997+J979</f>
        <v>4477310</v>
      </c>
      <c r="K910" s="245">
        <f>K911+K935+K928+K967+K997+K979</f>
        <v>2500000</v>
      </c>
      <c r="L910" s="245">
        <f>L911+L935+L928+L967+L997+L979</f>
        <v>0</v>
      </c>
      <c r="M910" s="245">
        <f t="shared" si="487"/>
        <v>31071554</v>
      </c>
    </row>
    <row r="911" spans="1:13" s="100" customFormat="1" ht="56.25" hidden="1" x14ac:dyDescent="0.2">
      <c r="A911" s="195" t="s">
        <v>601</v>
      </c>
      <c r="B911" s="170" t="s">
        <v>736</v>
      </c>
      <c r="C911" s="170"/>
      <c r="D911" s="170"/>
      <c r="E911" s="171"/>
      <c r="F911" s="173" t="s">
        <v>737</v>
      </c>
      <c r="G911" s="174" t="s">
        <v>659</v>
      </c>
      <c r="H911" s="248">
        <f>H912+H915+H921</f>
        <v>10704816</v>
      </c>
      <c r="I911" s="248">
        <f>I912+I915+I921</f>
        <v>166018</v>
      </c>
      <c r="J911" s="248">
        <f>J912+J915+J921</f>
        <v>23694</v>
      </c>
      <c r="K911" s="248">
        <f>K912+K915+K921</f>
        <v>1700000</v>
      </c>
      <c r="L911" s="248">
        <f>L912+L915+L921</f>
        <v>0</v>
      </c>
      <c r="M911" s="248">
        <f>H911-I911+J911-K911+L911</f>
        <v>8862492</v>
      </c>
    </row>
    <row r="912" spans="1:13" s="138" customFormat="1" hidden="1" x14ac:dyDescent="0.2">
      <c r="A912" s="194" t="s">
        <v>601</v>
      </c>
      <c r="B912" s="175" t="s">
        <v>736</v>
      </c>
      <c r="C912" s="165">
        <v>12</v>
      </c>
      <c r="D912" s="165"/>
      <c r="E912" s="166">
        <v>35</v>
      </c>
      <c r="F912" s="167"/>
      <c r="G912" s="168"/>
      <c r="H912" s="247">
        <f t="shared" ref="H912:L912" si="521">H913</f>
        <v>4845</v>
      </c>
      <c r="I912" s="247">
        <f t="shared" si="521"/>
        <v>923</v>
      </c>
      <c r="J912" s="247">
        <f t="shared" si="521"/>
        <v>0</v>
      </c>
      <c r="K912" s="247">
        <f t="shared" si="521"/>
        <v>0</v>
      </c>
      <c r="L912" s="247">
        <f t="shared" si="521"/>
        <v>0</v>
      </c>
      <c r="M912" s="247">
        <f t="shared" si="487"/>
        <v>3922</v>
      </c>
    </row>
    <row r="913" spans="1:13" hidden="1" x14ac:dyDescent="0.2">
      <c r="A913" s="152" t="s">
        <v>601</v>
      </c>
      <c r="B913" s="146" t="s">
        <v>736</v>
      </c>
      <c r="C913" s="146">
        <v>12</v>
      </c>
      <c r="D913" s="152"/>
      <c r="E913" s="147">
        <v>351</v>
      </c>
      <c r="F913" s="143"/>
      <c r="G913" s="105"/>
      <c r="H913" s="106">
        <f t="shared" ref="H913:L913" si="522">SUM(H914:H914)</f>
        <v>4845</v>
      </c>
      <c r="I913" s="106">
        <f t="shared" si="522"/>
        <v>923</v>
      </c>
      <c r="J913" s="106">
        <f t="shared" si="522"/>
        <v>0</v>
      </c>
      <c r="K913" s="106">
        <f t="shared" si="522"/>
        <v>0</v>
      </c>
      <c r="L913" s="106">
        <f t="shared" si="522"/>
        <v>0</v>
      </c>
      <c r="M913" s="106">
        <f t="shared" si="487"/>
        <v>3922</v>
      </c>
    </row>
    <row r="914" spans="1:13" s="138" customFormat="1" ht="30" hidden="1" x14ac:dyDescent="0.2">
      <c r="A914" s="108" t="s">
        <v>601</v>
      </c>
      <c r="B914" s="94" t="s">
        <v>736</v>
      </c>
      <c r="C914" s="94">
        <v>12</v>
      </c>
      <c r="D914" s="108" t="s">
        <v>270</v>
      </c>
      <c r="E914" s="109">
        <v>3512</v>
      </c>
      <c r="F914" s="141" t="s">
        <v>281</v>
      </c>
      <c r="G914" s="131"/>
      <c r="H914" s="231">
        <v>4845</v>
      </c>
      <c r="I914" s="231">
        <v>923</v>
      </c>
      <c r="J914" s="231"/>
      <c r="K914" s="231"/>
      <c r="L914" s="231"/>
      <c r="M914" s="231">
        <f t="shared" si="487"/>
        <v>3922</v>
      </c>
    </row>
    <row r="915" spans="1:13" s="138" customFormat="1" hidden="1" x14ac:dyDescent="0.2">
      <c r="A915" s="194" t="s">
        <v>601</v>
      </c>
      <c r="B915" s="175" t="s">
        <v>736</v>
      </c>
      <c r="C915" s="165">
        <v>12</v>
      </c>
      <c r="D915" s="165"/>
      <c r="E915" s="166">
        <v>36</v>
      </c>
      <c r="F915" s="167"/>
      <c r="G915" s="168"/>
      <c r="H915" s="247">
        <f t="shared" ref="H915:L915" si="523">H916</f>
        <v>9190016</v>
      </c>
      <c r="I915" s="247">
        <f t="shared" si="523"/>
        <v>60433</v>
      </c>
      <c r="J915" s="247">
        <f t="shared" si="523"/>
        <v>23694</v>
      </c>
      <c r="K915" s="247">
        <f t="shared" si="523"/>
        <v>1600000</v>
      </c>
      <c r="L915" s="247">
        <f t="shared" si="523"/>
        <v>0</v>
      </c>
      <c r="M915" s="247">
        <f t="shared" si="487"/>
        <v>7553277</v>
      </c>
    </row>
    <row r="916" spans="1:13" s="138" customFormat="1" hidden="1" x14ac:dyDescent="0.2">
      <c r="A916" s="152" t="s">
        <v>601</v>
      </c>
      <c r="B916" s="146" t="s">
        <v>736</v>
      </c>
      <c r="C916" s="146">
        <v>12</v>
      </c>
      <c r="D916" s="152"/>
      <c r="E916" s="147">
        <v>363</v>
      </c>
      <c r="F916" s="143"/>
      <c r="G916" s="130"/>
      <c r="H916" s="246">
        <f>H917+H918+H919+H920</f>
        <v>9190016</v>
      </c>
      <c r="I916" s="246">
        <f>I917+I918+I919+I920</f>
        <v>60433</v>
      </c>
      <c r="J916" s="246">
        <f>J917+J918+J919+J920</f>
        <v>23694</v>
      </c>
      <c r="K916" s="246">
        <f>K917+K918+K919+K920</f>
        <v>1600000</v>
      </c>
      <c r="L916" s="246">
        <f>L917+L918+L919+L920</f>
        <v>0</v>
      </c>
      <c r="M916" s="246">
        <f t="shared" si="487"/>
        <v>7553277</v>
      </c>
    </row>
    <row r="917" spans="1:13" s="138" customFormat="1" ht="15" hidden="1" x14ac:dyDescent="0.2">
      <c r="A917" s="108" t="s">
        <v>601</v>
      </c>
      <c r="B917" s="94" t="s">
        <v>736</v>
      </c>
      <c r="C917" s="94">
        <v>12</v>
      </c>
      <c r="D917" s="108" t="s">
        <v>258</v>
      </c>
      <c r="E917" s="109">
        <v>3631</v>
      </c>
      <c r="F917" s="141" t="s">
        <v>71</v>
      </c>
      <c r="G917" s="131"/>
      <c r="H917" s="231">
        <v>244050</v>
      </c>
      <c r="I917" s="231">
        <v>118</v>
      </c>
      <c r="J917" s="231"/>
      <c r="K917" s="231">
        <v>179000</v>
      </c>
      <c r="L917" s="231"/>
      <c r="M917" s="231">
        <f t="shared" si="487"/>
        <v>64932</v>
      </c>
    </row>
    <row r="918" spans="1:13" s="138" customFormat="1" ht="15" hidden="1" x14ac:dyDescent="0.2">
      <c r="A918" s="108" t="s">
        <v>601</v>
      </c>
      <c r="B918" s="94" t="s">
        <v>736</v>
      </c>
      <c r="C918" s="94">
        <v>12</v>
      </c>
      <c r="D918" s="108" t="s">
        <v>270</v>
      </c>
      <c r="E918" s="109">
        <v>3631</v>
      </c>
      <c r="F918" s="141" t="s">
        <v>71</v>
      </c>
      <c r="G918" s="131"/>
      <c r="H918" s="244">
        <v>61495</v>
      </c>
      <c r="I918" s="244">
        <v>25559</v>
      </c>
      <c r="J918" s="244"/>
      <c r="K918" s="244">
        <v>25000</v>
      </c>
      <c r="L918" s="244"/>
      <c r="M918" s="244">
        <f t="shared" si="487"/>
        <v>10936</v>
      </c>
    </row>
    <row r="919" spans="1:13" ht="15" hidden="1" x14ac:dyDescent="0.2">
      <c r="A919" s="108" t="s">
        <v>601</v>
      </c>
      <c r="B919" s="94" t="s">
        <v>736</v>
      </c>
      <c r="C919" s="94">
        <v>12</v>
      </c>
      <c r="D919" s="108" t="s">
        <v>258</v>
      </c>
      <c r="E919" s="109">
        <v>3632</v>
      </c>
      <c r="F919" s="141" t="s">
        <v>183</v>
      </c>
      <c r="G919" s="131"/>
      <c r="H919" s="244">
        <v>7130195</v>
      </c>
      <c r="I919" s="244">
        <v>34756</v>
      </c>
      <c r="J919" s="244"/>
      <c r="K919" s="244">
        <v>1396000</v>
      </c>
      <c r="L919" s="244"/>
      <c r="M919" s="244">
        <f t="shared" si="487"/>
        <v>5699439</v>
      </c>
    </row>
    <row r="920" spans="1:13" s="100" customFormat="1" hidden="1" x14ac:dyDescent="0.2">
      <c r="A920" s="108" t="s">
        <v>601</v>
      </c>
      <c r="B920" s="94" t="s">
        <v>736</v>
      </c>
      <c r="C920" s="94">
        <v>12</v>
      </c>
      <c r="D920" s="108" t="s">
        <v>270</v>
      </c>
      <c r="E920" s="109">
        <v>3632</v>
      </c>
      <c r="F920" s="141" t="s">
        <v>183</v>
      </c>
      <c r="G920" s="131"/>
      <c r="H920" s="244">
        <v>1754276</v>
      </c>
      <c r="I920" s="244"/>
      <c r="J920" s="244">
        <v>23694</v>
      </c>
      <c r="K920" s="244"/>
      <c r="L920" s="244"/>
      <c r="M920" s="244">
        <f t="shared" si="487"/>
        <v>1777970</v>
      </c>
    </row>
    <row r="921" spans="1:13" s="138" customFormat="1" hidden="1" x14ac:dyDescent="0.2">
      <c r="A921" s="194" t="s">
        <v>601</v>
      </c>
      <c r="B921" s="175" t="s">
        <v>736</v>
      </c>
      <c r="C921" s="165">
        <v>12</v>
      </c>
      <c r="D921" s="165"/>
      <c r="E921" s="166">
        <v>38</v>
      </c>
      <c r="F921" s="167"/>
      <c r="G921" s="168"/>
      <c r="H921" s="247">
        <f t="shared" ref="H921:I921" si="524">H922+H924+H926</f>
        <v>1509955</v>
      </c>
      <c r="I921" s="247">
        <f t="shared" si="524"/>
        <v>104662</v>
      </c>
      <c r="J921" s="247">
        <f t="shared" ref="J921:L921" si="525">J922+J924+J926</f>
        <v>0</v>
      </c>
      <c r="K921" s="247">
        <f t="shared" si="525"/>
        <v>100000</v>
      </c>
      <c r="L921" s="247">
        <f t="shared" si="525"/>
        <v>0</v>
      </c>
      <c r="M921" s="247">
        <f t="shared" si="487"/>
        <v>1305293</v>
      </c>
    </row>
    <row r="922" spans="1:13" s="100" customFormat="1" hidden="1" x14ac:dyDescent="0.2">
      <c r="A922" s="152" t="s">
        <v>601</v>
      </c>
      <c r="B922" s="146" t="s">
        <v>736</v>
      </c>
      <c r="C922" s="146">
        <v>12</v>
      </c>
      <c r="D922" s="152"/>
      <c r="E922" s="147">
        <v>381</v>
      </c>
      <c r="F922" s="143"/>
      <c r="G922" s="130"/>
      <c r="H922" s="246">
        <f t="shared" ref="H922:L922" si="526">H923</f>
        <v>111720</v>
      </c>
      <c r="I922" s="246">
        <f t="shared" si="526"/>
        <v>64553</v>
      </c>
      <c r="J922" s="246">
        <f t="shared" si="526"/>
        <v>0</v>
      </c>
      <c r="K922" s="246">
        <f t="shared" si="526"/>
        <v>0</v>
      </c>
      <c r="L922" s="246">
        <f t="shared" si="526"/>
        <v>0</v>
      </c>
      <c r="M922" s="246">
        <f t="shared" si="487"/>
        <v>47167</v>
      </c>
    </row>
    <row r="923" spans="1:13" s="138" customFormat="1" ht="15" hidden="1" x14ac:dyDescent="0.2">
      <c r="A923" s="108" t="s">
        <v>601</v>
      </c>
      <c r="B923" s="94" t="s">
        <v>736</v>
      </c>
      <c r="C923" s="94">
        <v>12</v>
      </c>
      <c r="D923" s="108" t="s">
        <v>101</v>
      </c>
      <c r="E923" s="109">
        <v>3811</v>
      </c>
      <c r="F923" s="141" t="s">
        <v>73</v>
      </c>
      <c r="G923" s="131"/>
      <c r="H923" s="231">
        <v>111720</v>
      </c>
      <c r="I923" s="231">
        <v>64553</v>
      </c>
      <c r="J923" s="231"/>
      <c r="K923" s="231"/>
      <c r="L923" s="231"/>
      <c r="M923" s="231">
        <f t="shared" si="487"/>
        <v>47167</v>
      </c>
    </row>
    <row r="924" spans="1:13" s="100" customFormat="1" hidden="1" x14ac:dyDescent="0.2">
      <c r="A924" s="152" t="s">
        <v>601</v>
      </c>
      <c r="B924" s="146" t="s">
        <v>736</v>
      </c>
      <c r="C924" s="146">
        <v>12</v>
      </c>
      <c r="D924" s="152"/>
      <c r="E924" s="147">
        <v>382</v>
      </c>
      <c r="F924" s="143"/>
      <c r="G924" s="130"/>
      <c r="H924" s="246">
        <f t="shared" ref="H924:L924" si="527">SUM(H925:H925)</f>
        <v>1145480</v>
      </c>
      <c r="I924" s="246">
        <f t="shared" si="527"/>
        <v>39553</v>
      </c>
      <c r="J924" s="246">
        <f t="shared" si="527"/>
        <v>0</v>
      </c>
      <c r="K924" s="246">
        <f t="shared" si="527"/>
        <v>100000</v>
      </c>
      <c r="L924" s="246">
        <f t="shared" si="527"/>
        <v>0</v>
      </c>
      <c r="M924" s="246">
        <f t="shared" si="487"/>
        <v>1005927</v>
      </c>
    </row>
    <row r="925" spans="1:13" s="138" customFormat="1" ht="15" hidden="1" x14ac:dyDescent="0.2">
      <c r="A925" s="108" t="s">
        <v>601</v>
      </c>
      <c r="B925" s="94" t="s">
        <v>736</v>
      </c>
      <c r="C925" s="94">
        <v>12</v>
      </c>
      <c r="D925" s="108" t="s">
        <v>101</v>
      </c>
      <c r="E925" s="109">
        <v>3821</v>
      </c>
      <c r="F925" s="141" t="s">
        <v>102</v>
      </c>
      <c r="G925" s="131"/>
      <c r="H925" s="231">
        <v>1145480</v>
      </c>
      <c r="I925" s="231">
        <v>39553</v>
      </c>
      <c r="J925" s="231"/>
      <c r="K925" s="231">
        <v>100000</v>
      </c>
      <c r="L925" s="231"/>
      <c r="M925" s="231">
        <f t="shared" si="487"/>
        <v>1005927</v>
      </c>
    </row>
    <row r="926" spans="1:13" hidden="1" x14ac:dyDescent="0.2">
      <c r="A926" s="152" t="s">
        <v>601</v>
      </c>
      <c r="B926" s="146" t="s">
        <v>736</v>
      </c>
      <c r="C926" s="146">
        <v>12</v>
      </c>
      <c r="D926" s="152"/>
      <c r="E926" s="147">
        <v>386</v>
      </c>
      <c r="F926" s="143"/>
      <c r="G926" s="130"/>
      <c r="H926" s="246">
        <f>SUM(H927:H927)</f>
        <v>252755</v>
      </c>
      <c r="I926" s="246">
        <f>SUM(I927:I927)</f>
        <v>556</v>
      </c>
      <c r="J926" s="246">
        <f>SUM(J927:J927)</f>
        <v>0</v>
      </c>
      <c r="K926" s="246">
        <f>SUM(K927:K927)</f>
        <v>0</v>
      </c>
      <c r="L926" s="246">
        <f>SUM(L927:L927)</f>
        <v>0</v>
      </c>
      <c r="M926" s="246">
        <f t="shared" ref="M926:M989" si="528">H926-I926+J926-K926+L926</f>
        <v>252199</v>
      </c>
    </row>
    <row r="927" spans="1:13" ht="45" hidden="1" x14ac:dyDescent="0.2">
      <c r="A927" s="108" t="s">
        <v>601</v>
      </c>
      <c r="B927" s="94" t="s">
        <v>736</v>
      </c>
      <c r="C927" s="94">
        <v>12</v>
      </c>
      <c r="D927" s="108" t="s">
        <v>270</v>
      </c>
      <c r="E927" s="109">
        <v>3861</v>
      </c>
      <c r="F927" s="141" t="s">
        <v>277</v>
      </c>
      <c r="G927" s="131"/>
      <c r="H927" s="231">
        <v>252755</v>
      </c>
      <c r="I927" s="231">
        <v>556</v>
      </c>
      <c r="J927" s="231"/>
      <c r="K927" s="231"/>
      <c r="L927" s="231"/>
      <c r="M927" s="231">
        <f t="shared" si="528"/>
        <v>252199</v>
      </c>
    </row>
    <row r="928" spans="1:13" s="158" customFormat="1" ht="56.25" hidden="1" x14ac:dyDescent="0.2">
      <c r="A928" s="195" t="s">
        <v>601</v>
      </c>
      <c r="B928" s="177" t="s">
        <v>738</v>
      </c>
      <c r="C928" s="177"/>
      <c r="D928" s="177"/>
      <c r="E928" s="171"/>
      <c r="F928" s="173" t="s">
        <v>739</v>
      </c>
      <c r="G928" s="174" t="s">
        <v>659</v>
      </c>
      <c r="H928" s="180">
        <f>H932+H929</f>
        <v>7600</v>
      </c>
      <c r="I928" s="180">
        <f>I932+I929</f>
        <v>100</v>
      </c>
      <c r="J928" s="180">
        <f>J932+J929</f>
        <v>0</v>
      </c>
      <c r="K928" s="180">
        <f>K932+K929</f>
        <v>0</v>
      </c>
      <c r="L928" s="180">
        <f>L932+L929</f>
        <v>0</v>
      </c>
      <c r="M928" s="180">
        <f t="shared" si="528"/>
        <v>7500</v>
      </c>
    </row>
    <row r="929" spans="1:13" s="157" customFormat="1" hidden="1" x14ac:dyDescent="0.2">
      <c r="A929" s="194" t="s">
        <v>601</v>
      </c>
      <c r="B929" s="175" t="s">
        <v>738</v>
      </c>
      <c r="C929" s="165">
        <v>12</v>
      </c>
      <c r="D929" s="165"/>
      <c r="E929" s="166">
        <v>35</v>
      </c>
      <c r="F929" s="167"/>
      <c r="G929" s="168"/>
      <c r="H929" s="247">
        <f t="shared" ref="H929:L930" si="529">H930</f>
        <v>7500</v>
      </c>
      <c r="I929" s="247">
        <f t="shared" si="529"/>
        <v>0</v>
      </c>
      <c r="J929" s="247">
        <f t="shared" si="529"/>
        <v>0</v>
      </c>
      <c r="K929" s="247">
        <f t="shared" si="529"/>
        <v>0</v>
      </c>
      <c r="L929" s="247">
        <f t="shared" si="529"/>
        <v>0</v>
      </c>
      <c r="M929" s="247">
        <f t="shared" si="528"/>
        <v>7500</v>
      </c>
    </row>
    <row r="930" spans="1:13" s="155" customFormat="1" hidden="1" x14ac:dyDescent="0.2">
      <c r="A930" s="103" t="s">
        <v>601</v>
      </c>
      <c r="B930" s="120" t="s">
        <v>738</v>
      </c>
      <c r="C930" s="120">
        <v>12</v>
      </c>
      <c r="D930" s="103"/>
      <c r="E930" s="104">
        <v>351</v>
      </c>
      <c r="F930" s="140"/>
      <c r="G930" s="105"/>
      <c r="H930" s="106">
        <f t="shared" si="529"/>
        <v>7500</v>
      </c>
      <c r="I930" s="106">
        <f t="shared" si="529"/>
        <v>0</v>
      </c>
      <c r="J930" s="106">
        <f t="shared" si="529"/>
        <v>0</v>
      </c>
      <c r="K930" s="106">
        <f t="shared" si="529"/>
        <v>0</v>
      </c>
      <c r="L930" s="106">
        <f t="shared" si="529"/>
        <v>0</v>
      </c>
      <c r="M930" s="106">
        <f t="shared" si="528"/>
        <v>7500</v>
      </c>
    </row>
    <row r="931" spans="1:13" s="158" customFormat="1" ht="30" hidden="1" x14ac:dyDescent="0.2">
      <c r="A931" s="108" t="s">
        <v>601</v>
      </c>
      <c r="B931" s="123" t="s">
        <v>738</v>
      </c>
      <c r="C931" s="123">
        <v>12</v>
      </c>
      <c r="D931" s="108" t="s">
        <v>325</v>
      </c>
      <c r="E931" s="109">
        <v>3512</v>
      </c>
      <c r="F931" s="141" t="s">
        <v>281</v>
      </c>
      <c r="G931" s="131"/>
      <c r="H931" s="228">
        <v>7500</v>
      </c>
      <c r="I931" s="228"/>
      <c r="J931" s="228"/>
      <c r="K931" s="228"/>
      <c r="L931" s="228"/>
      <c r="M931" s="228">
        <f t="shared" si="528"/>
        <v>7500</v>
      </c>
    </row>
    <row r="932" spans="1:13" s="157" customFormat="1" hidden="1" x14ac:dyDescent="0.2">
      <c r="A932" s="194" t="s">
        <v>601</v>
      </c>
      <c r="B932" s="175" t="s">
        <v>738</v>
      </c>
      <c r="C932" s="165">
        <v>12</v>
      </c>
      <c r="D932" s="165"/>
      <c r="E932" s="166">
        <v>38</v>
      </c>
      <c r="F932" s="167"/>
      <c r="G932" s="168"/>
      <c r="H932" s="247">
        <f t="shared" ref="H932:L932" si="530">H933</f>
        <v>100</v>
      </c>
      <c r="I932" s="247">
        <f t="shared" si="530"/>
        <v>100</v>
      </c>
      <c r="J932" s="247">
        <f t="shared" si="530"/>
        <v>0</v>
      </c>
      <c r="K932" s="247">
        <f t="shared" si="530"/>
        <v>0</v>
      </c>
      <c r="L932" s="247">
        <f t="shared" si="530"/>
        <v>0</v>
      </c>
      <c r="M932" s="247">
        <f t="shared" si="528"/>
        <v>0</v>
      </c>
    </row>
    <row r="933" spans="1:13" s="155" customFormat="1" hidden="1" x14ac:dyDescent="0.2">
      <c r="A933" s="103" t="s">
        <v>601</v>
      </c>
      <c r="B933" s="120" t="s">
        <v>738</v>
      </c>
      <c r="C933" s="120">
        <v>12</v>
      </c>
      <c r="D933" s="103"/>
      <c r="E933" s="104">
        <v>386</v>
      </c>
      <c r="F933" s="140"/>
      <c r="G933" s="105"/>
      <c r="H933" s="106">
        <f t="shared" ref="H933:L933" si="531">SUM(H934)</f>
        <v>100</v>
      </c>
      <c r="I933" s="106">
        <f t="shared" si="531"/>
        <v>100</v>
      </c>
      <c r="J933" s="106">
        <f t="shared" si="531"/>
        <v>0</v>
      </c>
      <c r="K933" s="106">
        <f t="shared" si="531"/>
        <v>0</v>
      </c>
      <c r="L933" s="106">
        <f t="shared" si="531"/>
        <v>0</v>
      </c>
      <c r="M933" s="106">
        <f t="shared" si="528"/>
        <v>0</v>
      </c>
    </row>
    <row r="934" spans="1:13" s="158" customFormat="1" ht="45" hidden="1" x14ac:dyDescent="0.2">
      <c r="A934" s="108" t="s">
        <v>601</v>
      </c>
      <c r="B934" s="123" t="s">
        <v>738</v>
      </c>
      <c r="C934" s="123">
        <v>12</v>
      </c>
      <c r="D934" s="108" t="s">
        <v>325</v>
      </c>
      <c r="E934" s="109">
        <v>3861</v>
      </c>
      <c r="F934" s="141" t="s">
        <v>277</v>
      </c>
      <c r="G934" s="131"/>
      <c r="H934" s="228">
        <v>100</v>
      </c>
      <c r="I934" s="228">
        <v>100</v>
      </c>
      <c r="J934" s="228"/>
      <c r="K934" s="228"/>
      <c r="L934" s="228"/>
      <c r="M934" s="228">
        <f>H934-I934+J934-K934+L934</f>
        <v>0</v>
      </c>
    </row>
    <row r="935" spans="1:13" ht="56.25" hidden="1" x14ac:dyDescent="0.2">
      <c r="A935" s="178" t="s">
        <v>601</v>
      </c>
      <c r="B935" s="178" t="s">
        <v>740</v>
      </c>
      <c r="C935" s="178"/>
      <c r="D935" s="178"/>
      <c r="E935" s="176"/>
      <c r="F935" s="173" t="s">
        <v>741</v>
      </c>
      <c r="G935" s="174" t="s">
        <v>659</v>
      </c>
      <c r="H935" s="248">
        <f>H944+H936+H963</f>
        <v>146800</v>
      </c>
      <c r="I935" s="248">
        <f>I944+I936+I963</f>
        <v>107400</v>
      </c>
      <c r="J935" s="248">
        <f>J944+J936+J963</f>
        <v>400</v>
      </c>
      <c r="K935" s="248">
        <f>K944+K936+K963</f>
        <v>0</v>
      </c>
      <c r="L935" s="248">
        <f>L944+L936+L963</f>
        <v>0</v>
      </c>
      <c r="M935" s="248">
        <f t="shared" si="528"/>
        <v>39800</v>
      </c>
    </row>
    <row r="936" spans="1:13" s="138" customFormat="1" hidden="1" x14ac:dyDescent="0.2">
      <c r="A936" s="194" t="s">
        <v>601</v>
      </c>
      <c r="B936" s="175" t="s">
        <v>740</v>
      </c>
      <c r="C936" s="165">
        <v>11</v>
      </c>
      <c r="D936" s="165"/>
      <c r="E936" s="166">
        <v>31</v>
      </c>
      <c r="F936" s="167"/>
      <c r="G936" s="168"/>
      <c r="H936" s="247">
        <f t="shared" ref="H936:I936" si="532">H937+H940+H942</f>
        <v>400</v>
      </c>
      <c r="I936" s="247">
        <f t="shared" si="532"/>
        <v>400</v>
      </c>
      <c r="J936" s="247">
        <f t="shared" ref="J936:L936" si="533">J937+J940+J942</f>
        <v>0</v>
      </c>
      <c r="K936" s="247">
        <f t="shared" si="533"/>
        <v>0</v>
      </c>
      <c r="L936" s="247">
        <f t="shared" si="533"/>
        <v>0</v>
      </c>
      <c r="M936" s="247">
        <f t="shared" si="528"/>
        <v>0</v>
      </c>
    </row>
    <row r="937" spans="1:13" s="138" customFormat="1" hidden="1" x14ac:dyDescent="0.2">
      <c r="A937" s="103" t="s">
        <v>601</v>
      </c>
      <c r="B937" s="120" t="s">
        <v>740</v>
      </c>
      <c r="C937" s="120">
        <v>11</v>
      </c>
      <c r="D937" s="103"/>
      <c r="E937" s="104">
        <v>311</v>
      </c>
      <c r="F937" s="140"/>
      <c r="G937" s="105"/>
      <c r="H937" s="106">
        <f t="shared" ref="H937:I937" si="534">H938+H939</f>
        <v>200</v>
      </c>
      <c r="I937" s="106">
        <f t="shared" si="534"/>
        <v>200</v>
      </c>
      <c r="J937" s="106">
        <f t="shared" ref="J937:L937" si="535">J938+J939</f>
        <v>0</v>
      </c>
      <c r="K937" s="106">
        <f t="shared" si="535"/>
        <v>0</v>
      </c>
      <c r="L937" s="106">
        <f t="shared" si="535"/>
        <v>0</v>
      </c>
      <c r="M937" s="106">
        <f t="shared" si="528"/>
        <v>0</v>
      </c>
    </row>
    <row r="938" spans="1:13" ht="15" hidden="1" x14ac:dyDescent="0.2">
      <c r="A938" s="108" t="s">
        <v>601</v>
      </c>
      <c r="B938" s="123" t="s">
        <v>740</v>
      </c>
      <c r="C938" s="123">
        <v>11</v>
      </c>
      <c r="D938" s="108" t="s">
        <v>31</v>
      </c>
      <c r="E938" s="109">
        <v>3111</v>
      </c>
      <c r="F938" s="141" t="s">
        <v>33</v>
      </c>
      <c r="G938" s="131"/>
      <c r="H938" s="233">
        <v>100</v>
      </c>
      <c r="I938" s="233">
        <v>100</v>
      </c>
      <c r="J938" s="233"/>
      <c r="K938" s="233"/>
      <c r="L938" s="233"/>
      <c r="M938" s="233">
        <f t="shared" si="528"/>
        <v>0</v>
      </c>
    </row>
    <row r="939" spans="1:13" s="138" customFormat="1" ht="15" hidden="1" x14ac:dyDescent="0.2">
      <c r="A939" s="108" t="s">
        <v>601</v>
      </c>
      <c r="B939" s="123" t="s">
        <v>740</v>
      </c>
      <c r="C939" s="123">
        <v>11</v>
      </c>
      <c r="D939" s="108" t="s">
        <v>31</v>
      </c>
      <c r="E939" s="109">
        <v>3113</v>
      </c>
      <c r="F939" s="141" t="s">
        <v>35</v>
      </c>
      <c r="G939" s="131"/>
      <c r="H939" s="234">
        <v>100</v>
      </c>
      <c r="I939" s="234">
        <v>100</v>
      </c>
      <c r="J939" s="234"/>
      <c r="K939" s="234"/>
      <c r="L939" s="234"/>
      <c r="M939" s="234">
        <f t="shared" si="528"/>
        <v>0</v>
      </c>
    </row>
    <row r="940" spans="1:13" hidden="1" x14ac:dyDescent="0.2">
      <c r="A940" s="103" t="s">
        <v>601</v>
      </c>
      <c r="B940" s="120" t="s">
        <v>740</v>
      </c>
      <c r="C940" s="120">
        <v>11</v>
      </c>
      <c r="D940" s="103"/>
      <c r="E940" s="104">
        <v>312</v>
      </c>
      <c r="F940" s="140"/>
      <c r="G940" s="105"/>
      <c r="H940" s="106">
        <f t="shared" ref="H940:L940" si="536">H941</f>
        <v>100</v>
      </c>
      <c r="I940" s="106">
        <f t="shared" si="536"/>
        <v>100</v>
      </c>
      <c r="J940" s="106">
        <f t="shared" si="536"/>
        <v>0</v>
      </c>
      <c r="K940" s="106">
        <f t="shared" si="536"/>
        <v>0</v>
      </c>
      <c r="L940" s="106">
        <f t="shared" si="536"/>
        <v>0</v>
      </c>
      <c r="M940" s="106">
        <f t="shared" si="528"/>
        <v>0</v>
      </c>
    </row>
    <row r="941" spans="1:13" s="138" customFormat="1" ht="15" hidden="1" x14ac:dyDescent="0.2">
      <c r="A941" s="108" t="s">
        <v>601</v>
      </c>
      <c r="B941" s="123" t="s">
        <v>740</v>
      </c>
      <c r="C941" s="123">
        <v>11</v>
      </c>
      <c r="D941" s="108" t="s">
        <v>31</v>
      </c>
      <c r="E941" s="109">
        <v>3121</v>
      </c>
      <c r="F941" s="141" t="s">
        <v>471</v>
      </c>
      <c r="G941" s="131"/>
      <c r="H941" s="233">
        <v>100</v>
      </c>
      <c r="I941" s="233">
        <v>100</v>
      </c>
      <c r="J941" s="233"/>
      <c r="K941" s="233"/>
      <c r="L941" s="233"/>
      <c r="M941" s="233">
        <f t="shared" si="528"/>
        <v>0</v>
      </c>
    </row>
    <row r="942" spans="1:13" hidden="1" x14ac:dyDescent="0.2">
      <c r="A942" s="103" t="s">
        <v>601</v>
      </c>
      <c r="B942" s="120" t="s">
        <v>740</v>
      </c>
      <c r="C942" s="120">
        <v>11</v>
      </c>
      <c r="D942" s="103"/>
      <c r="E942" s="104">
        <v>313</v>
      </c>
      <c r="F942" s="140"/>
      <c r="G942" s="105"/>
      <c r="H942" s="106">
        <f t="shared" ref="H942:L942" si="537">H943</f>
        <v>100</v>
      </c>
      <c r="I942" s="106">
        <f t="shared" si="537"/>
        <v>100</v>
      </c>
      <c r="J942" s="106">
        <f t="shared" si="537"/>
        <v>0</v>
      </c>
      <c r="K942" s="106">
        <f t="shared" si="537"/>
        <v>0</v>
      </c>
      <c r="L942" s="106">
        <f t="shared" si="537"/>
        <v>0</v>
      </c>
      <c r="M942" s="106">
        <f t="shared" si="528"/>
        <v>0</v>
      </c>
    </row>
    <row r="943" spans="1:13" ht="15" hidden="1" x14ac:dyDescent="0.2">
      <c r="A943" s="108" t="s">
        <v>601</v>
      </c>
      <c r="B943" s="123" t="s">
        <v>740</v>
      </c>
      <c r="C943" s="123">
        <v>11</v>
      </c>
      <c r="D943" s="108" t="s">
        <v>31</v>
      </c>
      <c r="E943" s="109">
        <v>3132</v>
      </c>
      <c r="F943" s="141" t="s">
        <v>40</v>
      </c>
      <c r="G943" s="131"/>
      <c r="H943" s="233">
        <v>100</v>
      </c>
      <c r="I943" s="233">
        <v>100</v>
      </c>
      <c r="J943" s="233"/>
      <c r="K943" s="233"/>
      <c r="L943" s="233"/>
      <c r="M943" s="233">
        <f t="shared" si="528"/>
        <v>0</v>
      </c>
    </row>
    <row r="944" spans="1:13" s="138" customFormat="1" hidden="1" x14ac:dyDescent="0.2">
      <c r="A944" s="194" t="s">
        <v>601</v>
      </c>
      <c r="B944" s="175" t="s">
        <v>740</v>
      </c>
      <c r="C944" s="165">
        <v>11</v>
      </c>
      <c r="D944" s="165"/>
      <c r="E944" s="166">
        <v>32</v>
      </c>
      <c r="F944" s="167"/>
      <c r="G944" s="168"/>
      <c r="H944" s="247">
        <f t="shared" ref="H944:I944" si="538">H945+H949+H951+H961+H959</f>
        <v>146200</v>
      </c>
      <c r="I944" s="247">
        <f t="shared" si="538"/>
        <v>106800</v>
      </c>
      <c r="J944" s="247">
        <f t="shared" ref="J944:L944" si="539">J945+J949+J951+J961+J959</f>
        <v>400</v>
      </c>
      <c r="K944" s="247">
        <f t="shared" si="539"/>
        <v>0</v>
      </c>
      <c r="L944" s="247">
        <f t="shared" si="539"/>
        <v>0</v>
      </c>
      <c r="M944" s="247">
        <f t="shared" si="528"/>
        <v>39800</v>
      </c>
    </row>
    <row r="945" spans="1:13" hidden="1" x14ac:dyDescent="0.2">
      <c r="A945" s="103" t="s">
        <v>601</v>
      </c>
      <c r="B945" s="102" t="s">
        <v>740</v>
      </c>
      <c r="C945" s="102">
        <v>11</v>
      </c>
      <c r="D945" s="103"/>
      <c r="E945" s="104">
        <v>321</v>
      </c>
      <c r="F945" s="140"/>
      <c r="G945" s="105"/>
      <c r="H945" s="106">
        <f t="shared" ref="H945:I945" si="540">H946+H947+H948</f>
        <v>1500</v>
      </c>
      <c r="I945" s="106">
        <f t="shared" si="540"/>
        <v>100</v>
      </c>
      <c r="J945" s="106">
        <f t="shared" ref="J945:L945" si="541">J946+J947+J948</f>
        <v>0</v>
      </c>
      <c r="K945" s="106">
        <f t="shared" si="541"/>
        <v>0</v>
      </c>
      <c r="L945" s="106">
        <f t="shared" si="541"/>
        <v>0</v>
      </c>
      <c r="M945" s="106">
        <f t="shared" si="528"/>
        <v>1400</v>
      </c>
    </row>
    <row r="946" spans="1:13" ht="15" hidden="1" x14ac:dyDescent="0.2">
      <c r="A946" s="108" t="s">
        <v>601</v>
      </c>
      <c r="B946" s="94" t="s">
        <v>740</v>
      </c>
      <c r="C946" s="94">
        <v>11</v>
      </c>
      <c r="D946" s="108" t="s">
        <v>31</v>
      </c>
      <c r="E946" s="109">
        <v>3211</v>
      </c>
      <c r="F946" s="141" t="s">
        <v>42</v>
      </c>
      <c r="G946" s="131"/>
      <c r="H946" s="231">
        <v>1000</v>
      </c>
      <c r="I946" s="231"/>
      <c r="J946" s="231"/>
      <c r="K946" s="231"/>
      <c r="L946" s="231"/>
      <c r="M946" s="231">
        <f t="shared" si="528"/>
        <v>1000</v>
      </c>
    </row>
    <row r="947" spans="1:13" ht="30" hidden="1" x14ac:dyDescent="0.2">
      <c r="A947" s="108" t="s">
        <v>601</v>
      </c>
      <c r="B947" s="123" t="s">
        <v>740</v>
      </c>
      <c r="C947" s="123">
        <v>11</v>
      </c>
      <c r="D947" s="108" t="s">
        <v>31</v>
      </c>
      <c r="E947" s="109">
        <v>3212</v>
      </c>
      <c r="F947" s="141" t="s">
        <v>43</v>
      </c>
      <c r="G947" s="110"/>
      <c r="H947" s="234">
        <v>100</v>
      </c>
      <c r="I947" s="234">
        <v>100</v>
      </c>
      <c r="J947" s="234"/>
      <c r="K947" s="234"/>
      <c r="L947" s="234"/>
      <c r="M947" s="234">
        <f t="shared" si="528"/>
        <v>0</v>
      </c>
    </row>
    <row r="948" spans="1:13" s="138" customFormat="1" ht="15" hidden="1" x14ac:dyDescent="0.2">
      <c r="A948" s="108" t="s">
        <v>601</v>
      </c>
      <c r="B948" s="123" t="s">
        <v>740</v>
      </c>
      <c r="C948" s="123">
        <v>11</v>
      </c>
      <c r="D948" s="108" t="s">
        <v>31</v>
      </c>
      <c r="E948" s="109">
        <v>3213</v>
      </c>
      <c r="F948" s="141" t="s">
        <v>44</v>
      </c>
      <c r="G948" s="110"/>
      <c r="H948" s="234">
        <v>400</v>
      </c>
      <c r="I948" s="234"/>
      <c r="J948" s="234"/>
      <c r="K948" s="234"/>
      <c r="L948" s="234"/>
      <c r="M948" s="234">
        <f t="shared" si="528"/>
        <v>400</v>
      </c>
    </row>
    <row r="949" spans="1:13" hidden="1" x14ac:dyDescent="0.2">
      <c r="A949" s="103" t="s">
        <v>601</v>
      </c>
      <c r="B949" s="102" t="s">
        <v>740</v>
      </c>
      <c r="C949" s="102">
        <v>11</v>
      </c>
      <c r="D949" s="103"/>
      <c r="E949" s="104">
        <v>322</v>
      </c>
      <c r="F949" s="140"/>
      <c r="G949" s="105"/>
      <c r="H949" s="106">
        <f t="shared" ref="H949:L949" si="542">H950</f>
        <v>100</v>
      </c>
      <c r="I949" s="106">
        <f t="shared" si="542"/>
        <v>100</v>
      </c>
      <c r="J949" s="106">
        <f t="shared" si="542"/>
        <v>0</v>
      </c>
      <c r="K949" s="106">
        <f t="shared" si="542"/>
        <v>0</v>
      </c>
      <c r="L949" s="106">
        <f t="shared" si="542"/>
        <v>0</v>
      </c>
      <c r="M949" s="106">
        <f t="shared" si="528"/>
        <v>0</v>
      </c>
    </row>
    <row r="950" spans="1:13" s="138" customFormat="1" ht="15" hidden="1" x14ac:dyDescent="0.2">
      <c r="A950" s="108" t="s">
        <v>601</v>
      </c>
      <c r="B950" s="94" t="s">
        <v>740</v>
      </c>
      <c r="C950" s="94">
        <v>11</v>
      </c>
      <c r="D950" s="108" t="s">
        <v>31</v>
      </c>
      <c r="E950" s="109">
        <v>3221</v>
      </c>
      <c r="F950" s="141" t="s">
        <v>297</v>
      </c>
      <c r="G950" s="131"/>
      <c r="H950" s="233">
        <v>100</v>
      </c>
      <c r="I950" s="233">
        <v>100</v>
      </c>
      <c r="J950" s="233"/>
      <c r="K950" s="233"/>
      <c r="L950" s="233"/>
      <c r="M950" s="233">
        <f t="shared" si="528"/>
        <v>0</v>
      </c>
    </row>
    <row r="951" spans="1:13" s="138" customFormat="1" hidden="1" x14ac:dyDescent="0.2">
      <c r="A951" s="103" t="s">
        <v>601</v>
      </c>
      <c r="B951" s="102" t="s">
        <v>740</v>
      </c>
      <c r="C951" s="102">
        <v>11</v>
      </c>
      <c r="D951" s="103"/>
      <c r="E951" s="104">
        <v>323</v>
      </c>
      <c r="F951" s="140"/>
      <c r="G951" s="105"/>
      <c r="H951" s="106">
        <f t="shared" ref="H951:I951" si="543">SUM(H952:H958)</f>
        <v>144100</v>
      </c>
      <c r="I951" s="106">
        <f t="shared" si="543"/>
        <v>106500</v>
      </c>
      <c r="J951" s="106">
        <f t="shared" ref="J951:L951" si="544">SUM(J952:J958)</f>
        <v>400</v>
      </c>
      <c r="K951" s="106">
        <f t="shared" si="544"/>
        <v>0</v>
      </c>
      <c r="L951" s="106">
        <f t="shared" si="544"/>
        <v>0</v>
      </c>
      <c r="M951" s="106">
        <f t="shared" si="528"/>
        <v>38000</v>
      </c>
    </row>
    <row r="952" spans="1:13" s="138" customFormat="1" ht="15" hidden="1" x14ac:dyDescent="0.2">
      <c r="A952" s="108" t="s">
        <v>601</v>
      </c>
      <c r="B952" s="94" t="s">
        <v>740</v>
      </c>
      <c r="C952" s="94">
        <v>11</v>
      </c>
      <c r="D952" s="108" t="s">
        <v>31</v>
      </c>
      <c r="E952" s="109">
        <v>3231</v>
      </c>
      <c r="F952" s="141" t="s">
        <v>52</v>
      </c>
      <c r="G952" s="131"/>
      <c r="H952" s="233">
        <v>100</v>
      </c>
      <c r="I952" s="233">
        <v>100</v>
      </c>
      <c r="J952" s="233"/>
      <c r="K952" s="233"/>
      <c r="L952" s="233"/>
      <c r="M952" s="233">
        <f t="shared" si="528"/>
        <v>0</v>
      </c>
    </row>
    <row r="953" spans="1:13" s="138" customFormat="1" ht="15" hidden="1" x14ac:dyDescent="0.2">
      <c r="A953" s="108" t="s">
        <v>601</v>
      </c>
      <c r="B953" s="94" t="s">
        <v>740</v>
      </c>
      <c r="C953" s="94">
        <v>11</v>
      </c>
      <c r="D953" s="108" t="s">
        <v>31</v>
      </c>
      <c r="E953" s="109">
        <v>3232</v>
      </c>
      <c r="F953" s="141" t="s">
        <v>53</v>
      </c>
      <c r="G953" s="131"/>
      <c r="H953" s="244">
        <v>100</v>
      </c>
      <c r="I953" s="244"/>
      <c r="J953" s="244">
        <v>400</v>
      </c>
      <c r="K953" s="244"/>
      <c r="L953" s="244"/>
      <c r="M953" s="244">
        <f t="shared" si="528"/>
        <v>500</v>
      </c>
    </row>
    <row r="954" spans="1:13" s="138" customFormat="1" ht="15" hidden="1" x14ac:dyDescent="0.2">
      <c r="A954" s="108" t="s">
        <v>601</v>
      </c>
      <c r="B954" s="94" t="s">
        <v>740</v>
      </c>
      <c r="C954" s="94">
        <v>11</v>
      </c>
      <c r="D954" s="108" t="s">
        <v>31</v>
      </c>
      <c r="E954" s="109">
        <v>3233</v>
      </c>
      <c r="F954" s="141" t="s">
        <v>54</v>
      </c>
      <c r="G954" s="131"/>
      <c r="H954" s="244">
        <v>12000</v>
      </c>
      <c r="I954" s="244">
        <v>9500</v>
      </c>
      <c r="J954" s="244"/>
      <c r="K954" s="244"/>
      <c r="L954" s="244"/>
      <c r="M954" s="244">
        <f t="shared" si="528"/>
        <v>2500</v>
      </c>
    </row>
    <row r="955" spans="1:13" s="138" customFormat="1" ht="15" hidden="1" x14ac:dyDescent="0.2">
      <c r="A955" s="108" t="s">
        <v>601</v>
      </c>
      <c r="B955" s="94" t="s">
        <v>740</v>
      </c>
      <c r="C955" s="94">
        <v>11</v>
      </c>
      <c r="D955" s="108" t="s">
        <v>31</v>
      </c>
      <c r="E955" s="109">
        <v>3235</v>
      </c>
      <c r="F955" s="141" t="s">
        <v>56</v>
      </c>
      <c r="G955" s="131"/>
      <c r="H955" s="234">
        <v>400</v>
      </c>
      <c r="I955" s="234">
        <v>400</v>
      </c>
      <c r="J955" s="234"/>
      <c r="K955" s="234"/>
      <c r="L955" s="234"/>
      <c r="M955" s="234">
        <f t="shared" si="528"/>
        <v>0</v>
      </c>
    </row>
    <row r="956" spans="1:13" ht="15" hidden="1" x14ac:dyDescent="0.2">
      <c r="A956" s="108" t="s">
        <v>601</v>
      </c>
      <c r="B956" s="94" t="s">
        <v>740</v>
      </c>
      <c r="C956" s="94">
        <v>11</v>
      </c>
      <c r="D956" s="108" t="s">
        <v>31</v>
      </c>
      <c r="E956" s="109">
        <v>3237</v>
      </c>
      <c r="F956" s="141" t="s">
        <v>58</v>
      </c>
      <c r="G956" s="131"/>
      <c r="H956" s="244">
        <v>62500</v>
      </c>
      <c r="I956" s="244">
        <v>33100</v>
      </c>
      <c r="J956" s="244"/>
      <c r="K956" s="244"/>
      <c r="L956" s="244"/>
      <c r="M956" s="244">
        <f t="shared" si="528"/>
        <v>29400</v>
      </c>
    </row>
    <row r="957" spans="1:13" s="100" customFormat="1" hidden="1" x14ac:dyDescent="0.2">
      <c r="A957" s="108" t="s">
        <v>601</v>
      </c>
      <c r="B957" s="94" t="s">
        <v>740</v>
      </c>
      <c r="C957" s="94">
        <v>11</v>
      </c>
      <c r="D957" s="108" t="s">
        <v>31</v>
      </c>
      <c r="E957" s="109">
        <v>3238</v>
      </c>
      <c r="F957" s="141" t="s">
        <v>59</v>
      </c>
      <c r="G957" s="131"/>
      <c r="H957" s="244">
        <v>68900</v>
      </c>
      <c r="I957" s="244">
        <v>63400</v>
      </c>
      <c r="J957" s="244"/>
      <c r="K957" s="244"/>
      <c r="L957" s="244"/>
      <c r="M957" s="244">
        <f t="shared" si="528"/>
        <v>5500</v>
      </c>
    </row>
    <row r="958" spans="1:13" ht="15" hidden="1" x14ac:dyDescent="0.2">
      <c r="A958" s="108" t="s">
        <v>601</v>
      </c>
      <c r="B958" s="94" t="s">
        <v>740</v>
      </c>
      <c r="C958" s="94">
        <v>11</v>
      </c>
      <c r="D958" s="108" t="s">
        <v>31</v>
      </c>
      <c r="E958" s="109">
        <v>3239</v>
      </c>
      <c r="F958" s="141" t="s">
        <v>60</v>
      </c>
      <c r="G958" s="110"/>
      <c r="H958" s="234">
        <v>100</v>
      </c>
      <c r="I958" s="234"/>
      <c r="J958" s="234"/>
      <c r="K958" s="234"/>
      <c r="L958" s="234"/>
      <c r="M958" s="234">
        <f t="shared" si="528"/>
        <v>100</v>
      </c>
    </row>
    <row r="959" spans="1:13" hidden="1" x14ac:dyDescent="0.2">
      <c r="A959" s="103" t="s">
        <v>601</v>
      </c>
      <c r="B959" s="102" t="s">
        <v>740</v>
      </c>
      <c r="C959" s="102">
        <v>11</v>
      </c>
      <c r="D959" s="103"/>
      <c r="E959" s="104">
        <v>324</v>
      </c>
      <c r="F959" s="140"/>
      <c r="G959" s="105"/>
      <c r="H959" s="156">
        <f t="shared" ref="H959:L959" si="545">H960</f>
        <v>100</v>
      </c>
      <c r="I959" s="156">
        <f t="shared" si="545"/>
        <v>100</v>
      </c>
      <c r="J959" s="156">
        <f t="shared" si="545"/>
        <v>0</v>
      </c>
      <c r="K959" s="156">
        <f t="shared" si="545"/>
        <v>0</v>
      </c>
      <c r="L959" s="156">
        <f t="shared" si="545"/>
        <v>0</v>
      </c>
      <c r="M959" s="156">
        <f t="shared" si="528"/>
        <v>0</v>
      </c>
    </row>
    <row r="960" spans="1:13" s="138" customFormat="1" ht="30" hidden="1" x14ac:dyDescent="0.2">
      <c r="A960" s="108" t="s">
        <v>601</v>
      </c>
      <c r="B960" s="94" t="s">
        <v>740</v>
      </c>
      <c r="C960" s="94">
        <v>11</v>
      </c>
      <c r="D960" s="108" t="s">
        <v>31</v>
      </c>
      <c r="E960" s="109">
        <v>3241</v>
      </c>
      <c r="F960" s="141" t="s">
        <v>205</v>
      </c>
      <c r="G960" s="110"/>
      <c r="H960" s="233">
        <v>100</v>
      </c>
      <c r="I960" s="233">
        <v>100</v>
      </c>
      <c r="J960" s="233"/>
      <c r="K960" s="233"/>
      <c r="L960" s="233"/>
      <c r="M960" s="233">
        <f t="shared" si="528"/>
        <v>0</v>
      </c>
    </row>
    <row r="961" spans="1:13" hidden="1" x14ac:dyDescent="0.2">
      <c r="A961" s="103" t="s">
        <v>601</v>
      </c>
      <c r="B961" s="102" t="s">
        <v>740</v>
      </c>
      <c r="C961" s="102">
        <v>11</v>
      </c>
      <c r="D961" s="103"/>
      <c r="E961" s="104">
        <v>329</v>
      </c>
      <c r="F961" s="140"/>
      <c r="G961" s="105"/>
      <c r="H961" s="246">
        <f t="shared" ref="H961:L961" si="546">H962</f>
        <v>400</v>
      </c>
      <c r="I961" s="246">
        <f t="shared" si="546"/>
        <v>0</v>
      </c>
      <c r="J961" s="246">
        <f t="shared" si="546"/>
        <v>0</v>
      </c>
      <c r="K961" s="246">
        <f t="shared" si="546"/>
        <v>0</v>
      </c>
      <c r="L961" s="246">
        <f t="shared" si="546"/>
        <v>0</v>
      </c>
      <c r="M961" s="246">
        <f t="shared" si="528"/>
        <v>400</v>
      </c>
    </row>
    <row r="962" spans="1:13" ht="15" hidden="1" x14ac:dyDescent="0.2">
      <c r="A962" s="108" t="s">
        <v>601</v>
      </c>
      <c r="B962" s="94" t="s">
        <v>740</v>
      </c>
      <c r="C962" s="94">
        <v>11</v>
      </c>
      <c r="D962" s="108" t="s">
        <v>31</v>
      </c>
      <c r="E962" s="109">
        <v>3293</v>
      </c>
      <c r="F962" s="141" t="s">
        <v>64</v>
      </c>
      <c r="G962" s="131"/>
      <c r="H962" s="233">
        <v>400</v>
      </c>
      <c r="I962" s="233"/>
      <c r="J962" s="233"/>
      <c r="K962" s="233"/>
      <c r="L962" s="233"/>
      <c r="M962" s="233">
        <f t="shared" si="528"/>
        <v>400</v>
      </c>
    </row>
    <row r="963" spans="1:13" hidden="1" x14ac:dyDescent="0.2">
      <c r="A963" s="194" t="s">
        <v>601</v>
      </c>
      <c r="B963" s="175" t="s">
        <v>740</v>
      </c>
      <c r="C963" s="165">
        <v>11</v>
      </c>
      <c r="D963" s="165"/>
      <c r="E963" s="166">
        <v>42</v>
      </c>
      <c r="F963" s="167"/>
      <c r="G963" s="168"/>
      <c r="H963" s="247">
        <f t="shared" ref="H963:L963" si="547">H964</f>
        <v>200</v>
      </c>
      <c r="I963" s="247">
        <f t="shared" si="547"/>
        <v>200</v>
      </c>
      <c r="J963" s="247">
        <f t="shared" si="547"/>
        <v>0</v>
      </c>
      <c r="K963" s="247">
        <f t="shared" si="547"/>
        <v>0</v>
      </c>
      <c r="L963" s="247">
        <f t="shared" si="547"/>
        <v>0</v>
      </c>
      <c r="M963" s="247">
        <f t="shared" si="528"/>
        <v>0</v>
      </c>
    </row>
    <row r="964" spans="1:13" s="138" customFormat="1" hidden="1" x14ac:dyDescent="0.2">
      <c r="A964" s="103" t="s">
        <v>601</v>
      </c>
      <c r="B964" s="102" t="s">
        <v>740</v>
      </c>
      <c r="C964" s="102">
        <v>11</v>
      </c>
      <c r="D964" s="103"/>
      <c r="E964" s="104">
        <v>422</v>
      </c>
      <c r="F964" s="140"/>
      <c r="G964" s="105"/>
      <c r="H964" s="246">
        <f t="shared" ref="H964:I964" si="548">H965+H966</f>
        <v>200</v>
      </c>
      <c r="I964" s="246">
        <f t="shared" si="548"/>
        <v>200</v>
      </c>
      <c r="J964" s="246">
        <f t="shared" ref="J964:L964" si="549">J965+J966</f>
        <v>0</v>
      </c>
      <c r="K964" s="246">
        <f t="shared" si="549"/>
        <v>0</v>
      </c>
      <c r="L964" s="246">
        <f t="shared" si="549"/>
        <v>0</v>
      </c>
      <c r="M964" s="246">
        <f t="shared" si="528"/>
        <v>0</v>
      </c>
    </row>
    <row r="965" spans="1:13" ht="15" hidden="1" x14ac:dyDescent="0.2">
      <c r="A965" s="108" t="s">
        <v>601</v>
      </c>
      <c r="B965" s="94" t="s">
        <v>740</v>
      </c>
      <c r="C965" s="94">
        <v>11</v>
      </c>
      <c r="D965" s="108" t="s">
        <v>31</v>
      </c>
      <c r="E965" s="109">
        <v>4222</v>
      </c>
      <c r="F965" s="141" t="s">
        <v>75</v>
      </c>
      <c r="G965" s="110"/>
      <c r="H965" s="233">
        <v>100</v>
      </c>
      <c r="I965" s="233">
        <v>100</v>
      </c>
      <c r="J965" s="233"/>
      <c r="K965" s="233"/>
      <c r="L965" s="233"/>
      <c r="M965" s="233">
        <f t="shared" si="528"/>
        <v>0</v>
      </c>
    </row>
    <row r="966" spans="1:13" hidden="1" x14ac:dyDescent="0.2">
      <c r="A966" s="146" t="s">
        <v>601</v>
      </c>
      <c r="B966" s="135" t="s">
        <v>740</v>
      </c>
      <c r="C966" s="135">
        <v>11</v>
      </c>
      <c r="D966" s="136" t="s">
        <v>31</v>
      </c>
      <c r="E966" s="137">
        <v>4227</v>
      </c>
      <c r="F966" s="142" t="s">
        <v>77</v>
      </c>
      <c r="G966" s="131"/>
      <c r="H966" s="233">
        <v>100</v>
      </c>
      <c r="I966" s="233">
        <v>100</v>
      </c>
      <c r="J966" s="233"/>
      <c r="K966" s="233"/>
      <c r="L966" s="233"/>
      <c r="M966" s="233">
        <f t="shared" si="528"/>
        <v>0</v>
      </c>
    </row>
    <row r="967" spans="1:13" ht="56.25" hidden="1" x14ac:dyDescent="0.2">
      <c r="A967" s="195" t="s">
        <v>601</v>
      </c>
      <c r="B967" s="170" t="s">
        <v>742</v>
      </c>
      <c r="C967" s="170"/>
      <c r="D967" s="170"/>
      <c r="E967" s="171"/>
      <c r="F967" s="173" t="s">
        <v>743</v>
      </c>
      <c r="G967" s="174" t="s">
        <v>659</v>
      </c>
      <c r="H967" s="248">
        <f>H968+H973+H976</f>
        <v>72000</v>
      </c>
      <c r="I967" s="248">
        <f>I968+I973+I976</f>
        <v>37790</v>
      </c>
      <c r="J967" s="248">
        <f>J968+J973+J976</f>
        <v>31200</v>
      </c>
      <c r="K967" s="248">
        <f>K968+K973+K976</f>
        <v>0</v>
      </c>
      <c r="L967" s="248">
        <f>L968+L973+L976</f>
        <v>0</v>
      </c>
      <c r="M967" s="248">
        <f t="shared" si="528"/>
        <v>65410</v>
      </c>
    </row>
    <row r="968" spans="1:13" s="138" customFormat="1" hidden="1" x14ac:dyDescent="0.2">
      <c r="A968" s="194" t="s">
        <v>601</v>
      </c>
      <c r="B968" s="175" t="s">
        <v>742</v>
      </c>
      <c r="C968" s="165">
        <v>11</v>
      </c>
      <c r="D968" s="165"/>
      <c r="E968" s="166">
        <v>31</v>
      </c>
      <c r="F968" s="167"/>
      <c r="G968" s="168"/>
      <c r="H968" s="247">
        <f t="shared" ref="H968:I968" si="550">H969+H971</f>
        <v>23300</v>
      </c>
      <c r="I968" s="247">
        <f t="shared" si="550"/>
        <v>19090</v>
      </c>
      <c r="J968" s="247">
        <f t="shared" ref="J968:L968" si="551">J969+J971</f>
        <v>0</v>
      </c>
      <c r="K968" s="247">
        <f t="shared" si="551"/>
        <v>0</v>
      </c>
      <c r="L968" s="247">
        <f t="shared" si="551"/>
        <v>0</v>
      </c>
      <c r="M968" s="247">
        <f t="shared" si="528"/>
        <v>4210</v>
      </c>
    </row>
    <row r="969" spans="1:13" hidden="1" x14ac:dyDescent="0.2">
      <c r="A969" s="103" t="s">
        <v>601</v>
      </c>
      <c r="B969" s="120" t="s">
        <v>742</v>
      </c>
      <c r="C969" s="120">
        <v>11</v>
      </c>
      <c r="D969" s="103"/>
      <c r="E969" s="104">
        <v>311</v>
      </c>
      <c r="F969" s="140"/>
      <c r="G969" s="105"/>
      <c r="H969" s="106">
        <f t="shared" ref="H969:L969" si="552">H970</f>
        <v>20000</v>
      </c>
      <c r="I969" s="106">
        <f t="shared" si="552"/>
        <v>16400</v>
      </c>
      <c r="J969" s="106">
        <f t="shared" si="552"/>
        <v>0</v>
      </c>
      <c r="K969" s="106">
        <f t="shared" si="552"/>
        <v>0</v>
      </c>
      <c r="L969" s="106">
        <f t="shared" si="552"/>
        <v>0</v>
      </c>
      <c r="M969" s="106">
        <f t="shared" si="528"/>
        <v>3600</v>
      </c>
    </row>
    <row r="970" spans="1:13" s="138" customFormat="1" ht="15" hidden="1" x14ac:dyDescent="0.2">
      <c r="A970" s="108" t="s">
        <v>601</v>
      </c>
      <c r="B970" s="123" t="s">
        <v>742</v>
      </c>
      <c r="C970" s="123">
        <v>11</v>
      </c>
      <c r="D970" s="108" t="s">
        <v>31</v>
      </c>
      <c r="E970" s="109">
        <v>3111</v>
      </c>
      <c r="F970" s="141" t="s">
        <v>33</v>
      </c>
      <c r="G970" s="131"/>
      <c r="H970" s="231">
        <v>20000</v>
      </c>
      <c r="I970" s="231">
        <v>16400</v>
      </c>
      <c r="J970" s="231"/>
      <c r="K970" s="231"/>
      <c r="L970" s="231"/>
      <c r="M970" s="231">
        <f t="shared" si="528"/>
        <v>3600</v>
      </c>
    </row>
    <row r="971" spans="1:13" s="100" customFormat="1" hidden="1" x14ac:dyDescent="0.2">
      <c r="A971" s="103" t="s">
        <v>601</v>
      </c>
      <c r="B971" s="120" t="s">
        <v>742</v>
      </c>
      <c r="C971" s="120">
        <v>11</v>
      </c>
      <c r="D971" s="103"/>
      <c r="E971" s="104">
        <v>313</v>
      </c>
      <c r="F971" s="140"/>
      <c r="G971" s="105"/>
      <c r="H971" s="106">
        <f t="shared" ref="H971:L971" si="553">H972</f>
        <v>3300</v>
      </c>
      <c r="I971" s="106">
        <f t="shared" si="553"/>
        <v>2690</v>
      </c>
      <c r="J971" s="106">
        <f t="shared" si="553"/>
        <v>0</v>
      </c>
      <c r="K971" s="106">
        <f t="shared" si="553"/>
        <v>0</v>
      </c>
      <c r="L971" s="106">
        <f t="shared" si="553"/>
        <v>0</v>
      </c>
      <c r="M971" s="106">
        <f t="shared" si="528"/>
        <v>610</v>
      </c>
    </row>
    <row r="972" spans="1:13" ht="15" hidden="1" x14ac:dyDescent="0.2">
      <c r="A972" s="108" t="s">
        <v>601</v>
      </c>
      <c r="B972" s="123" t="s">
        <v>742</v>
      </c>
      <c r="C972" s="123">
        <v>11</v>
      </c>
      <c r="D972" s="108" t="s">
        <v>31</v>
      </c>
      <c r="E972" s="109">
        <v>3132</v>
      </c>
      <c r="F972" s="141" t="s">
        <v>40</v>
      </c>
      <c r="G972" s="131"/>
      <c r="H972" s="231">
        <v>3300</v>
      </c>
      <c r="I972" s="231">
        <v>2690</v>
      </c>
      <c r="J972" s="231"/>
      <c r="K972" s="231"/>
      <c r="L972" s="231"/>
      <c r="M972" s="231">
        <f t="shared" si="528"/>
        <v>610</v>
      </c>
    </row>
    <row r="973" spans="1:13" s="138" customFormat="1" hidden="1" x14ac:dyDescent="0.2">
      <c r="A973" s="194" t="s">
        <v>601</v>
      </c>
      <c r="B973" s="175" t="s">
        <v>742</v>
      </c>
      <c r="C973" s="165">
        <v>11</v>
      </c>
      <c r="D973" s="165"/>
      <c r="E973" s="166">
        <v>32</v>
      </c>
      <c r="F973" s="167"/>
      <c r="G973" s="168"/>
      <c r="H973" s="247">
        <f t="shared" ref="H973:L974" si="554">H974</f>
        <v>30000</v>
      </c>
      <c r="I973" s="247">
        <f t="shared" si="554"/>
        <v>0</v>
      </c>
      <c r="J973" s="247">
        <f t="shared" si="554"/>
        <v>31200</v>
      </c>
      <c r="K973" s="247">
        <f t="shared" si="554"/>
        <v>0</v>
      </c>
      <c r="L973" s="247">
        <f t="shared" si="554"/>
        <v>0</v>
      </c>
      <c r="M973" s="247">
        <f t="shared" si="528"/>
        <v>61200</v>
      </c>
    </row>
    <row r="974" spans="1:13" hidden="1" x14ac:dyDescent="0.2">
      <c r="A974" s="103" t="s">
        <v>601</v>
      </c>
      <c r="B974" s="120" t="s">
        <v>742</v>
      </c>
      <c r="C974" s="120">
        <v>11</v>
      </c>
      <c r="D974" s="103"/>
      <c r="E974" s="104">
        <v>323</v>
      </c>
      <c r="F974" s="140"/>
      <c r="G974" s="105"/>
      <c r="H974" s="106">
        <f t="shared" si="554"/>
        <v>30000</v>
      </c>
      <c r="I974" s="106">
        <f t="shared" si="554"/>
        <v>0</v>
      </c>
      <c r="J974" s="106">
        <f t="shared" si="554"/>
        <v>31200</v>
      </c>
      <c r="K974" s="106">
        <f t="shared" si="554"/>
        <v>0</v>
      </c>
      <c r="L974" s="106">
        <f t="shared" si="554"/>
        <v>0</v>
      </c>
      <c r="M974" s="106">
        <f t="shared" si="528"/>
        <v>61200</v>
      </c>
    </row>
    <row r="975" spans="1:13" s="100" customFormat="1" hidden="1" x14ac:dyDescent="0.2">
      <c r="A975" s="108" t="s">
        <v>601</v>
      </c>
      <c r="B975" s="123" t="s">
        <v>742</v>
      </c>
      <c r="C975" s="123">
        <v>11</v>
      </c>
      <c r="D975" s="108" t="s">
        <v>31</v>
      </c>
      <c r="E975" s="109">
        <v>3237</v>
      </c>
      <c r="F975" s="141" t="s">
        <v>58</v>
      </c>
      <c r="G975" s="131"/>
      <c r="H975" s="231">
        <v>30000</v>
      </c>
      <c r="I975" s="231"/>
      <c r="J975" s="231">
        <v>31200</v>
      </c>
      <c r="K975" s="231"/>
      <c r="L975" s="231"/>
      <c r="M975" s="231">
        <f t="shared" si="528"/>
        <v>61200</v>
      </c>
    </row>
    <row r="976" spans="1:13" s="138" customFormat="1" hidden="1" x14ac:dyDescent="0.2">
      <c r="A976" s="194" t="s">
        <v>601</v>
      </c>
      <c r="B976" s="175" t="s">
        <v>742</v>
      </c>
      <c r="C976" s="165">
        <v>815</v>
      </c>
      <c r="D976" s="165"/>
      <c r="E976" s="166">
        <v>36</v>
      </c>
      <c r="F976" s="167"/>
      <c r="G976" s="168"/>
      <c r="H976" s="247">
        <f>H977</f>
        <v>18700</v>
      </c>
      <c r="I976" s="247">
        <f>I977</f>
        <v>18700</v>
      </c>
      <c r="J976" s="247">
        <f>J977</f>
        <v>0</v>
      </c>
      <c r="K976" s="247">
        <f>K977</f>
        <v>0</v>
      </c>
      <c r="L976" s="247">
        <f>L977</f>
        <v>0</v>
      </c>
      <c r="M976" s="247">
        <f t="shared" si="528"/>
        <v>0</v>
      </c>
    </row>
    <row r="977" spans="1:13" s="100" customFormat="1" hidden="1" x14ac:dyDescent="0.2">
      <c r="A977" s="117" t="s">
        <v>601</v>
      </c>
      <c r="B977" s="101" t="s">
        <v>742</v>
      </c>
      <c r="C977" s="102">
        <v>815</v>
      </c>
      <c r="D977" s="103"/>
      <c r="E977" s="104">
        <v>368</v>
      </c>
      <c r="F977" s="140"/>
      <c r="G977" s="105"/>
      <c r="H977" s="106">
        <f>SUM(H978:H978)</f>
        <v>18700</v>
      </c>
      <c r="I977" s="106">
        <f>SUM(I978:I978)</f>
        <v>18700</v>
      </c>
      <c r="J977" s="106">
        <f>SUM(J978:J978)</f>
        <v>0</v>
      </c>
      <c r="K977" s="106">
        <f>SUM(K978:K978)</f>
        <v>0</v>
      </c>
      <c r="L977" s="106">
        <f>SUM(L978:L978)</f>
        <v>0</v>
      </c>
      <c r="M977" s="106">
        <f t="shared" si="528"/>
        <v>0</v>
      </c>
    </row>
    <row r="978" spans="1:13" s="100" customFormat="1" ht="30" hidden="1" x14ac:dyDescent="0.2">
      <c r="A978" s="108" t="s">
        <v>601</v>
      </c>
      <c r="B978" s="123" t="s">
        <v>742</v>
      </c>
      <c r="C978" s="123">
        <v>815</v>
      </c>
      <c r="D978" s="108" t="s">
        <v>258</v>
      </c>
      <c r="E978" s="109">
        <v>3682</v>
      </c>
      <c r="F978" s="141" t="s">
        <v>744</v>
      </c>
      <c r="G978" s="131"/>
      <c r="H978" s="228">
        <v>18700</v>
      </c>
      <c r="I978" s="228">
        <v>18700</v>
      </c>
      <c r="J978" s="228"/>
      <c r="K978" s="228"/>
      <c r="L978" s="228"/>
      <c r="M978" s="228">
        <f t="shared" si="528"/>
        <v>0</v>
      </c>
    </row>
    <row r="979" spans="1:13" ht="56.25" hidden="1" x14ac:dyDescent="0.2">
      <c r="A979" s="195" t="s">
        <v>601</v>
      </c>
      <c r="B979" s="170" t="s">
        <v>745</v>
      </c>
      <c r="C979" s="170"/>
      <c r="D979" s="170"/>
      <c r="E979" s="171"/>
      <c r="F979" s="173" t="s">
        <v>746</v>
      </c>
      <c r="G979" s="174" t="s">
        <v>659</v>
      </c>
      <c r="H979" s="248">
        <f t="shared" ref="H979:I979" si="555">H994+H990+H980+H985</f>
        <v>12344890</v>
      </c>
      <c r="I979" s="248">
        <f t="shared" si="555"/>
        <v>1000</v>
      </c>
      <c r="J979" s="248">
        <f t="shared" ref="J979:L979" si="556">J994+J990+J980+J985</f>
        <v>2973899</v>
      </c>
      <c r="K979" s="248">
        <f t="shared" si="556"/>
        <v>0</v>
      </c>
      <c r="L979" s="248">
        <f t="shared" si="556"/>
        <v>0</v>
      </c>
      <c r="M979" s="248">
        <f t="shared" si="528"/>
        <v>15317789</v>
      </c>
    </row>
    <row r="980" spans="1:13" s="157" customFormat="1" hidden="1" x14ac:dyDescent="0.2">
      <c r="A980" s="194" t="s">
        <v>601</v>
      </c>
      <c r="B980" s="175" t="s">
        <v>745</v>
      </c>
      <c r="C980" s="165">
        <v>11</v>
      </c>
      <c r="D980" s="165"/>
      <c r="E980" s="166">
        <v>31</v>
      </c>
      <c r="F980" s="167"/>
      <c r="G980" s="168"/>
      <c r="H980" s="247">
        <f t="shared" ref="H980:I980" si="557">H981+H983</f>
        <v>9360</v>
      </c>
      <c r="I980" s="247">
        <f t="shared" si="557"/>
        <v>0</v>
      </c>
      <c r="J980" s="247">
        <f t="shared" ref="J980:L980" si="558">J981+J983</f>
        <v>640</v>
      </c>
      <c r="K980" s="247">
        <f t="shared" si="558"/>
        <v>0</v>
      </c>
      <c r="L980" s="247">
        <f t="shared" si="558"/>
        <v>0</v>
      </c>
      <c r="M980" s="247">
        <f t="shared" si="528"/>
        <v>10000</v>
      </c>
    </row>
    <row r="981" spans="1:13" s="157" customFormat="1" hidden="1" x14ac:dyDescent="0.2">
      <c r="A981" s="103" t="s">
        <v>601</v>
      </c>
      <c r="B981" s="120" t="s">
        <v>745</v>
      </c>
      <c r="C981" s="120">
        <v>11</v>
      </c>
      <c r="D981" s="103"/>
      <c r="E981" s="104">
        <v>311</v>
      </c>
      <c r="F981" s="140"/>
      <c r="G981" s="105"/>
      <c r="H981" s="106">
        <f t="shared" ref="H981:L981" si="559">H982</f>
        <v>8000</v>
      </c>
      <c r="I981" s="106">
        <f t="shared" si="559"/>
        <v>0</v>
      </c>
      <c r="J981" s="106">
        <f t="shared" si="559"/>
        <v>500</v>
      </c>
      <c r="K981" s="106">
        <f t="shared" si="559"/>
        <v>0</v>
      </c>
      <c r="L981" s="106">
        <f t="shared" si="559"/>
        <v>0</v>
      </c>
      <c r="M981" s="106">
        <f t="shared" si="528"/>
        <v>8500</v>
      </c>
    </row>
    <row r="982" spans="1:13" s="155" customFormat="1" ht="15" hidden="1" x14ac:dyDescent="0.2">
      <c r="A982" s="108" t="s">
        <v>601</v>
      </c>
      <c r="B982" s="123" t="s">
        <v>745</v>
      </c>
      <c r="C982" s="123">
        <v>11</v>
      </c>
      <c r="D982" s="108" t="s">
        <v>31</v>
      </c>
      <c r="E982" s="109">
        <v>3113</v>
      </c>
      <c r="F982" s="141" t="s">
        <v>35</v>
      </c>
      <c r="G982" s="131"/>
      <c r="H982" s="228">
        <v>8000</v>
      </c>
      <c r="I982" s="228"/>
      <c r="J982" s="228">
        <v>500</v>
      </c>
      <c r="K982" s="228"/>
      <c r="L982" s="228"/>
      <c r="M982" s="228">
        <f t="shared" si="528"/>
        <v>8500</v>
      </c>
    </row>
    <row r="983" spans="1:13" s="157" customFormat="1" hidden="1" x14ac:dyDescent="0.2">
      <c r="A983" s="103" t="s">
        <v>601</v>
      </c>
      <c r="B983" s="120" t="s">
        <v>745</v>
      </c>
      <c r="C983" s="120">
        <v>11</v>
      </c>
      <c r="D983" s="103"/>
      <c r="E983" s="104">
        <v>313</v>
      </c>
      <c r="F983" s="140"/>
      <c r="G983" s="105"/>
      <c r="H983" s="106">
        <f t="shared" ref="H983:L983" si="560">H984</f>
        <v>1360</v>
      </c>
      <c r="I983" s="106">
        <f t="shared" si="560"/>
        <v>0</v>
      </c>
      <c r="J983" s="106">
        <f t="shared" si="560"/>
        <v>140</v>
      </c>
      <c r="K983" s="106">
        <f t="shared" si="560"/>
        <v>0</v>
      </c>
      <c r="L983" s="106">
        <f t="shared" si="560"/>
        <v>0</v>
      </c>
      <c r="M983" s="106">
        <f t="shared" si="528"/>
        <v>1500</v>
      </c>
    </row>
    <row r="984" spans="1:13" s="155" customFormat="1" ht="15" hidden="1" x14ac:dyDescent="0.2">
      <c r="A984" s="108" t="s">
        <v>601</v>
      </c>
      <c r="B984" s="123" t="s">
        <v>745</v>
      </c>
      <c r="C984" s="123">
        <v>11</v>
      </c>
      <c r="D984" s="108" t="s">
        <v>31</v>
      </c>
      <c r="E984" s="109">
        <v>3132</v>
      </c>
      <c r="F984" s="141" t="s">
        <v>40</v>
      </c>
      <c r="G984" s="131"/>
      <c r="H984" s="228">
        <v>1360</v>
      </c>
      <c r="I984" s="228"/>
      <c r="J984" s="228">
        <v>140</v>
      </c>
      <c r="K984" s="228"/>
      <c r="L984" s="228"/>
      <c r="M984" s="228">
        <f t="shared" si="528"/>
        <v>1500</v>
      </c>
    </row>
    <row r="985" spans="1:13" s="157" customFormat="1" hidden="1" x14ac:dyDescent="0.2">
      <c r="A985" s="194" t="s">
        <v>601</v>
      </c>
      <c r="B985" s="175" t="s">
        <v>745</v>
      </c>
      <c r="C985" s="165">
        <v>11</v>
      </c>
      <c r="D985" s="165"/>
      <c r="E985" s="166">
        <v>32</v>
      </c>
      <c r="F985" s="167"/>
      <c r="G985" s="168"/>
      <c r="H985" s="247">
        <f t="shared" ref="H985:I985" si="561">H986+H988</f>
        <v>7530</v>
      </c>
      <c r="I985" s="247">
        <f t="shared" si="561"/>
        <v>0</v>
      </c>
      <c r="J985" s="247">
        <f t="shared" ref="J985:L985" si="562">J986+J988</f>
        <v>5470</v>
      </c>
      <c r="K985" s="247">
        <f t="shared" si="562"/>
        <v>0</v>
      </c>
      <c r="L985" s="247">
        <f t="shared" si="562"/>
        <v>0</v>
      </c>
      <c r="M985" s="247">
        <f t="shared" si="528"/>
        <v>13000</v>
      </c>
    </row>
    <row r="986" spans="1:13" s="157" customFormat="1" hidden="1" x14ac:dyDescent="0.2">
      <c r="A986" s="103" t="s">
        <v>601</v>
      </c>
      <c r="B986" s="120" t="s">
        <v>745</v>
      </c>
      <c r="C986" s="120">
        <v>11</v>
      </c>
      <c r="D986" s="103"/>
      <c r="E986" s="104">
        <v>321</v>
      </c>
      <c r="F986" s="140"/>
      <c r="G986" s="105"/>
      <c r="H986" s="106">
        <f t="shared" ref="H986:L986" si="563">H987</f>
        <v>3000</v>
      </c>
      <c r="I986" s="106">
        <f t="shared" si="563"/>
        <v>0</v>
      </c>
      <c r="J986" s="106">
        <f t="shared" si="563"/>
        <v>0</v>
      </c>
      <c r="K986" s="106">
        <f t="shared" si="563"/>
        <v>0</v>
      </c>
      <c r="L986" s="106">
        <f t="shared" si="563"/>
        <v>0</v>
      </c>
      <c r="M986" s="106">
        <f t="shared" si="528"/>
        <v>3000</v>
      </c>
    </row>
    <row r="987" spans="1:13" s="155" customFormat="1" ht="15" hidden="1" x14ac:dyDescent="0.2">
      <c r="A987" s="108" t="s">
        <v>601</v>
      </c>
      <c r="B987" s="123" t="s">
        <v>745</v>
      </c>
      <c r="C987" s="123">
        <v>11</v>
      </c>
      <c r="D987" s="108" t="s">
        <v>31</v>
      </c>
      <c r="E987" s="109">
        <v>3211</v>
      </c>
      <c r="F987" s="141" t="s">
        <v>42</v>
      </c>
      <c r="G987" s="131"/>
      <c r="H987" s="228">
        <v>3000</v>
      </c>
      <c r="I987" s="228"/>
      <c r="J987" s="228"/>
      <c r="K987" s="228"/>
      <c r="L987" s="228"/>
      <c r="M987" s="228">
        <f t="shared" si="528"/>
        <v>3000</v>
      </c>
    </row>
    <row r="988" spans="1:13" s="157" customFormat="1" hidden="1" x14ac:dyDescent="0.2">
      <c r="A988" s="103" t="s">
        <v>601</v>
      </c>
      <c r="B988" s="120" t="s">
        <v>745</v>
      </c>
      <c r="C988" s="120">
        <v>11</v>
      </c>
      <c r="D988" s="103"/>
      <c r="E988" s="104">
        <v>323</v>
      </c>
      <c r="F988" s="140"/>
      <c r="G988" s="105"/>
      <c r="H988" s="106">
        <f t="shared" ref="H988:L988" si="564">H989</f>
        <v>4530</v>
      </c>
      <c r="I988" s="106">
        <f t="shared" si="564"/>
        <v>0</v>
      </c>
      <c r="J988" s="106">
        <f t="shared" si="564"/>
        <v>5470</v>
      </c>
      <c r="K988" s="106">
        <f t="shared" si="564"/>
        <v>0</v>
      </c>
      <c r="L988" s="106">
        <f t="shared" si="564"/>
        <v>0</v>
      </c>
      <c r="M988" s="106">
        <f t="shared" si="528"/>
        <v>10000</v>
      </c>
    </row>
    <row r="989" spans="1:13" s="155" customFormat="1" ht="15" hidden="1" x14ac:dyDescent="0.2">
      <c r="A989" s="108" t="s">
        <v>601</v>
      </c>
      <c r="B989" s="123" t="s">
        <v>745</v>
      </c>
      <c r="C989" s="123">
        <v>11</v>
      </c>
      <c r="D989" s="108" t="s">
        <v>31</v>
      </c>
      <c r="E989" s="109">
        <v>3237</v>
      </c>
      <c r="F989" s="141" t="s">
        <v>58</v>
      </c>
      <c r="G989" s="131"/>
      <c r="H989" s="228">
        <v>4530</v>
      </c>
      <c r="I989" s="228"/>
      <c r="J989" s="228">
        <v>5470</v>
      </c>
      <c r="K989" s="228"/>
      <c r="L989" s="228"/>
      <c r="M989" s="228">
        <f t="shared" si="528"/>
        <v>10000</v>
      </c>
    </row>
    <row r="990" spans="1:13" s="157" customFormat="1" hidden="1" x14ac:dyDescent="0.2">
      <c r="A990" s="194" t="s">
        <v>601</v>
      </c>
      <c r="B990" s="175" t="s">
        <v>745</v>
      </c>
      <c r="C990" s="165">
        <v>11</v>
      </c>
      <c r="D990" s="165"/>
      <c r="E990" s="166">
        <v>36</v>
      </c>
      <c r="F990" s="167"/>
      <c r="G990" s="168"/>
      <c r="H990" s="247">
        <f t="shared" ref="H990:L990" si="565">H991</f>
        <v>12327000</v>
      </c>
      <c r="I990" s="247">
        <f t="shared" si="565"/>
        <v>0</v>
      </c>
      <c r="J990" s="247">
        <f t="shared" si="565"/>
        <v>2967789</v>
      </c>
      <c r="K990" s="247">
        <f t="shared" si="565"/>
        <v>0</v>
      </c>
      <c r="L990" s="247">
        <f t="shared" si="565"/>
        <v>0</v>
      </c>
      <c r="M990" s="247">
        <f t="shared" ref="M990:M1053" si="566">H990-I990+J990-K990+L990</f>
        <v>15294789</v>
      </c>
    </row>
    <row r="991" spans="1:13" s="157" customFormat="1" hidden="1" x14ac:dyDescent="0.2">
      <c r="A991" s="103" t="s">
        <v>601</v>
      </c>
      <c r="B991" s="120" t="s">
        <v>745</v>
      </c>
      <c r="C991" s="120">
        <v>11</v>
      </c>
      <c r="D991" s="103"/>
      <c r="E991" s="104">
        <v>363</v>
      </c>
      <c r="F991" s="140"/>
      <c r="G991" s="105"/>
      <c r="H991" s="106">
        <f t="shared" ref="H991:I991" si="567">H992+H993</f>
        <v>12327000</v>
      </c>
      <c r="I991" s="106">
        <f t="shared" si="567"/>
        <v>0</v>
      </c>
      <c r="J991" s="106">
        <f t="shared" ref="J991:L991" si="568">J992+J993</f>
        <v>2967789</v>
      </c>
      <c r="K991" s="106">
        <f t="shared" si="568"/>
        <v>0</v>
      </c>
      <c r="L991" s="106">
        <f t="shared" si="568"/>
        <v>0</v>
      </c>
      <c r="M991" s="106">
        <f t="shared" si="566"/>
        <v>15294789</v>
      </c>
    </row>
    <row r="992" spans="1:13" s="155" customFormat="1" ht="15" hidden="1" x14ac:dyDescent="0.2">
      <c r="A992" s="108" t="s">
        <v>601</v>
      </c>
      <c r="B992" s="123" t="s">
        <v>745</v>
      </c>
      <c r="C992" s="123">
        <v>11</v>
      </c>
      <c r="D992" s="108" t="s">
        <v>258</v>
      </c>
      <c r="E992" s="109">
        <v>3631</v>
      </c>
      <c r="F992" s="141" t="s">
        <v>71</v>
      </c>
      <c r="G992" s="131"/>
      <c r="H992" s="228">
        <v>1000</v>
      </c>
      <c r="I992" s="228"/>
      <c r="J992" s="228">
        <v>7000</v>
      </c>
      <c r="K992" s="228"/>
      <c r="L992" s="228"/>
      <c r="M992" s="228">
        <f t="shared" si="566"/>
        <v>8000</v>
      </c>
    </row>
    <row r="993" spans="1:13" s="158" customFormat="1" hidden="1" x14ac:dyDescent="0.2">
      <c r="A993" s="108" t="s">
        <v>601</v>
      </c>
      <c r="B993" s="123" t="s">
        <v>745</v>
      </c>
      <c r="C993" s="123">
        <v>11</v>
      </c>
      <c r="D993" s="108" t="s">
        <v>258</v>
      </c>
      <c r="E993" s="109">
        <v>3632</v>
      </c>
      <c r="F993" s="141" t="s">
        <v>183</v>
      </c>
      <c r="G993" s="131"/>
      <c r="H993" s="228">
        <v>12326000</v>
      </c>
      <c r="I993" s="228"/>
      <c r="J993" s="228">
        <v>2960789</v>
      </c>
      <c r="K993" s="228"/>
      <c r="L993" s="228"/>
      <c r="M993" s="228">
        <f t="shared" si="566"/>
        <v>15286789</v>
      </c>
    </row>
    <row r="994" spans="1:13" s="157" customFormat="1" hidden="1" x14ac:dyDescent="0.2">
      <c r="A994" s="194" t="s">
        <v>601</v>
      </c>
      <c r="B994" s="175" t="s">
        <v>745</v>
      </c>
      <c r="C994" s="165">
        <v>11</v>
      </c>
      <c r="D994" s="165"/>
      <c r="E994" s="166">
        <v>38</v>
      </c>
      <c r="F994" s="167"/>
      <c r="G994" s="168"/>
      <c r="H994" s="247">
        <f t="shared" ref="H994:L994" si="569">H995</f>
        <v>1000</v>
      </c>
      <c r="I994" s="247">
        <f t="shared" si="569"/>
        <v>1000</v>
      </c>
      <c r="J994" s="247">
        <f t="shared" si="569"/>
        <v>0</v>
      </c>
      <c r="K994" s="247">
        <f t="shared" si="569"/>
        <v>0</v>
      </c>
      <c r="L994" s="247">
        <f t="shared" si="569"/>
        <v>0</v>
      </c>
      <c r="M994" s="247">
        <f t="shared" si="566"/>
        <v>0</v>
      </c>
    </row>
    <row r="995" spans="1:13" s="157" customFormat="1" hidden="1" x14ac:dyDescent="0.2">
      <c r="A995" s="103" t="s">
        <v>601</v>
      </c>
      <c r="B995" s="120" t="s">
        <v>745</v>
      </c>
      <c r="C995" s="120">
        <v>11</v>
      </c>
      <c r="D995" s="103"/>
      <c r="E995" s="104">
        <v>386</v>
      </c>
      <c r="F995" s="140"/>
      <c r="G995" s="105"/>
      <c r="H995" s="106">
        <f>H996</f>
        <v>1000</v>
      </c>
      <c r="I995" s="106">
        <f>I996</f>
        <v>1000</v>
      </c>
      <c r="J995" s="106">
        <f>J996</f>
        <v>0</v>
      </c>
      <c r="K995" s="106">
        <f>K996</f>
        <v>0</v>
      </c>
      <c r="L995" s="106">
        <f>L996</f>
        <v>0</v>
      </c>
      <c r="M995" s="106">
        <f t="shared" si="566"/>
        <v>0</v>
      </c>
    </row>
    <row r="996" spans="1:13" ht="45" hidden="1" x14ac:dyDescent="0.2">
      <c r="A996" s="108" t="s">
        <v>601</v>
      </c>
      <c r="B996" s="123" t="s">
        <v>745</v>
      </c>
      <c r="C996" s="123">
        <v>11</v>
      </c>
      <c r="D996" s="108" t="s">
        <v>258</v>
      </c>
      <c r="E996" s="109">
        <v>3861</v>
      </c>
      <c r="F996" s="141" t="s">
        <v>277</v>
      </c>
      <c r="G996" s="131"/>
      <c r="H996" s="228">
        <v>1000</v>
      </c>
      <c r="I996" s="228">
        <v>1000</v>
      </c>
      <c r="J996" s="228"/>
      <c r="K996" s="228"/>
      <c r="L996" s="228"/>
      <c r="M996" s="228">
        <f t="shared" si="566"/>
        <v>0</v>
      </c>
    </row>
    <row r="997" spans="1:13" s="100" customFormat="1" ht="56.25" hidden="1" x14ac:dyDescent="0.2">
      <c r="A997" s="195" t="s">
        <v>601</v>
      </c>
      <c r="B997" s="170" t="s">
        <v>747</v>
      </c>
      <c r="C997" s="170"/>
      <c r="D997" s="170"/>
      <c r="E997" s="171"/>
      <c r="F997" s="173" t="s">
        <v>748</v>
      </c>
      <c r="G997" s="174" t="s">
        <v>659</v>
      </c>
      <c r="H997" s="248">
        <f>H998+H1016+H1024+H1048+H1054+H1057+H1066+H1070+H1043+H1078</f>
        <v>10290348</v>
      </c>
      <c r="I997" s="248">
        <f>I998+I1016+I1024+I1048+I1054+I1057+I1066+I1070+I1043+I1078</f>
        <v>4159902</v>
      </c>
      <c r="J997" s="248">
        <f>J998+J1016+J1024+J1048+J1054+J1057+J1066+J1070+J1043+J1078</f>
        <v>1448117</v>
      </c>
      <c r="K997" s="248">
        <f>K998+K1016+K1024+K1048+K1054+K1057+K1066+K1070+K1043+K1078</f>
        <v>800000</v>
      </c>
      <c r="L997" s="248">
        <f>L998+L1016+L1024+L1048+L1054+L1057+L1066+L1070+L1043+L1078</f>
        <v>0</v>
      </c>
      <c r="M997" s="248">
        <f t="shared" si="566"/>
        <v>6778563</v>
      </c>
    </row>
    <row r="998" spans="1:13" s="138" customFormat="1" hidden="1" x14ac:dyDescent="0.2">
      <c r="A998" s="194" t="s">
        <v>601</v>
      </c>
      <c r="B998" s="175" t="s">
        <v>747</v>
      </c>
      <c r="C998" s="165">
        <v>11</v>
      </c>
      <c r="D998" s="165"/>
      <c r="E998" s="166">
        <v>32</v>
      </c>
      <c r="F998" s="167"/>
      <c r="G998" s="168"/>
      <c r="H998" s="247">
        <f t="shared" ref="H998:I998" si="570">H999+H1002+H1005+H1014</f>
        <v>21000</v>
      </c>
      <c r="I998" s="247">
        <f t="shared" si="570"/>
        <v>3000</v>
      </c>
      <c r="J998" s="247">
        <f t="shared" ref="J998:L998" si="571">J999+J1002+J1005+J1014</f>
        <v>28871</v>
      </c>
      <c r="K998" s="247">
        <f t="shared" si="571"/>
        <v>0</v>
      </c>
      <c r="L998" s="247">
        <f t="shared" si="571"/>
        <v>0</v>
      </c>
      <c r="M998" s="247">
        <f t="shared" si="566"/>
        <v>46871</v>
      </c>
    </row>
    <row r="999" spans="1:13" s="138" customFormat="1" hidden="1" x14ac:dyDescent="0.2">
      <c r="A999" s="103" t="s">
        <v>601</v>
      </c>
      <c r="B999" s="120" t="s">
        <v>747</v>
      </c>
      <c r="C999" s="120">
        <v>11</v>
      </c>
      <c r="D999" s="103"/>
      <c r="E999" s="104">
        <v>321</v>
      </c>
      <c r="F999" s="140"/>
      <c r="G999" s="105"/>
      <c r="H999" s="106">
        <f t="shared" ref="H999:I999" si="572">H1000+H1001</f>
        <v>2000</v>
      </c>
      <c r="I999" s="106">
        <f t="shared" si="572"/>
        <v>0</v>
      </c>
      <c r="J999" s="106">
        <f t="shared" ref="J999:L999" si="573">J1000+J1001</f>
        <v>0</v>
      </c>
      <c r="K999" s="106">
        <f t="shared" si="573"/>
        <v>0</v>
      </c>
      <c r="L999" s="106">
        <f t="shared" si="573"/>
        <v>0</v>
      </c>
      <c r="M999" s="106">
        <f t="shared" si="566"/>
        <v>2000</v>
      </c>
    </row>
    <row r="1000" spans="1:13" s="100" customFormat="1" hidden="1" x14ac:dyDescent="0.2">
      <c r="A1000" s="108" t="s">
        <v>601</v>
      </c>
      <c r="B1000" s="123" t="s">
        <v>747</v>
      </c>
      <c r="C1000" s="123">
        <v>11</v>
      </c>
      <c r="D1000" s="108" t="s">
        <v>31</v>
      </c>
      <c r="E1000" s="109">
        <v>3211</v>
      </c>
      <c r="F1000" s="141" t="s">
        <v>42</v>
      </c>
      <c r="G1000" s="131"/>
      <c r="H1000" s="231">
        <v>1000</v>
      </c>
      <c r="I1000" s="231"/>
      <c r="J1000" s="231"/>
      <c r="K1000" s="231"/>
      <c r="L1000" s="231"/>
      <c r="M1000" s="231">
        <f t="shared" si="566"/>
        <v>1000</v>
      </c>
    </row>
    <row r="1001" spans="1:13" s="138" customFormat="1" ht="15" hidden="1" x14ac:dyDescent="0.2">
      <c r="A1001" s="108" t="s">
        <v>601</v>
      </c>
      <c r="B1001" s="123" t="s">
        <v>747</v>
      </c>
      <c r="C1001" s="123">
        <v>11</v>
      </c>
      <c r="D1001" s="108" t="s">
        <v>31</v>
      </c>
      <c r="E1001" s="109">
        <v>3213</v>
      </c>
      <c r="F1001" s="141" t="s">
        <v>44</v>
      </c>
      <c r="G1001" s="131"/>
      <c r="H1001" s="231">
        <v>1000</v>
      </c>
      <c r="I1001" s="231"/>
      <c r="J1001" s="231"/>
      <c r="K1001" s="231"/>
      <c r="L1001" s="231"/>
      <c r="M1001" s="231">
        <f t="shared" si="566"/>
        <v>1000</v>
      </c>
    </row>
    <row r="1002" spans="1:13" s="138" customFormat="1" hidden="1" x14ac:dyDescent="0.2">
      <c r="A1002" s="103" t="s">
        <v>601</v>
      </c>
      <c r="B1002" s="120" t="s">
        <v>747</v>
      </c>
      <c r="C1002" s="120">
        <v>11</v>
      </c>
      <c r="D1002" s="103"/>
      <c r="E1002" s="104">
        <v>322</v>
      </c>
      <c r="F1002" s="140"/>
      <c r="G1002" s="105"/>
      <c r="H1002" s="106">
        <f t="shared" ref="H1002:I1002" si="574">H1003+H1004</f>
        <v>2000</v>
      </c>
      <c r="I1002" s="106">
        <f t="shared" si="574"/>
        <v>0</v>
      </c>
      <c r="J1002" s="106">
        <f t="shared" ref="J1002:L1002" si="575">J1003+J1004</f>
        <v>0</v>
      </c>
      <c r="K1002" s="106">
        <f t="shared" si="575"/>
        <v>0</v>
      </c>
      <c r="L1002" s="106">
        <f t="shared" si="575"/>
        <v>0</v>
      </c>
      <c r="M1002" s="106">
        <f t="shared" si="566"/>
        <v>2000</v>
      </c>
    </row>
    <row r="1003" spans="1:13" s="100" customFormat="1" hidden="1" x14ac:dyDescent="0.2">
      <c r="A1003" s="108" t="s">
        <v>601</v>
      </c>
      <c r="B1003" s="123" t="s">
        <v>747</v>
      </c>
      <c r="C1003" s="123">
        <v>11</v>
      </c>
      <c r="D1003" s="108" t="s">
        <v>31</v>
      </c>
      <c r="E1003" s="109">
        <v>3221</v>
      </c>
      <c r="F1003" s="141" t="s">
        <v>297</v>
      </c>
      <c r="G1003" s="131"/>
      <c r="H1003" s="231">
        <v>1000</v>
      </c>
      <c r="I1003" s="231"/>
      <c r="J1003" s="231"/>
      <c r="K1003" s="231"/>
      <c r="L1003" s="231"/>
      <c r="M1003" s="231">
        <f t="shared" si="566"/>
        <v>1000</v>
      </c>
    </row>
    <row r="1004" spans="1:13" s="138" customFormat="1" ht="15" hidden="1" x14ac:dyDescent="0.2">
      <c r="A1004" s="108" t="s">
        <v>601</v>
      </c>
      <c r="B1004" s="123" t="s">
        <v>747</v>
      </c>
      <c r="C1004" s="123">
        <v>11</v>
      </c>
      <c r="D1004" s="108" t="s">
        <v>31</v>
      </c>
      <c r="E1004" s="109">
        <v>3223</v>
      </c>
      <c r="F1004" s="141" t="s">
        <v>48</v>
      </c>
      <c r="G1004" s="131"/>
      <c r="H1004" s="231">
        <v>1000</v>
      </c>
      <c r="I1004" s="231"/>
      <c r="J1004" s="231"/>
      <c r="K1004" s="231"/>
      <c r="L1004" s="231"/>
      <c r="M1004" s="231">
        <f t="shared" si="566"/>
        <v>1000</v>
      </c>
    </row>
    <row r="1005" spans="1:13" s="138" customFormat="1" hidden="1" x14ac:dyDescent="0.2">
      <c r="A1005" s="103" t="s">
        <v>601</v>
      </c>
      <c r="B1005" s="120" t="s">
        <v>747</v>
      </c>
      <c r="C1005" s="120">
        <v>11</v>
      </c>
      <c r="D1005" s="103"/>
      <c r="E1005" s="104">
        <v>323</v>
      </c>
      <c r="F1005" s="140"/>
      <c r="G1005" s="105"/>
      <c r="H1005" s="106">
        <f t="shared" ref="H1005:I1005" si="576">SUM(H1006:H1013)</f>
        <v>16000</v>
      </c>
      <c r="I1005" s="106">
        <f t="shared" si="576"/>
        <v>3000</v>
      </c>
      <c r="J1005" s="106">
        <f t="shared" ref="J1005:L1005" si="577">SUM(J1006:J1013)</f>
        <v>28871</v>
      </c>
      <c r="K1005" s="106">
        <f t="shared" si="577"/>
        <v>0</v>
      </c>
      <c r="L1005" s="106">
        <f t="shared" si="577"/>
        <v>0</v>
      </c>
      <c r="M1005" s="106">
        <f t="shared" si="566"/>
        <v>41871</v>
      </c>
    </row>
    <row r="1006" spans="1:13" s="138" customFormat="1" ht="15" hidden="1" x14ac:dyDescent="0.2">
      <c r="A1006" s="108" t="s">
        <v>601</v>
      </c>
      <c r="B1006" s="123" t="s">
        <v>747</v>
      </c>
      <c r="C1006" s="123">
        <v>11</v>
      </c>
      <c r="D1006" s="108" t="s">
        <v>31</v>
      </c>
      <c r="E1006" s="109">
        <v>3231</v>
      </c>
      <c r="F1006" s="141" t="s">
        <v>52</v>
      </c>
      <c r="G1006" s="131"/>
      <c r="H1006" s="231">
        <v>2000</v>
      </c>
      <c r="I1006" s="231">
        <v>1000</v>
      </c>
      <c r="J1006" s="231"/>
      <c r="K1006" s="231"/>
      <c r="L1006" s="231"/>
      <c r="M1006" s="231">
        <f t="shared" si="566"/>
        <v>1000</v>
      </c>
    </row>
    <row r="1007" spans="1:13" s="138" customFormat="1" ht="15" hidden="1" x14ac:dyDescent="0.2">
      <c r="A1007" s="108" t="s">
        <v>601</v>
      </c>
      <c r="B1007" s="123" t="s">
        <v>747</v>
      </c>
      <c r="C1007" s="123">
        <v>11</v>
      </c>
      <c r="D1007" s="108" t="s">
        <v>31</v>
      </c>
      <c r="E1007" s="109">
        <v>3232</v>
      </c>
      <c r="F1007" s="141" t="s">
        <v>53</v>
      </c>
      <c r="G1007" s="131"/>
      <c r="H1007" s="231">
        <v>2000</v>
      </c>
      <c r="I1007" s="231">
        <v>1000</v>
      </c>
      <c r="J1007" s="231"/>
      <c r="K1007" s="231"/>
      <c r="L1007" s="231"/>
      <c r="M1007" s="231">
        <f t="shared" si="566"/>
        <v>1000</v>
      </c>
    </row>
    <row r="1008" spans="1:13" s="138" customFormat="1" ht="15" hidden="1" x14ac:dyDescent="0.2">
      <c r="A1008" s="108" t="s">
        <v>601</v>
      </c>
      <c r="B1008" s="123" t="s">
        <v>747</v>
      </c>
      <c r="C1008" s="123">
        <v>11</v>
      </c>
      <c r="D1008" s="108" t="s">
        <v>31</v>
      </c>
      <c r="E1008" s="109">
        <v>3233</v>
      </c>
      <c r="F1008" s="141" t="s">
        <v>54</v>
      </c>
      <c r="G1008" s="131"/>
      <c r="H1008" s="231">
        <v>2000</v>
      </c>
      <c r="I1008" s="231">
        <v>1000</v>
      </c>
      <c r="J1008" s="231"/>
      <c r="K1008" s="231"/>
      <c r="L1008" s="231"/>
      <c r="M1008" s="231">
        <f t="shared" si="566"/>
        <v>1000</v>
      </c>
    </row>
    <row r="1009" spans="1:13" s="138" customFormat="1" ht="15" hidden="1" x14ac:dyDescent="0.2">
      <c r="A1009" s="108" t="s">
        <v>601</v>
      </c>
      <c r="B1009" s="123" t="s">
        <v>747</v>
      </c>
      <c r="C1009" s="123">
        <v>11</v>
      </c>
      <c r="D1009" s="108" t="s">
        <v>31</v>
      </c>
      <c r="E1009" s="109">
        <v>3234</v>
      </c>
      <c r="F1009" s="141" t="s">
        <v>55</v>
      </c>
      <c r="G1009" s="131"/>
      <c r="H1009" s="231">
        <v>2000</v>
      </c>
      <c r="I1009" s="231"/>
      <c r="J1009" s="231"/>
      <c r="K1009" s="231"/>
      <c r="L1009" s="231"/>
      <c r="M1009" s="231">
        <f t="shared" si="566"/>
        <v>2000</v>
      </c>
    </row>
    <row r="1010" spans="1:13" s="138" customFormat="1" ht="15" hidden="1" x14ac:dyDescent="0.2">
      <c r="A1010" s="108" t="s">
        <v>601</v>
      </c>
      <c r="B1010" s="123" t="s">
        <v>747</v>
      </c>
      <c r="C1010" s="123">
        <v>11</v>
      </c>
      <c r="D1010" s="108" t="s">
        <v>31</v>
      </c>
      <c r="E1010" s="109">
        <v>3235</v>
      </c>
      <c r="F1010" s="141" t="s">
        <v>56</v>
      </c>
      <c r="G1010" s="131"/>
      <c r="H1010" s="231">
        <v>2000</v>
      </c>
      <c r="I1010" s="231"/>
      <c r="J1010" s="231"/>
      <c r="K1010" s="231"/>
      <c r="L1010" s="231"/>
      <c r="M1010" s="231">
        <f t="shared" si="566"/>
        <v>2000</v>
      </c>
    </row>
    <row r="1011" spans="1:13" s="138" customFormat="1" ht="15" hidden="1" x14ac:dyDescent="0.2">
      <c r="A1011" s="108" t="s">
        <v>601</v>
      </c>
      <c r="B1011" s="123" t="s">
        <v>747</v>
      </c>
      <c r="C1011" s="123">
        <v>11</v>
      </c>
      <c r="D1011" s="108" t="s">
        <v>31</v>
      </c>
      <c r="E1011" s="109">
        <v>3237</v>
      </c>
      <c r="F1011" s="141" t="s">
        <v>58</v>
      </c>
      <c r="G1011" s="131"/>
      <c r="H1011" s="231">
        <v>2000</v>
      </c>
      <c r="I1011" s="231"/>
      <c r="J1011" s="231">
        <v>28871</v>
      </c>
      <c r="K1011" s="231"/>
      <c r="L1011" s="231"/>
      <c r="M1011" s="231">
        <f t="shared" si="566"/>
        <v>30871</v>
      </c>
    </row>
    <row r="1012" spans="1:13" s="100" customFormat="1" hidden="1" x14ac:dyDescent="0.2">
      <c r="A1012" s="108" t="s">
        <v>601</v>
      </c>
      <c r="B1012" s="123" t="s">
        <v>747</v>
      </c>
      <c r="C1012" s="123">
        <v>11</v>
      </c>
      <c r="D1012" s="108" t="s">
        <v>31</v>
      </c>
      <c r="E1012" s="109">
        <v>3238</v>
      </c>
      <c r="F1012" s="141" t="s">
        <v>59</v>
      </c>
      <c r="G1012" s="131"/>
      <c r="H1012" s="231">
        <v>2000</v>
      </c>
      <c r="I1012" s="231"/>
      <c r="J1012" s="231"/>
      <c r="K1012" s="231"/>
      <c r="L1012" s="231"/>
      <c r="M1012" s="231">
        <f t="shared" si="566"/>
        <v>2000</v>
      </c>
    </row>
    <row r="1013" spans="1:13" s="149" customFormat="1" hidden="1" x14ac:dyDescent="0.2">
      <c r="A1013" s="108" t="s">
        <v>601</v>
      </c>
      <c r="B1013" s="123" t="s">
        <v>747</v>
      </c>
      <c r="C1013" s="123">
        <v>11</v>
      </c>
      <c r="D1013" s="108" t="s">
        <v>31</v>
      </c>
      <c r="E1013" s="109">
        <v>3239</v>
      </c>
      <c r="F1013" s="141" t="s">
        <v>60</v>
      </c>
      <c r="G1013" s="131"/>
      <c r="H1013" s="231">
        <v>2000</v>
      </c>
      <c r="I1013" s="231"/>
      <c r="J1013" s="231"/>
      <c r="K1013" s="231"/>
      <c r="L1013" s="231"/>
      <c r="M1013" s="231">
        <f t="shared" si="566"/>
        <v>2000</v>
      </c>
    </row>
    <row r="1014" spans="1:13" s="100" customFormat="1" hidden="1" x14ac:dyDescent="0.2">
      <c r="A1014" s="103" t="s">
        <v>601</v>
      </c>
      <c r="B1014" s="120" t="s">
        <v>747</v>
      </c>
      <c r="C1014" s="120">
        <v>11</v>
      </c>
      <c r="D1014" s="103"/>
      <c r="E1014" s="104">
        <v>329</v>
      </c>
      <c r="F1014" s="140"/>
      <c r="G1014" s="105"/>
      <c r="H1014" s="106">
        <f t="shared" ref="H1014:L1014" si="578">H1015</f>
        <v>1000</v>
      </c>
      <c r="I1014" s="106">
        <f t="shared" si="578"/>
        <v>0</v>
      </c>
      <c r="J1014" s="106">
        <f t="shared" si="578"/>
        <v>0</v>
      </c>
      <c r="K1014" s="106">
        <f t="shared" si="578"/>
        <v>0</v>
      </c>
      <c r="L1014" s="106">
        <f t="shared" si="578"/>
        <v>0</v>
      </c>
      <c r="M1014" s="106">
        <f t="shared" si="566"/>
        <v>1000</v>
      </c>
    </row>
    <row r="1015" spans="1:13" ht="15" hidden="1" x14ac:dyDescent="0.2">
      <c r="A1015" s="108" t="s">
        <v>601</v>
      </c>
      <c r="B1015" s="123" t="s">
        <v>747</v>
      </c>
      <c r="C1015" s="123">
        <v>11</v>
      </c>
      <c r="D1015" s="108" t="s">
        <v>31</v>
      </c>
      <c r="E1015" s="109">
        <v>3293</v>
      </c>
      <c r="F1015" s="141" t="s">
        <v>64</v>
      </c>
      <c r="G1015" s="131"/>
      <c r="H1015" s="231">
        <v>1000</v>
      </c>
      <c r="I1015" s="231"/>
      <c r="J1015" s="231"/>
      <c r="K1015" s="231"/>
      <c r="L1015" s="231"/>
      <c r="M1015" s="231">
        <f t="shared" si="566"/>
        <v>1000</v>
      </c>
    </row>
    <row r="1016" spans="1:13" s="138" customFormat="1" hidden="1" x14ac:dyDescent="0.2">
      <c r="A1016" s="194" t="s">
        <v>601</v>
      </c>
      <c r="B1016" s="175" t="s">
        <v>747</v>
      </c>
      <c r="C1016" s="165">
        <v>12</v>
      </c>
      <c r="D1016" s="165"/>
      <c r="E1016" s="166">
        <v>31</v>
      </c>
      <c r="F1016" s="167"/>
      <c r="G1016" s="168"/>
      <c r="H1016" s="247">
        <f t="shared" ref="H1016:I1016" si="579">H1017+H1020+H1022</f>
        <v>239830</v>
      </c>
      <c r="I1016" s="247">
        <f t="shared" si="579"/>
        <v>46</v>
      </c>
      <c r="J1016" s="247">
        <f t="shared" ref="J1016:L1016" si="580">J1017+J1020+J1022</f>
        <v>24249</v>
      </c>
      <c r="K1016" s="247">
        <f t="shared" si="580"/>
        <v>0</v>
      </c>
      <c r="L1016" s="247">
        <f t="shared" si="580"/>
        <v>0</v>
      </c>
      <c r="M1016" s="247">
        <f t="shared" si="566"/>
        <v>264033</v>
      </c>
    </row>
    <row r="1017" spans="1:13" s="138" customFormat="1" hidden="1" x14ac:dyDescent="0.2">
      <c r="A1017" s="103" t="s">
        <v>601</v>
      </c>
      <c r="B1017" s="120" t="s">
        <v>747</v>
      </c>
      <c r="C1017" s="120">
        <v>12</v>
      </c>
      <c r="D1017" s="103"/>
      <c r="E1017" s="104">
        <v>311</v>
      </c>
      <c r="F1017" s="140"/>
      <c r="G1017" s="105"/>
      <c r="H1017" s="106">
        <f t="shared" ref="H1017:I1017" si="581">H1018+H1019</f>
        <v>200300</v>
      </c>
      <c r="I1017" s="106">
        <f t="shared" si="581"/>
        <v>0</v>
      </c>
      <c r="J1017" s="106">
        <f t="shared" ref="J1017:L1017" si="582">J1018+J1019</f>
        <v>21828</v>
      </c>
      <c r="K1017" s="106">
        <f t="shared" si="582"/>
        <v>0</v>
      </c>
      <c r="L1017" s="106">
        <f t="shared" si="582"/>
        <v>0</v>
      </c>
      <c r="M1017" s="106">
        <f t="shared" si="566"/>
        <v>222128</v>
      </c>
    </row>
    <row r="1018" spans="1:13" ht="15" hidden="1" x14ac:dyDescent="0.2">
      <c r="A1018" s="108" t="s">
        <v>601</v>
      </c>
      <c r="B1018" s="123" t="s">
        <v>747</v>
      </c>
      <c r="C1018" s="123">
        <v>12</v>
      </c>
      <c r="D1018" s="108" t="s">
        <v>31</v>
      </c>
      <c r="E1018" s="109">
        <v>3111</v>
      </c>
      <c r="F1018" s="141" t="s">
        <v>33</v>
      </c>
      <c r="G1018" s="131"/>
      <c r="H1018" s="231">
        <v>200000</v>
      </c>
      <c r="I1018" s="231"/>
      <c r="J1018" s="231">
        <v>21828</v>
      </c>
      <c r="K1018" s="231"/>
      <c r="L1018" s="231"/>
      <c r="M1018" s="231">
        <f t="shared" si="566"/>
        <v>221828</v>
      </c>
    </row>
    <row r="1019" spans="1:13" s="138" customFormat="1" ht="15" hidden="1" x14ac:dyDescent="0.2">
      <c r="A1019" s="108" t="s">
        <v>601</v>
      </c>
      <c r="B1019" s="123" t="s">
        <v>747</v>
      </c>
      <c r="C1019" s="123">
        <v>12</v>
      </c>
      <c r="D1019" s="108" t="s">
        <v>31</v>
      </c>
      <c r="E1019" s="109">
        <v>3113</v>
      </c>
      <c r="F1019" s="141" t="s">
        <v>35</v>
      </c>
      <c r="G1019" s="131"/>
      <c r="H1019" s="231">
        <v>300</v>
      </c>
      <c r="I1019" s="231"/>
      <c r="J1019" s="231"/>
      <c r="K1019" s="231"/>
      <c r="L1019" s="231"/>
      <c r="M1019" s="231">
        <f t="shared" si="566"/>
        <v>300</v>
      </c>
    </row>
    <row r="1020" spans="1:13" hidden="1" x14ac:dyDescent="0.2">
      <c r="A1020" s="103" t="s">
        <v>601</v>
      </c>
      <c r="B1020" s="120" t="s">
        <v>747</v>
      </c>
      <c r="C1020" s="120">
        <v>12</v>
      </c>
      <c r="D1020" s="103"/>
      <c r="E1020" s="104">
        <v>312</v>
      </c>
      <c r="F1020" s="140"/>
      <c r="G1020" s="105"/>
      <c r="H1020" s="106">
        <f t="shared" ref="H1020:L1020" si="583">H1021</f>
        <v>6900</v>
      </c>
      <c r="I1020" s="106">
        <f t="shared" si="583"/>
        <v>46</v>
      </c>
      <c r="J1020" s="106">
        <f t="shared" si="583"/>
        <v>0</v>
      </c>
      <c r="K1020" s="106">
        <f t="shared" si="583"/>
        <v>0</v>
      </c>
      <c r="L1020" s="106">
        <f t="shared" si="583"/>
        <v>0</v>
      </c>
      <c r="M1020" s="106">
        <f t="shared" si="566"/>
        <v>6854</v>
      </c>
    </row>
    <row r="1021" spans="1:13" s="138" customFormat="1" ht="15" hidden="1" x14ac:dyDescent="0.2">
      <c r="A1021" s="108" t="s">
        <v>601</v>
      </c>
      <c r="B1021" s="123" t="s">
        <v>747</v>
      </c>
      <c r="C1021" s="123">
        <v>12</v>
      </c>
      <c r="D1021" s="108" t="s">
        <v>31</v>
      </c>
      <c r="E1021" s="109">
        <v>3121</v>
      </c>
      <c r="F1021" s="141" t="s">
        <v>471</v>
      </c>
      <c r="G1021" s="131"/>
      <c r="H1021" s="231">
        <v>6900</v>
      </c>
      <c r="I1021" s="231">
        <v>46</v>
      </c>
      <c r="J1021" s="231"/>
      <c r="K1021" s="231"/>
      <c r="L1021" s="231"/>
      <c r="M1021" s="231">
        <f t="shared" si="566"/>
        <v>6854</v>
      </c>
    </row>
    <row r="1022" spans="1:13" hidden="1" x14ac:dyDescent="0.2">
      <c r="A1022" s="103" t="s">
        <v>601</v>
      </c>
      <c r="B1022" s="120" t="s">
        <v>747</v>
      </c>
      <c r="C1022" s="120">
        <v>12</v>
      </c>
      <c r="D1022" s="103"/>
      <c r="E1022" s="104">
        <v>313</v>
      </c>
      <c r="F1022" s="140"/>
      <c r="G1022" s="105"/>
      <c r="H1022" s="106">
        <f t="shared" ref="H1022:L1022" si="584">H1023</f>
        <v>32630</v>
      </c>
      <c r="I1022" s="106">
        <f t="shared" si="584"/>
        <v>0</v>
      </c>
      <c r="J1022" s="106">
        <f t="shared" si="584"/>
        <v>2421</v>
      </c>
      <c r="K1022" s="106">
        <f t="shared" si="584"/>
        <v>0</v>
      </c>
      <c r="L1022" s="106">
        <f t="shared" si="584"/>
        <v>0</v>
      </c>
      <c r="M1022" s="106">
        <f t="shared" si="566"/>
        <v>35051</v>
      </c>
    </row>
    <row r="1023" spans="1:13" ht="15" hidden="1" x14ac:dyDescent="0.2">
      <c r="A1023" s="108" t="s">
        <v>601</v>
      </c>
      <c r="B1023" s="123" t="s">
        <v>747</v>
      </c>
      <c r="C1023" s="123">
        <v>12</v>
      </c>
      <c r="D1023" s="108" t="s">
        <v>31</v>
      </c>
      <c r="E1023" s="109">
        <v>3132</v>
      </c>
      <c r="F1023" s="141" t="s">
        <v>40</v>
      </c>
      <c r="G1023" s="131"/>
      <c r="H1023" s="231">
        <v>32630</v>
      </c>
      <c r="I1023" s="231"/>
      <c r="J1023" s="231">
        <v>2421</v>
      </c>
      <c r="K1023" s="231"/>
      <c r="L1023" s="231"/>
      <c r="M1023" s="231">
        <f t="shared" si="566"/>
        <v>35051</v>
      </c>
    </row>
    <row r="1024" spans="1:13" s="138" customFormat="1" hidden="1" x14ac:dyDescent="0.2">
      <c r="A1024" s="194" t="s">
        <v>601</v>
      </c>
      <c r="B1024" s="175" t="s">
        <v>747</v>
      </c>
      <c r="C1024" s="165">
        <v>12</v>
      </c>
      <c r="D1024" s="165"/>
      <c r="E1024" s="166">
        <v>32</v>
      </c>
      <c r="F1024" s="167"/>
      <c r="G1024" s="168"/>
      <c r="H1024" s="247">
        <f t="shared" ref="H1024:I1024" si="585">H1025+H1029+H1032+H1041</f>
        <v>180120</v>
      </c>
      <c r="I1024" s="247">
        <f t="shared" si="585"/>
        <v>63203</v>
      </c>
      <c r="J1024" s="247">
        <f t="shared" ref="J1024:L1024" si="586">J1025+J1029+J1032+J1041</f>
        <v>18698</v>
      </c>
      <c r="K1024" s="247">
        <f t="shared" si="586"/>
        <v>0</v>
      </c>
      <c r="L1024" s="247">
        <f t="shared" si="586"/>
        <v>0</v>
      </c>
      <c r="M1024" s="247">
        <f t="shared" si="566"/>
        <v>135615</v>
      </c>
    </row>
    <row r="1025" spans="1:13" s="138" customFormat="1" hidden="1" x14ac:dyDescent="0.2">
      <c r="A1025" s="103" t="s">
        <v>601</v>
      </c>
      <c r="B1025" s="120" t="s">
        <v>747</v>
      </c>
      <c r="C1025" s="120">
        <v>12</v>
      </c>
      <c r="D1025" s="103"/>
      <c r="E1025" s="104">
        <v>321</v>
      </c>
      <c r="F1025" s="140"/>
      <c r="G1025" s="105"/>
      <c r="H1025" s="106">
        <f t="shared" ref="H1025:I1025" si="587">H1026+H1027+H1028</f>
        <v>12650</v>
      </c>
      <c r="I1025" s="106">
        <f t="shared" si="587"/>
        <v>1382</v>
      </c>
      <c r="J1025" s="106">
        <f t="shared" ref="J1025:L1025" si="588">J1026+J1027+J1028</f>
        <v>33</v>
      </c>
      <c r="K1025" s="106">
        <f t="shared" si="588"/>
        <v>0</v>
      </c>
      <c r="L1025" s="106">
        <f t="shared" si="588"/>
        <v>0</v>
      </c>
      <c r="M1025" s="106">
        <f t="shared" si="566"/>
        <v>11301</v>
      </c>
    </row>
    <row r="1026" spans="1:13" s="138" customFormat="1" ht="15" hidden="1" x14ac:dyDescent="0.2">
      <c r="A1026" s="108" t="s">
        <v>601</v>
      </c>
      <c r="B1026" s="123" t="s">
        <v>747</v>
      </c>
      <c r="C1026" s="123">
        <v>12</v>
      </c>
      <c r="D1026" s="108" t="s">
        <v>31</v>
      </c>
      <c r="E1026" s="109">
        <v>3211</v>
      </c>
      <c r="F1026" s="141" t="s">
        <v>42</v>
      </c>
      <c r="G1026" s="131"/>
      <c r="H1026" s="231">
        <v>6000</v>
      </c>
      <c r="I1026" s="231">
        <v>232</v>
      </c>
      <c r="J1026" s="231"/>
      <c r="K1026" s="231"/>
      <c r="L1026" s="231"/>
      <c r="M1026" s="231">
        <f t="shared" si="566"/>
        <v>5768</v>
      </c>
    </row>
    <row r="1027" spans="1:13" ht="30" hidden="1" x14ac:dyDescent="0.2">
      <c r="A1027" s="108" t="s">
        <v>601</v>
      </c>
      <c r="B1027" s="123" t="s">
        <v>747</v>
      </c>
      <c r="C1027" s="123">
        <v>12</v>
      </c>
      <c r="D1027" s="108" t="s">
        <v>31</v>
      </c>
      <c r="E1027" s="109">
        <v>3212</v>
      </c>
      <c r="F1027" s="141" t="s">
        <v>43</v>
      </c>
      <c r="G1027" s="131"/>
      <c r="H1027" s="244">
        <v>4650</v>
      </c>
      <c r="I1027" s="244"/>
      <c r="J1027" s="244">
        <v>33</v>
      </c>
      <c r="K1027" s="244"/>
      <c r="L1027" s="244"/>
      <c r="M1027" s="244">
        <f t="shared" si="566"/>
        <v>4683</v>
      </c>
    </row>
    <row r="1028" spans="1:13" s="138" customFormat="1" ht="15" hidden="1" x14ac:dyDescent="0.2">
      <c r="A1028" s="108" t="s">
        <v>601</v>
      </c>
      <c r="B1028" s="123" t="s">
        <v>747</v>
      </c>
      <c r="C1028" s="123">
        <v>12</v>
      </c>
      <c r="D1028" s="108" t="s">
        <v>31</v>
      </c>
      <c r="E1028" s="109">
        <v>3213</v>
      </c>
      <c r="F1028" s="141" t="s">
        <v>44</v>
      </c>
      <c r="G1028" s="131"/>
      <c r="H1028" s="244">
        <v>2000</v>
      </c>
      <c r="I1028" s="244">
        <v>1150</v>
      </c>
      <c r="J1028" s="244"/>
      <c r="K1028" s="244"/>
      <c r="L1028" s="244"/>
      <c r="M1028" s="244">
        <f t="shared" si="566"/>
        <v>850</v>
      </c>
    </row>
    <row r="1029" spans="1:13" s="138" customFormat="1" hidden="1" x14ac:dyDescent="0.2">
      <c r="A1029" s="103" t="s">
        <v>601</v>
      </c>
      <c r="B1029" s="120" t="s">
        <v>747</v>
      </c>
      <c r="C1029" s="120">
        <v>12</v>
      </c>
      <c r="D1029" s="103"/>
      <c r="E1029" s="104">
        <v>322</v>
      </c>
      <c r="F1029" s="140"/>
      <c r="G1029" s="105"/>
      <c r="H1029" s="106">
        <f t="shared" ref="H1029:I1029" si="589">H1030+H1031</f>
        <v>6470</v>
      </c>
      <c r="I1029" s="106">
        <f t="shared" si="589"/>
        <v>3832</v>
      </c>
      <c r="J1029" s="106">
        <f t="shared" ref="J1029:L1029" si="590">J1030+J1031</f>
        <v>0</v>
      </c>
      <c r="K1029" s="106">
        <f t="shared" si="590"/>
        <v>0</v>
      </c>
      <c r="L1029" s="106">
        <f t="shared" si="590"/>
        <v>0</v>
      </c>
      <c r="M1029" s="106">
        <f t="shared" si="566"/>
        <v>2638</v>
      </c>
    </row>
    <row r="1030" spans="1:13" ht="15" hidden="1" x14ac:dyDescent="0.2">
      <c r="A1030" s="108" t="s">
        <v>601</v>
      </c>
      <c r="B1030" s="123" t="s">
        <v>747</v>
      </c>
      <c r="C1030" s="123">
        <v>12</v>
      </c>
      <c r="D1030" s="108" t="s">
        <v>31</v>
      </c>
      <c r="E1030" s="109">
        <v>3221</v>
      </c>
      <c r="F1030" s="141" t="s">
        <v>297</v>
      </c>
      <c r="G1030" s="131"/>
      <c r="H1030" s="231">
        <v>1370</v>
      </c>
      <c r="I1030" s="231">
        <v>770</v>
      </c>
      <c r="J1030" s="231"/>
      <c r="K1030" s="231"/>
      <c r="L1030" s="231"/>
      <c r="M1030" s="231">
        <f t="shared" si="566"/>
        <v>600</v>
      </c>
    </row>
    <row r="1031" spans="1:13" s="138" customFormat="1" ht="15" hidden="1" x14ac:dyDescent="0.2">
      <c r="A1031" s="108" t="s">
        <v>601</v>
      </c>
      <c r="B1031" s="123" t="s">
        <v>747</v>
      </c>
      <c r="C1031" s="123">
        <v>12</v>
      </c>
      <c r="D1031" s="108" t="s">
        <v>31</v>
      </c>
      <c r="E1031" s="109">
        <v>3223</v>
      </c>
      <c r="F1031" s="141" t="s">
        <v>48</v>
      </c>
      <c r="G1031" s="131"/>
      <c r="H1031" s="244">
        <v>5100</v>
      </c>
      <c r="I1031" s="244">
        <v>3062</v>
      </c>
      <c r="J1031" s="244"/>
      <c r="K1031" s="244"/>
      <c r="L1031" s="244"/>
      <c r="M1031" s="244">
        <f t="shared" si="566"/>
        <v>2038</v>
      </c>
    </row>
    <row r="1032" spans="1:13" s="138" customFormat="1" hidden="1" x14ac:dyDescent="0.2">
      <c r="A1032" s="103" t="s">
        <v>601</v>
      </c>
      <c r="B1032" s="120" t="s">
        <v>747</v>
      </c>
      <c r="C1032" s="120">
        <v>12</v>
      </c>
      <c r="D1032" s="103"/>
      <c r="E1032" s="104">
        <v>323</v>
      </c>
      <c r="F1032" s="140"/>
      <c r="G1032" s="105"/>
      <c r="H1032" s="106">
        <f t="shared" ref="H1032:I1032" si="591">SUM(H1033:H1040)</f>
        <v>159950</v>
      </c>
      <c r="I1032" s="106">
        <f t="shared" si="591"/>
        <v>57966</v>
      </c>
      <c r="J1032" s="106">
        <f t="shared" ref="J1032:L1032" si="592">SUM(J1033:J1040)</f>
        <v>18665</v>
      </c>
      <c r="K1032" s="106">
        <f t="shared" si="592"/>
        <v>0</v>
      </c>
      <c r="L1032" s="106">
        <f t="shared" si="592"/>
        <v>0</v>
      </c>
      <c r="M1032" s="106">
        <f t="shared" si="566"/>
        <v>120649</v>
      </c>
    </row>
    <row r="1033" spans="1:13" s="138" customFormat="1" ht="15" hidden="1" x14ac:dyDescent="0.2">
      <c r="A1033" s="108" t="s">
        <v>601</v>
      </c>
      <c r="B1033" s="123" t="s">
        <v>747</v>
      </c>
      <c r="C1033" s="123">
        <v>12</v>
      </c>
      <c r="D1033" s="108" t="s">
        <v>31</v>
      </c>
      <c r="E1033" s="109">
        <v>3231</v>
      </c>
      <c r="F1033" s="141" t="s">
        <v>52</v>
      </c>
      <c r="G1033" s="131"/>
      <c r="H1033" s="231">
        <v>4000</v>
      </c>
      <c r="I1033" s="231">
        <v>3484</v>
      </c>
      <c r="J1033" s="231"/>
      <c r="K1033" s="231"/>
      <c r="L1033" s="231"/>
      <c r="M1033" s="231">
        <f t="shared" si="566"/>
        <v>516</v>
      </c>
    </row>
    <row r="1034" spans="1:13" s="138" customFormat="1" ht="15" hidden="1" x14ac:dyDescent="0.2">
      <c r="A1034" s="108" t="s">
        <v>601</v>
      </c>
      <c r="B1034" s="123" t="s">
        <v>747</v>
      </c>
      <c r="C1034" s="123">
        <v>12</v>
      </c>
      <c r="D1034" s="108" t="s">
        <v>31</v>
      </c>
      <c r="E1034" s="109">
        <v>3232</v>
      </c>
      <c r="F1034" s="141" t="s">
        <v>53</v>
      </c>
      <c r="G1034" s="131"/>
      <c r="H1034" s="244">
        <v>13400</v>
      </c>
      <c r="I1034" s="244"/>
      <c r="J1034" s="244">
        <v>205</v>
      </c>
      <c r="K1034" s="244"/>
      <c r="L1034" s="244"/>
      <c r="M1034" s="244">
        <f t="shared" si="566"/>
        <v>13605</v>
      </c>
    </row>
    <row r="1035" spans="1:13" s="138" customFormat="1" ht="15" hidden="1" x14ac:dyDescent="0.2">
      <c r="A1035" s="108" t="s">
        <v>601</v>
      </c>
      <c r="B1035" s="123" t="s">
        <v>747</v>
      </c>
      <c r="C1035" s="123">
        <v>12</v>
      </c>
      <c r="D1035" s="108" t="s">
        <v>31</v>
      </c>
      <c r="E1035" s="109">
        <v>3233</v>
      </c>
      <c r="F1035" s="141" t="s">
        <v>54</v>
      </c>
      <c r="G1035" s="131"/>
      <c r="H1035" s="244">
        <v>40000</v>
      </c>
      <c r="I1035" s="244"/>
      <c r="J1035" s="244">
        <v>2400</v>
      </c>
      <c r="K1035" s="244"/>
      <c r="L1035" s="244"/>
      <c r="M1035" s="244">
        <f t="shared" si="566"/>
        <v>42400</v>
      </c>
    </row>
    <row r="1036" spans="1:13" s="138" customFormat="1" ht="15" hidden="1" x14ac:dyDescent="0.2">
      <c r="A1036" s="108" t="s">
        <v>601</v>
      </c>
      <c r="B1036" s="123" t="s">
        <v>747</v>
      </c>
      <c r="C1036" s="123">
        <v>12</v>
      </c>
      <c r="D1036" s="108" t="s">
        <v>31</v>
      </c>
      <c r="E1036" s="109">
        <v>3234</v>
      </c>
      <c r="F1036" s="141" t="s">
        <v>55</v>
      </c>
      <c r="G1036" s="131"/>
      <c r="H1036" s="234">
        <v>450</v>
      </c>
      <c r="I1036" s="234"/>
      <c r="J1036" s="234">
        <v>93</v>
      </c>
      <c r="K1036" s="234"/>
      <c r="L1036" s="234"/>
      <c r="M1036" s="234">
        <f t="shared" si="566"/>
        <v>543</v>
      </c>
    </row>
    <row r="1037" spans="1:13" s="138" customFormat="1" ht="15" hidden="1" x14ac:dyDescent="0.2">
      <c r="A1037" s="108" t="s">
        <v>601</v>
      </c>
      <c r="B1037" s="123" t="s">
        <v>747</v>
      </c>
      <c r="C1037" s="123">
        <v>12</v>
      </c>
      <c r="D1037" s="108" t="s">
        <v>31</v>
      </c>
      <c r="E1037" s="109">
        <v>3235</v>
      </c>
      <c r="F1037" s="141" t="s">
        <v>56</v>
      </c>
      <c r="G1037" s="131"/>
      <c r="H1037" s="244">
        <v>750</v>
      </c>
      <c r="I1037" s="244"/>
      <c r="J1037" s="244">
        <v>7990</v>
      </c>
      <c r="K1037" s="244"/>
      <c r="L1037" s="244"/>
      <c r="M1037" s="244">
        <f t="shared" si="566"/>
        <v>8740</v>
      </c>
    </row>
    <row r="1038" spans="1:13" s="138" customFormat="1" ht="15" hidden="1" x14ac:dyDescent="0.2">
      <c r="A1038" s="108" t="s">
        <v>601</v>
      </c>
      <c r="B1038" s="123" t="s">
        <v>747</v>
      </c>
      <c r="C1038" s="123">
        <v>12</v>
      </c>
      <c r="D1038" s="108" t="s">
        <v>31</v>
      </c>
      <c r="E1038" s="109">
        <v>3237</v>
      </c>
      <c r="F1038" s="141" t="s">
        <v>58</v>
      </c>
      <c r="G1038" s="131"/>
      <c r="H1038" s="244">
        <v>100000</v>
      </c>
      <c r="I1038" s="244">
        <v>54482</v>
      </c>
      <c r="J1038" s="244"/>
      <c r="K1038" s="244"/>
      <c r="L1038" s="244"/>
      <c r="M1038" s="244">
        <f t="shared" si="566"/>
        <v>45518</v>
      </c>
    </row>
    <row r="1039" spans="1:13" ht="15" hidden="1" x14ac:dyDescent="0.2">
      <c r="A1039" s="108" t="s">
        <v>601</v>
      </c>
      <c r="B1039" s="123" t="s">
        <v>747</v>
      </c>
      <c r="C1039" s="123">
        <v>12</v>
      </c>
      <c r="D1039" s="108" t="s">
        <v>31</v>
      </c>
      <c r="E1039" s="109">
        <v>3238</v>
      </c>
      <c r="F1039" s="141" t="s">
        <v>59</v>
      </c>
      <c r="G1039" s="131"/>
      <c r="H1039" s="244">
        <v>1000</v>
      </c>
      <c r="I1039" s="244"/>
      <c r="J1039" s="244">
        <v>6246</v>
      </c>
      <c r="K1039" s="244"/>
      <c r="L1039" s="244"/>
      <c r="M1039" s="244">
        <f t="shared" si="566"/>
        <v>7246</v>
      </c>
    </row>
    <row r="1040" spans="1:13" s="138" customFormat="1" ht="15" hidden="1" x14ac:dyDescent="0.2">
      <c r="A1040" s="108" t="s">
        <v>601</v>
      </c>
      <c r="B1040" s="123" t="s">
        <v>747</v>
      </c>
      <c r="C1040" s="123">
        <v>12</v>
      </c>
      <c r="D1040" s="108" t="s">
        <v>31</v>
      </c>
      <c r="E1040" s="109">
        <v>3239</v>
      </c>
      <c r="F1040" s="141" t="s">
        <v>60</v>
      </c>
      <c r="G1040" s="131"/>
      <c r="H1040" s="244">
        <v>350</v>
      </c>
      <c r="I1040" s="244"/>
      <c r="J1040" s="244">
        <v>1731</v>
      </c>
      <c r="K1040" s="244"/>
      <c r="L1040" s="244"/>
      <c r="M1040" s="244">
        <f t="shared" si="566"/>
        <v>2081</v>
      </c>
    </row>
    <row r="1041" spans="1:13" s="100" customFormat="1" hidden="1" x14ac:dyDescent="0.2">
      <c r="A1041" s="103" t="s">
        <v>601</v>
      </c>
      <c r="B1041" s="120" t="s">
        <v>747</v>
      </c>
      <c r="C1041" s="120">
        <v>12</v>
      </c>
      <c r="D1041" s="103"/>
      <c r="E1041" s="104">
        <v>329</v>
      </c>
      <c r="F1041" s="140"/>
      <c r="G1041" s="105"/>
      <c r="H1041" s="106">
        <f t="shared" ref="H1041:L1041" si="593">H1042</f>
        <v>1050</v>
      </c>
      <c r="I1041" s="106">
        <f t="shared" si="593"/>
        <v>23</v>
      </c>
      <c r="J1041" s="106">
        <f t="shared" si="593"/>
        <v>0</v>
      </c>
      <c r="K1041" s="106">
        <f t="shared" si="593"/>
        <v>0</v>
      </c>
      <c r="L1041" s="106">
        <f t="shared" si="593"/>
        <v>0</v>
      </c>
      <c r="M1041" s="106">
        <f t="shared" si="566"/>
        <v>1027</v>
      </c>
    </row>
    <row r="1042" spans="1:13" ht="15" hidden="1" x14ac:dyDescent="0.2">
      <c r="A1042" s="108" t="s">
        <v>601</v>
      </c>
      <c r="B1042" s="123" t="s">
        <v>747</v>
      </c>
      <c r="C1042" s="123">
        <v>12</v>
      </c>
      <c r="D1042" s="108" t="s">
        <v>31</v>
      </c>
      <c r="E1042" s="109">
        <v>3293</v>
      </c>
      <c r="F1042" s="141" t="s">
        <v>64</v>
      </c>
      <c r="G1042" s="131"/>
      <c r="H1042" s="231">
        <v>1050</v>
      </c>
      <c r="I1042" s="231">
        <v>23</v>
      </c>
      <c r="J1042" s="231"/>
      <c r="K1042" s="231"/>
      <c r="L1042" s="231"/>
      <c r="M1042" s="231">
        <f t="shared" si="566"/>
        <v>1027</v>
      </c>
    </row>
    <row r="1043" spans="1:13" hidden="1" x14ac:dyDescent="0.2">
      <c r="A1043" s="194" t="s">
        <v>601</v>
      </c>
      <c r="B1043" s="175" t="s">
        <v>747</v>
      </c>
      <c r="C1043" s="165">
        <v>12</v>
      </c>
      <c r="D1043" s="165"/>
      <c r="E1043" s="166">
        <v>35</v>
      </c>
      <c r="F1043" s="167"/>
      <c r="G1043" s="168"/>
      <c r="H1043" s="247">
        <f t="shared" ref="H1043:L1043" si="594">H1044</f>
        <v>73385</v>
      </c>
      <c r="I1043" s="247">
        <f t="shared" si="594"/>
        <v>73085</v>
      </c>
      <c r="J1043" s="247">
        <f t="shared" si="594"/>
        <v>0</v>
      </c>
      <c r="K1043" s="247">
        <f t="shared" si="594"/>
        <v>0</v>
      </c>
      <c r="L1043" s="247">
        <f t="shared" si="594"/>
        <v>0</v>
      </c>
      <c r="M1043" s="247">
        <f t="shared" si="566"/>
        <v>300</v>
      </c>
    </row>
    <row r="1044" spans="1:13" s="138" customFormat="1" hidden="1" x14ac:dyDescent="0.2">
      <c r="A1044" s="103" t="s">
        <v>601</v>
      </c>
      <c r="B1044" s="120" t="s">
        <v>747</v>
      </c>
      <c r="C1044" s="120">
        <v>12</v>
      </c>
      <c r="D1044" s="103"/>
      <c r="E1044" s="104">
        <v>351</v>
      </c>
      <c r="F1044" s="140"/>
      <c r="G1044" s="105"/>
      <c r="H1044" s="106">
        <f t="shared" ref="H1044:I1044" si="595">SUM(H1045:H1047)</f>
        <v>73385</v>
      </c>
      <c r="I1044" s="106">
        <f t="shared" si="595"/>
        <v>73085</v>
      </c>
      <c r="J1044" s="106">
        <f t="shared" ref="J1044:L1044" si="596">SUM(J1045:J1047)</f>
        <v>0</v>
      </c>
      <c r="K1044" s="106">
        <f t="shared" si="596"/>
        <v>0</v>
      </c>
      <c r="L1044" s="106">
        <f t="shared" si="596"/>
        <v>0</v>
      </c>
      <c r="M1044" s="106">
        <f t="shared" si="566"/>
        <v>300</v>
      </c>
    </row>
    <row r="1045" spans="1:13" s="138" customFormat="1" ht="30" hidden="1" x14ac:dyDescent="0.2">
      <c r="A1045" s="108" t="s">
        <v>601</v>
      </c>
      <c r="B1045" s="123" t="s">
        <v>747</v>
      </c>
      <c r="C1045" s="123">
        <v>12</v>
      </c>
      <c r="D1045" s="108" t="s">
        <v>258</v>
      </c>
      <c r="E1045" s="109">
        <v>3512</v>
      </c>
      <c r="F1045" s="141" t="s">
        <v>281</v>
      </c>
      <c r="G1045" s="105"/>
      <c r="H1045" s="229">
        <v>100</v>
      </c>
      <c r="I1045" s="229"/>
      <c r="J1045" s="229"/>
      <c r="K1045" s="229"/>
      <c r="L1045" s="229"/>
      <c r="M1045" s="229">
        <f t="shared" si="566"/>
        <v>100</v>
      </c>
    </row>
    <row r="1046" spans="1:13" ht="30" hidden="1" x14ac:dyDescent="0.2">
      <c r="A1046" s="108" t="s">
        <v>601</v>
      </c>
      <c r="B1046" s="123" t="s">
        <v>747</v>
      </c>
      <c r="C1046" s="123">
        <v>12</v>
      </c>
      <c r="D1046" s="108" t="s">
        <v>270</v>
      </c>
      <c r="E1046" s="109">
        <v>3512</v>
      </c>
      <c r="F1046" s="141" t="s">
        <v>281</v>
      </c>
      <c r="G1046" s="131"/>
      <c r="H1046" s="230">
        <v>39908</v>
      </c>
      <c r="I1046" s="230">
        <v>39808</v>
      </c>
      <c r="J1046" s="230"/>
      <c r="K1046" s="230"/>
      <c r="L1046" s="230"/>
      <c r="M1046" s="230">
        <f t="shared" si="566"/>
        <v>100</v>
      </c>
    </row>
    <row r="1047" spans="1:13" s="138" customFormat="1" ht="30" hidden="1" x14ac:dyDescent="0.2">
      <c r="A1047" s="108" t="s">
        <v>601</v>
      </c>
      <c r="B1047" s="123" t="s">
        <v>747</v>
      </c>
      <c r="C1047" s="123">
        <v>12</v>
      </c>
      <c r="D1047" s="108" t="s">
        <v>325</v>
      </c>
      <c r="E1047" s="109">
        <v>3512</v>
      </c>
      <c r="F1047" s="141" t="s">
        <v>281</v>
      </c>
      <c r="G1047" s="131"/>
      <c r="H1047" s="232">
        <v>33377</v>
      </c>
      <c r="I1047" s="232">
        <v>33277</v>
      </c>
      <c r="J1047" s="232"/>
      <c r="K1047" s="232"/>
      <c r="L1047" s="232"/>
      <c r="M1047" s="232">
        <f t="shared" si="566"/>
        <v>100</v>
      </c>
    </row>
    <row r="1048" spans="1:13" s="138" customFormat="1" hidden="1" x14ac:dyDescent="0.2">
      <c r="A1048" s="194" t="s">
        <v>601</v>
      </c>
      <c r="B1048" s="175" t="s">
        <v>747</v>
      </c>
      <c r="C1048" s="165">
        <v>12</v>
      </c>
      <c r="D1048" s="165"/>
      <c r="E1048" s="166">
        <v>36</v>
      </c>
      <c r="F1048" s="167"/>
      <c r="G1048" s="168"/>
      <c r="H1048" s="247">
        <f t="shared" ref="H1048:L1048" si="597">H1049</f>
        <v>6890314</v>
      </c>
      <c r="I1048" s="247">
        <f t="shared" si="597"/>
        <v>2784579</v>
      </c>
      <c r="J1048" s="247">
        <f t="shared" si="597"/>
        <v>0</v>
      </c>
      <c r="K1048" s="247">
        <f t="shared" si="597"/>
        <v>800000</v>
      </c>
      <c r="L1048" s="247">
        <f t="shared" si="597"/>
        <v>0</v>
      </c>
      <c r="M1048" s="247">
        <f t="shared" si="566"/>
        <v>3305735</v>
      </c>
    </row>
    <row r="1049" spans="1:13" s="138" customFormat="1" hidden="1" x14ac:dyDescent="0.2">
      <c r="A1049" s="152" t="s">
        <v>601</v>
      </c>
      <c r="B1049" s="146" t="s">
        <v>747</v>
      </c>
      <c r="C1049" s="146">
        <v>12</v>
      </c>
      <c r="D1049" s="152"/>
      <c r="E1049" s="147">
        <v>363</v>
      </c>
      <c r="F1049" s="143"/>
      <c r="G1049" s="130"/>
      <c r="H1049" s="246">
        <f t="shared" ref="H1049:I1049" si="598">SUM(H1050:H1053)</f>
        <v>6890314</v>
      </c>
      <c r="I1049" s="246">
        <f t="shared" si="598"/>
        <v>2784579</v>
      </c>
      <c r="J1049" s="246">
        <f t="shared" ref="J1049:L1049" si="599">SUM(J1050:J1053)</f>
        <v>0</v>
      </c>
      <c r="K1049" s="246">
        <f t="shared" si="599"/>
        <v>800000</v>
      </c>
      <c r="L1049" s="246">
        <f t="shared" si="599"/>
        <v>0</v>
      </c>
      <c r="M1049" s="246">
        <f t="shared" si="566"/>
        <v>3305735</v>
      </c>
    </row>
    <row r="1050" spans="1:13" s="138" customFormat="1" ht="15" hidden="1" x14ac:dyDescent="0.2">
      <c r="A1050" s="108" t="s">
        <v>601</v>
      </c>
      <c r="B1050" s="94" t="s">
        <v>747</v>
      </c>
      <c r="C1050" s="94">
        <v>12</v>
      </c>
      <c r="D1050" s="108" t="s">
        <v>258</v>
      </c>
      <c r="E1050" s="109">
        <v>3631</v>
      </c>
      <c r="F1050" s="141" t="s">
        <v>71</v>
      </c>
      <c r="G1050" s="131"/>
      <c r="H1050" s="231">
        <v>106178</v>
      </c>
      <c r="I1050" s="231">
        <v>106078</v>
      </c>
      <c r="J1050" s="231"/>
      <c r="K1050" s="231"/>
      <c r="L1050" s="231"/>
      <c r="M1050" s="231">
        <f t="shared" si="566"/>
        <v>100</v>
      </c>
    </row>
    <row r="1051" spans="1:13" s="138" customFormat="1" ht="15" hidden="1" x14ac:dyDescent="0.2">
      <c r="A1051" s="108" t="s">
        <v>601</v>
      </c>
      <c r="B1051" s="94" t="s">
        <v>747</v>
      </c>
      <c r="C1051" s="94">
        <v>12</v>
      </c>
      <c r="D1051" s="108" t="s">
        <v>270</v>
      </c>
      <c r="E1051" s="109">
        <v>3631</v>
      </c>
      <c r="F1051" s="141" t="s">
        <v>71</v>
      </c>
      <c r="G1051" s="131"/>
      <c r="H1051" s="244">
        <v>41624</v>
      </c>
      <c r="I1051" s="244">
        <v>41524</v>
      </c>
      <c r="J1051" s="244"/>
      <c r="K1051" s="244"/>
      <c r="L1051" s="244"/>
      <c r="M1051" s="244">
        <f t="shared" si="566"/>
        <v>100</v>
      </c>
    </row>
    <row r="1052" spans="1:13" s="138" customFormat="1" ht="15" hidden="1" x14ac:dyDescent="0.2">
      <c r="A1052" s="108" t="s">
        <v>601</v>
      </c>
      <c r="B1052" s="94" t="s">
        <v>747</v>
      </c>
      <c r="C1052" s="94">
        <v>12</v>
      </c>
      <c r="D1052" s="108" t="s">
        <v>258</v>
      </c>
      <c r="E1052" s="109">
        <v>3632</v>
      </c>
      <c r="F1052" s="141" t="s">
        <v>183</v>
      </c>
      <c r="G1052" s="131"/>
      <c r="H1052" s="244">
        <v>1855206</v>
      </c>
      <c r="I1052" s="244">
        <v>1055106</v>
      </c>
      <c r="J1052" s="244"/>
      <c r="K1052" s="244">
        <v>800000</v>
      </c>
      <c r="L1052" s="244"/>
      <c r="M1052" s="244">
        <f t="shared" si="566"/>
        <v>100</v>
      </c>
    </row>
    <row r="1053" spans="1:13" s="100" customFormat="1" hidden="1" x14ac:dyDescent="0.2">
      <c r="A1053" s="108" t="s">
        <v>601</v>
      </c>
      <c r="B1053" s="94" t="s">
        <v>747</v>
      </c>
      <c r="C1053" s="94">
        <v>12</v>
      </c>
      <c r="D1053" s="108" t="s">
        <v>270</v>
      </c>
      <c r="E1053" s="109">
        <v>3632</v>
      </c>
      <c r="F1053" s="141" t="s">
        <v>183</v>
      </c>
      <c r="G1053" s="131"/>
      <c r="H1053" s="244">
        <v>4887306</v>
      </c>
      <c r="I1053" s="244">
        <v>1581871</v>
      </c>
      <c r="J1053" s="244"/>
      <c r="K1053" s="244">
        <v>0</v>
      </c>
      <c r="L1053" s="244"/>
      <c r="M1053" s="244">
        <f t="shared" si="566"/>
        <v>3305435</v>
      </c>
    </row>
    <row r="1054" spans="1:13" s="138" customFormat="1" hidden="1" x14ac:dyDescent="0.2">
      <c r="A1054" s="194" t="s">
        <v>601</v>
      </c>
      <c r="B1054" s="175" t="s">
        <v>747</v>
      </c>
      <c r="C1054" s="165">
        <v>12</v>
      </c>
      <c r="D1054" s="165"/>
      <c r="E1054" s="166">
        <v>37</v>
      </c>
      <c r="F1054" s="167"/>
      <c r="G1054" s="168"/>
      <c r="H1054" s="247">
        <f t="shared" ref="H1054:L1058" si="600">H1055</f>
        <v>4500</v>
      </c>
      <c r="I1054" s="247">
        <f t="shared" si="600"/>
        <v>2367</v>
      </c>
      <c r="J1054" s="247">
        <f t="shared" si="600"/>
        <v>0</v>
      </c>
      <c r="K1054" s="247">
        <f t="shared" si="600"/>
        <v>0</v>
      </c>
      <c r="L1054" s="247">
        <f t="shared" si="600"/>
        <v>0</v>
      </c>
      <c r="M1054" s="247">
        <f t="shared" ref="M1054:M1117" si="601">H1054-I1054+J1054-K1054+L1054</f>
        <v>2133</v>
      </c>
    </row>
    <row r="1055" spans="1:13" hidden="1" x14ac:dyDescent="0.2">
      <c r="A1055" s="152" t="s">
        <v>601</v>
      </c>
      <c r="B1055" s="146" t="s">
        <v>747</v>
      </c>
      <c r="C1055" s="146">
        <v>12</v>
      </c>
      <c r="D1055" s="152"/>
      <c r="E1055" s="147">
        <v>372</v>
      </c>
      <c r="F1055" s="143"/>
      <c r="G1055" s="130"/>
      <c r="H1055" s="246">
        <f t="shared" si="600"/>
        <v>4500</v>
      </c>
      <c r="I1055" s="246">
        <f t="shared" si="600"/>
        <v>2367</v>
      </c>
      <c r="J1055" s="246">
        <f t="shared" si="600"/>
        <v>0</v>
      </c>
      <c r="K1055" s="246">
        <f t="shared" si="600"/>
        <v>0</v>
      </c>
      <c r="L1055" s="246">
        <f t="shared" si="600"/>
        <v>0</v>
      </c>
      <c r="M1055" s="246">
        <f t="shared" si="601"/>
        <v>2133</v>
      </c>
    </row>
    <row r="1056" spans="1:13" s="100" customFormat="1" hidden="1" x14ac:dyDescent="0.2">
      <c r="A1056" s="108" t="s">
        <v>601</v>
      </c>
      <c r="B1056" s="94" t="s">
        <v>747</v>
      </c>
      <c r="C1056" s="94">
        <v>12</v>
      </c>
      <c r="D1056" s="108" t="s">
        <v>31</v>
      </c>
      <c r="E1056" s="109">
        <v>3721</v>
      </c>
      <c r="F1056" s="141" t="s">
        <v>138</v>
      </c>
      <c r="G1056" s="131"/>
      <c r="H1056" s="231">
        <v>4500</v>
      </c>
      <c r="I1056" s="231">
        <v>2367</v>
      </c>
      <c r="J1056" s="231"/>
      <c r="K1056" s="231"/>
      <c r="L1056" s="231"/>
      <c r="M1056" s="231">
        <f t="shared" si="601"/>
        <v>2133</v>
      </c>
    </row>
    <row r="1057" spans="1:13" s="138" customFormat="1" hidden="1" x14ac:dyDescent="0.2">
      <c r="A1057" s="194" t="s">
        <v>601</v>
      </c>
      <c r="B1057" s="175" t="s">
        <v>747</v>
      </c>
      <c r="C1057" s="165">
        <v>12</v>
      </c>
      <c r="D1057" s="165"/>
      <c r="E1057" s="166">
        <v>38</v>
      </c>
      <c r="F1057" s="167"/>
      <c r="G1057" s="168"/>
      <c r="H1057" s="247">
        <f t="shared" ref="H1057:I1057" si="602">H1058+H1060+H1062</f>
        <v>2869449</v>
      </c>
      <c r="I1057" s="247">
        <f t="shared" si="602"/>
        <v>1229372</v>
      </c>
      <c r="J1057" s="247">
        <f t="shared" ref="J1057:L1057" si="603">J1058+J1060+J1062</f>
        <v>1376299</v>
      </c>
      <c r="K1057" s="247">
        <f t="shared" si="603"/>
        <v>0</v>
      </c>
      <c r="L1057" s="247">
        <f t="shared" si="603"/>
        <v>0</v>
      </c>
      <c r="M1057" s="247">
        <f t="shared" si="601"/>
        <v>3016376</v>
      </c>
    </row>
    <row r="1058" spans="1:13" s="100" customFormat="1" hidden="1" x14ac:dyDescent="0.2">
      <c r="A1058" s="152" t="s">
        <v>601</v>
      </c>
      <c r="B1058" s="146" t="s">
        <v>747</v>
      </c>
      <c r="C1058" s="146">
        <v>12</v>
      </c>
      <c r="D1058" s="152"/>
      <c r="E1058" s="147">
        <v>381</v>
      </c>
      <c r="F1058" s="143"/>
      <c r="G1058" s="130"/>
      <c r="H1058" s="246">
        <f t="shared" si="600"/>
        <v>57780</v>
      </c>
      <c r="I1058" s="246">
        <f t="shared" si="600"/>
        <v>57680</v>
      </c>
      <c r="J1058" s="246">
        <f t="shared" si="600"/>
        <v>0</v>
      </c>
      <c r="K1058" s="246">
        <f t="shared" si="600"/>
        <v>0</v>
      </c>
      <c r="L1058" s="246">
        <f t="shared" si="600"/>
        <v>0</v>
      </c>
      <c r="M1058" s="246">
        <f t="shared" si="601"/>
        <v>100</v>
      </c>
    </row>
    <row r="1059" spans="1:13" s="138" customFormat="1" ht="15" hidden="1" x14ac:dyDescent="0.2">
      <c r="A1059" s="108" t="s">
        <v>601</v>
      </c>
      <c r="B1059" s="94" t="s">
        <v>747</v>
      </c>
      <c r="C1059" s="94">
        <v>12</v>
      </c>
      <c r="D1059" s="108" t="s">
        <v>101</v>
      </c>
      <c r="E1059" s="109">
        <v>3811</v>
      </c>
      <c r="F1059" s="141" t="s">
        <v>73</v>
      </c>
      <c r="G1059" s="131"/>
      <c r="H1059" s="231">
        <v>57780</v>
      </c>
      <c r="I1059" s="231">
        <v>57680</v>
      </c>
      <c r="J1059" s="231"/>
      <c r="K1059" s="231"/>
      <c r="L1059" s="231"/>
      <c r="M1059" s="231">
        <f t="shared" si="601"/>
        <v>100</v>
      </c>
    </row>
    <row r="1060" spans="1:13" s="100" customFormat="1" hidden="1" x14ac:dyDescent="0.2">
      <c r="A1060" s="152" t="s">
        <v>601</v>
      </c>
      <c r="B1060" s="146" t="s">
        <v>747</v>
      </c>
      <c r="C1060" s="146">
        <v>12</v>
      </c>
      <c r="D1060" s="152"/>
      <c r="E1060" s="147">
        <v>382</v>
      </c>
      <c r="F1060" s="143"/>
      <c r="G1060" s="130"/>
      <c r="H1060" s="246">
        <f t="shared" ref="H1060:L1060" si="604">SUM(H1061:H1061)</f>
        <v>928262</v>
      </c>
      <c r="I1060" s="246">
        <f t="shared" si="604"/>
        <v>0</v>
      </c>
      <c r="J1060" s="246">
        <f t="shared" si="604"/>
        <v>356172</v>
      </c>
      <c r="K1060" s="246">
        <f t="shared" si="604"/>
        <v>0</v>
      </c>
      <c r="L1060" s="246">
        <f t="shared" si="604"/>
        <v>0</v>
      </c>
      <c r="M1060" s="246">
        <f t="shared" si="601"/>
        <v>1284434</v>
      </c>
    </row>
    <row r="1061" spans="1:13" s="100" customFormat="1" hidden="1" x14ac:dyDescent="0.2">
      <c r="A1061" s="108" t="s">
        <v>601</v>
      </c>
      <c r="B1061" s="94" t="s">
        <v>747</v>
      </c>
      <c r="C1061" s="94">
        <v>12</v>
      </c>
      <c r="D1061" s="108" t="s">
        <v>101</v>
      </c>
      <c r="E1061" s="109">
        <v>3821</v>
      </c>
      <c r="F1061" s="141" t="s">
        <v>102</v>
      </c>
      <c r="G1061" s="131"/>
      <c r="H1061" s="231">
        <v>928262</v>
      </c>
      <c r="I1061" s="231"/>
      <c r="J1061" s="231">
        <v>356172</v>
      </c>
      <c r="K1061" s="231"/>
      <c r="L1061" s="231"/>
      <c r="M1061" s="231">
        <f t="shared" si="601"/>
        <v>1284434</v>
      </c>
    </row>
    <row r="1062" spans="1:13" s="138" customFormat="1" hidden="1" x14ac:dyDescent="0.2">
      <c r="A1062" s="152" t="s">
        <v>601</v>
      </c>
      <c r="B1062" s="146" t="s">
        <v>747</v>
      </c>
      <c r="C1062" s="146">
        <v>12</v>
      </c>
      <c r="D1062" s="152"/>
      <c r="E1062" s="147">
        <v>386</v>
      </c>
      <c r="F1062" s="143"/>
      <c r="G1062" s="130"/>
      <c r="H1062" s="246">
        <f t="shared" ref="H1062:I1062" si="605">SUM(H1063:H1065)</f>
        <v>1883407</v>
      </c>
      <c r="I1062" s="246">
        <f t="shared" si="605"/>
        <v>1171692</v>
      </c>
      <c r="J1062" s="246">
        <f t="shared" ref="J1062:L1062" si="606">SUM(J1063:J1065)</f>
        <v>1020127</v>
      </c>
      <c r="K1062" s="246">
        <f t="shared" si="606"/>
        <v>0</v>
      </c>
      <c r="L1062" s="246">
        <f t="shared" si="606"/>
        <v>0</v>
      </c>
      <c r="M1062" s="246">
        <f t="shared" si="601"/>
        <v>1731842</v>
      </c>
    </row>
    <row r="1063" spans="1:13" s="138" customFormat="1" ht="45" hidden="1" x14ac:dyDescent="0.2">
      <c r="A1063" s="108" t="s">
        <v>601</v>
      </c>
      <c r="B1063" s="94" t="s">
        <v>747</v>
      </c>
      <c r="C1063" s="94">
        <v>12</v>
      </c>
      <c r="D1063" s="136" t="s">
        <v>258</v>
      </c>
      <c r="E1063" s="109">
        <v>3861</v>
      </c>
      <c r="F1063" s="141" t="s">
        <v>277</v>
      </c>
      <c r="G1063" s="130"/>
      <c r="H1063" s="229">
        <v>100</v>
      </c>
      <c r="I1063" s="229"/>
      <c r="J1063" s="229"/>
      <c r="K1063" s="229"/>
      <c r="L1063" s="229"/>
      <c r="M1063" s="229">
        <f t="shared" si="601"/>
        <v>100</v>
      </c>
    </row>
    <row r="1064" spans="1:13" ht="45" hidden="1" x14ac:dyDescent="0.2">
      <c r="A1064" s="108" t="s">
        <v>601</v>
      </c>
      <c r="B1064" s="94" t="s">
        <v>747</v>
      </c>
      <c r="C1064" s="94">
        <v>12</v>
      </c>
      <c r="D1064" s="108" t="s">
        <v>325</v>
      </c>
      <c r="E1064" s="109">
        <v>3861</v>
      </c>
      <c r="F1064" s="141" t="s">
        <v>277</v>
      </c>
      <c r="G1064" s="131"/>
      <c r="H1064" s="228">
        <v>1534223</v>
      </c>
      <c r="I1064" s="228">
        <v>1171692</v>
      </c>
      <c r="J1064" s="228"/>
      <c r="K1064" s="228"/>
      <c r="L1064" s="228"/>
      <c r="M1064" s="228">
        <f t="shared" si="601"/>
        <v>362531</v>
      </c>
    </row>
    <row r="1065" spans="1:13" ht="45" hidden="1" x14ac:dyDescent="0.2">
      <c r="A1065" s="108" t="s">
        <v>601</v>
      </c>
      <c r="B1065" s="94" t="s">
        <v>747</v>
      </c>
      <c r="C1065" s="94">
        <v>12</v>
      </c>
      <c r="D1065" s="108" t="s">
        <v>270</v>
      </c>
      <c r="E1065" s="109">
        <v>3861</v>
      </c>
      <c r="F1065" s="141" t="s">
        <v>277</v>
      </c>
      <c r="G1065" s="131"/>
      <c r="H1065" s="228">
        <v>349084</v>
      </c>
      <c r="I1065" s="228"/>
      <c r="J1065" s="228">
        <v>1020127</v>
      </c>
      <c r="K1065" s="228"/>
      <c r="L1065" s="228"/>
      <c r="M1065" s="228">
        <f t="shared" si="601"/>
        <v>1369211</v>
      </c>
    </row>
    <row r="1066" spans="1:13" s="138" customFormat="1" hidden="1" x14ac:dyDescent="0.2">
      <c r="A1066" s="194" t="s">
        <v>601</v>
      </c>
      <c r="B1066" s="175" t="s">
        <v>747</v>
      </c>
      <c r="C1066" s="165">
        <v>12</v>
      </c>
      <c r="D1066" s="165"/>
      <c r="E1066" s="166">
        <v>41</v>
      </c>
      <c r="F1066" s="167"/>
      <c r="G1066" s="168"/>
      <c r="H1066" s="247">
        <f t="shared" ref="H1066:L1066" si="607">H1067</f>
        <v>200</v>
      </c>
      <c r="I1066" s="247">
        <f t="shared" si="607"/>
        <v>0</v>
      </c>
      <c r="J1066" s="247">
        <f t="shared" si="607"/>
        <v>0</v>
      </c>
      <c r="K1066" s="247">
        <f t="shared" si="607"/>
        <v>0</v>
      </c>
      <c r="L1066" s="247">
        <f t="shared" si="607"/>
        <v>0</v>
      </c>
      <c r="M1066" s="247">
        <f t="shared" si="601"/>
        <v>200</v>
      </c>
    </row>
    <row r="1067" spans="1:13" s="138" customFormat="1" hidden="1" x14ac:dyDescent="0.2">
      <c r="A1067" s="103" t="s">
        <v>601</v>
      </c>
      <c r="B1067" s="120" t="s">
        <v>747</v>
      </c>
      <c r="C1067" s="120">
        <v>12</v>
      </c>
      <c r="D1067" s="103"/>
      <c r="E1067" s="104">
        <v>412</v>
      </c>
      <c r="F1067" s="140"/>
      <c r="G1067" s="105"/>
      <c r="H1067" s="106">
        <f t="shared" ref="H1067:I1067" si="608">H1068+H1069</f>
        <v>200</v>
      </c>
      <c r="I1067" s="106">
        <f t="shared" si="608"/>
        <v>0</v>
      </c>
      <c r="J1067" s="106">
        <f t="shared" ref="J1067:L1067" si="609">J1068+J1069</f>
        <v>0</v>
      </c>
      <c r="K1067" s="106">
        <f t="shared" si="609"/>
        <v>0</v>
      </c>
      <c r="L1067" s="106">
        <f t="shared" si="609"/>
        <v>0</v>
      </c>
      <c r="M1067" s="106">
        <f t="shared" si="601"/>
        <v>200</v>
      </c>
    </row>
    <row r="1068" spans="1:13" ht="15" hidden="1" x14ac:dyDescent="0.2">
      <c r="A1068" s="108" t="s">
        <v>601</v>
      </c>
      <c r="B1068" s="123" t="s">
        <v>747</v>
      </c>
      <c r="C1068" s="123">
        <v>12</v>
      </c>
      <c r="D1068" s="108" t="s">
        <v>31</v>
      </c>
      <c r="E1068" s="109">
        <v>4123</v>
      </c>
      <c r="F1068" s="141" t="s">
        <v>83</v>
      </c>
      <c r="G1068" s="131"/>
      <c r="H1068" s="233">
        <v>100</v>
      </c>
      <c r="I1068" s="233"/>
      <c r="J1068" s="233"/>
      <c r="K1068" s="233"/>
      <c r="L1068" s="233"/>
      <c r="M1068" s="233">
        <f t="shared" si="601"/>
        <v>100</v>
      </c>
    </row>
    <row r="1069" spans="1:13" ht="15" hidden="1" x14ac:dyDescent="0.2">
      <c r="A1069" s="108" t="s">
        <v>601</v>
      </c>
      <c r="B1069" s="123" t="s">
        <v>747</v>
      </c>
      <c r="C1069" s="123">
        <v>12</v>
      </c>
      <c r="D1069" s="108" t="s">
        <v>31</v>
      </c>
      <c r="E1069" s="109">
        <v>4126</v>
      </c>
      <c r="F1069" s="141" t="s">
        <v>84</v>
      </c>
      <c r="G1069" s="131"/>
      <c r="H1069" s="244">
        <v>100</v>
      </c>
      <c r="I1069" s="244"/>
      <c r="J1069" s="244"/>
      <c r="K1069" s="244"/>
      <c r="L1069" s="244"/>
      <c r="M1069" s="244">
        <f t="shared" si="601"/>
        <v>100</v>
      </c>
    </row>
    <row r="1070" spans="1:13" s="138" customFormat="1" hidden="1" x14ac:dyDescent="0.2">
      <c r="A1070" s="194" t="s">
        <v>601</v>
      </c>
      <c r="B1070" s="175" t="s">
        <v>747</v>
      </c>
      <c r="C1070" s="165">
        <v>12</v>
      </c>
      <c r="D1070" s="165"/>
      <c r="E1070" s="166">
        <v>42</v>
      </c>
      <c r="F1070" s="167"/>
      <c r="G1070" s="168"/>
      <c r="H1070" s="247">
        <f t="shared" ref="H1070:I1070" si="610">H1071+H1076</f>
        <v>11350</v>
      </c>
      <c r="I1070" s="247">
        <f t="shared" si="610"/>
        <v>4250</v>
      </c>
      <c r="J1070" s="247">
        <f t="shared" ref="J1070:L1070" si="611">J1071+J1076</f>
        <v>0</v>
      </c>
      <c r="K1070" s="247">
        <f t="shared" si="611"/>
        <v>0</v>
      </c>
      <c r="L1070" s="247">
        <f t="shared" si="611"/>
        <v>0</v>
      </c>
      <c r="M1070" s="247">
        <f t="shared" si="601"/>
        <v>7100</v>
      </c>
    </row>
    <row r="1071" spans="1:13" s="138" customFormat="1" hidden="1" x14ac:dyDescent="0.2">
      <c r="A1071" s="103" t="s">
        <v>601</v>
      </c>
      <c r="B1071" s="120" t="s">
        <v>747</v>
      </c>
      <c r="C1071" s="120">
        <v>12</v>
      </c>
      <c r="D1071" s="103"/>
      <c r="E1071" s="104">
        <v>422</v>
      </c>
      <c r="F1071" s="140"/>
      <c r="G1071" s="105"/>
      <c r="H1071" s="106">
        <f t="shared" ref="H1071:I1071" si="612">SUM(H1072:H1075)</f>
        <v>11250</v>
      </c>
      <c r="I1071" s="106">
        <f t="shared" si="612"/>
        <v>4250</v>
      </c>
      <c r="J1071" s="106">
        <f t="shared" ref="J1071:L1071" si="613">SUM(J1072:J1075)</f>
        <v>0</v>
      </c>
      <c r="K1071" s="106">
        <f t="shared" si="613"/>
        <v>0</v>
      </c>
      <c r="L1071" s="106">
        <f t="shared" si="613"/>
        <v>0</v>
      </c>
      <c r="M1071" s="106">
        <f t="shared" si="601"/>
        <v>7000</v>
      </c>
    </row>
    <row r="1072" spans="1:13" s="138" customFormat="1" ht="15" hidden="1" x14ac:dyDescent="0.2">
      <c r="A1072" s="108" t="s">
        <v>601</v>
      </c>
      <c r="B1072" s="123" t="s">
        <v>747</v>
      </c>
      <c r="C1072" s="123">
        <v>12</v>
      </c>
      <c r="D1072" s="108" t="s">
        <v>31</v>
      </c>
      <c r="E1072" s="109">
        <v>4221</v>
      </c>
      <c r="F1072" s="141" t="s">
        <v>74</v>
      </c>
      <c r="G1072" s="131"/>
      <c r="H1072" s="231">
        <v>4600</v>
      </c>
      <c r="I1072" s="231">
        <v>2200</v>
      </c>
      <c r="J1072" s="231"/>
      <c r="K1072" s="231"/>
      <c r="L1072" s="231"/>
      <c r="M1072" s="231">
        <f t="shared" si="601"/>
        <v>2400</v>
      </c>
    </row>
    <row r="1073" spans="1:13" s="138" customFormat="1" ht="15" hidden="1" x14ac:dyDescent="0.2">
      <c r="A1073" s="108" t="s">
        <v>601</v>
      </c>
      <c r="B1073" s="123" t="s">
        <v>747</v>
      </c>
      <c r="C1073" s="123">
        <v>12</v>
      </c>
      <c r="D1073" s="108" t="s">
        <v>31</v>
      </c>
      <c r="E1073" s="109">
        <v>4222</v>
      </c>
      <c r="F1073" s="141" t="s">
        <v>75</v>
      </c>
      <c r="G1073" s="131"/>
      <c r="H1073" s="234">
        <v>100</v>
      </c>
      <c r="I1073" s="234"/>
      <c r="J1073" s="234"/>
      <c r="K1073" s="234"/>
      <c r="L1073" s="234"/>
      <c r="M1073" s="234">
        <f t="shared" si="601"/>
        <v>100</v>
      </c>
    </row>
    <row r="1074" spans="1:13" ht="15" hidden="1" x14ac:dyDescent="0.2">
      <c r="A1074" s="108" t="s">
        <v>601</v>
      </c>
      <c r="B1074" s="123" t="s">
        <v>747</v>
      </c>
      <c r="C1074" s="123">
        <v>12</v>
      </c>
      <c r="D1074" s="108" t="s">
        <v>31</v>
      </c>
      <c r="E1074" s="109">
        <v>4223</v>
      </c>
      <c r="F1074" s="141" t="s">
        <v>76</v>
      </c>
      <c r="G1074" s="131"/>
      <c r="H1074" s="244">
        <v>550</v>
      </c>
      <c r="I1074" s="244">
        <v>450</v>
      </c>
      <c r="J1074" s="244"/>
      <c r="K1074" s="244"/>
      <c r="L1074" s="244"/>
      <c r="M1074" s="244">
        <f t="shared" si="601"/>
        <v>100</v>
      </c>
    </row>
    <row r="1075" spans="1:13" s="138" customFormat="1" ht="15" hidden="1" x14ac:dyDescent="0.2">
      <c r="A1075" s="108" t="s">
        <v>601</v>
      </c>
      <c r="B1075" s="123" t="s">
        <v>747</v>
      </c>
      <c r="C1075" s="123">
        <v>12</v>
      </c>
      <c r="D1075" s="108" t="s">
        <v>31</v>
      </c>
      <c r="E1075" s="109">
        <v>4227</v>
      </c>
      <c r="F1075" s="141" t="s">
        <v>77</v>
      </c>
      <c r="G1075" s="131"/>
      <c r="H1075" s="231">
        <v>6000</v>
      </c>
      <c r="I1075" s="231">
        <v>1600</v>
      </c>
      <c r="J1075" s="231"/>
      <c r="K1075" s="231"/>
      <c r="L1075" s="231"/>
      <c r="M1075" s="231">
        <f t="shared" si="601"/>
        <v>4400</v>
      </c>
    </row>
    <row r="1076" spans="1:13" hidden="1" x14ac:dyDescent="0.2">
      <c r="A1076" s="103" t="s">
        <v>601</v>
      </c>
      <c r="B1076" s="120" t="s">
        <v>747</v>
      </c>
      <c r="C1076" s="120">
        <v>12</v>
      </c>
      <c r="D1076" s="103"/>
      <c r="E1076" s="104">
        <v>423</v>
      </c>
      <c r="F1076" s="140"/>
      <c r="G1076" s="105"/>
      <c r="H1076" s="106">
        <f t="shared" ref="H1076:L1076" si="614">H1077</f>
        <v>100</v>
      </c>
      <c r="I1076" s="106">
        <f t="shared" si="614"/>
        <v>0</v>
      </c>
      <c r="J1076" s="106">
        <f t="shared" si="614"/>
        <v>0</v>
      </c>
      <c r="K1076" s="106">
        <f t="shared" si="614"/>
        <v>0</v>
      </c>
      <c r="L1076" s="106">
        <f t="shared" si="614"/>
        <v>0</v>
      </c>
      <c r="M1076" s="106">
        <f t="shared" si="601"/>
        <v>100</v>
      </c>
    </row>
    <row r="1077" spans="1:13" ht="15" hidden="1" x14ac:dyDescent="0.2">
      <c r="A1077" s="108" t="s">
        <v>601</v>
      </c>
      <c r="B1077" s="123" t="s">
        <v>747</v>
      </c>
      <c r="C1077" s="123">
        <v>12</v>
      </c>
      <c r="D1077" s="108" t="s">
        <v>31</v>
      </c>
      <c r="E1077" s="109">
        <v>4231</v>
      </c>
      <c r="F1077" s="141" t="s">
        <v>241</v>
      </c>
      <c r="G1077" s="131"/>
      <c r="H1077" s="233">
        <v>100</v>
      </c>
      <c r="I1077" s="233"/>
      <c r="J1077" s="233"/>
      <c r="K1077" s="233"/>
      <c r="L1077" s="233"/>
      <c r="M1077" s="233">
        <f t="shared" si="601"/>
        <v>100</v>
      </c>
    </row>
    <row r="1078" spans="1:13" s="138" customFormat="1" hidden="1" x14ac:dyDescent="0.2">
      <c r="A1078" s="194" t="s">
        <v>601</v>
      </c>
      <c r="B1078" s="175" t="s">
        <v>747</v>
      </c>
      <c r="C1078" s="165">
        <v>12</v>
      </c>
      <c r="D1078" s="165"/>
      <c r="E1078" s="166">
        <v>45</v>
      </c>
      <c r="F1078" s="167"/>
      <c r="G1078" s="168"/>
      <c r="H1078" s="247">
        <f t="shared" ref="H1078:I1078" si="615">H1079+H1081</f>
        <v>200</v>
      </c>
      <c r="I1078" s="247">
        <f t="shared" si="615"/>
        <v>0</v>
      </c>
      <c r="J1078" s="247">
        <f t="shared" ref="J1078:L1078" si="616">J1079+J1081</f>
        <v>0</v>
      </c>
      <c r="K1078" s="247">
        <f t="shared" si="616"/>
        <v>0</v>
      </c>
      <c r="L1078" s="247">
        <f t="shared" si="616"/>
        <v>0</v>
      </c>
      <c r="M1078" s="247">
        <f t="shared" si="601"/>
        <v>200</v>
      </c>
    </row>
    <row r="1079" spans="1:13" hidden="1" x14ac:dyDescent="0.2">
      <c r="A1079" s="103" t="s">
        <v>601</v>
      </c>
      <c r="B1079" s="120" t="s">
        <v>747</v>
      </c>
      <c r="C1079" s="120">
        <v>12</v>
      </c>
      <c r="D1079" s="103"/>
      <c r="E1079" s="104">
        <v>451</v>
      </c>
      <c r="F1079" s="140"/>
      <c r="G1079" s="105"/>
      <c r="H1079" s="106">
        <f t="shared" ref="H1079:L1079" si="617">H1080</f>
        <v>100</v>
      </c>
      <c r="I1079" s="106">
        <f t="shared" si="617"/>
        <v>0</v>
      </c>
      <c r="J1079" s="106">
        <f t="shared" si="617"/>
        <v>0</v>
      </c>
      <c r="K1079" s="106">
        <f t="shared" si="617"/>
        <v>0</v>
      </c>
      <c r="L1079" s="106">
        <f t="shared" si="617"/>
        <v>0</v>
      </c>
      <c r="M1079" s="106">
        <f t="shared" si="601"/>
        <v>100</v>
      </c>
    </row>
    <row r="1080" spans="1:13" s="138" customFormat="1" ht="15" hidden="1" x14ac:dyDescent="0.2">
      <c r="A1080" s="108" t="s">
        <v>601</v>
      </c>
      <c r="B1080" s="123" t="s">
        <v>747</v>
      </c>
      <c r="C1080" s="123">
        <v>12</v>
      </c>
      <c r="D1080" s="108" t="s">
        <v>31</v>
      </c>
      <c r="E1080" s="109">
        <v>4511</v>
      </c>
      <c r="F1080" s="141" t="s">
        <v>91</v>
      </c>
      <c r="G1080" s="131"/>
      <c r="H1080" s="233">
        <v>100</v>
      </c>
      <c r="I1080" s="233"/>
      <c r="J1080" s="233"/>
      <c r="K1080" s="233"/>
      <c r="L1080" s="233"/>
      <c r="M1080" s="233">
        <f t="shared" si="601"/>
        <v>100</v>
      </c>
    </row>
    <row r="1081" spans="1:13" hidden="1" x14ac:dyDescent="0.2">
      <c r="A1081" s="103" t="s">
        <v>601</v>
      </c>
      <c r="B1081" s="120" t="s">
        <v>747</v>
      </c>
      <c r="C1081" s="120">
        <v>12</v>
      </c>
      <c r="D1081" s="103"/>
      <c r="E1081" s="104">
        <v>452</v>
      </c>
      <c r="F1081" s="140"/>
      <c r="G1081" s="105"/>
      <c r="H1081" s="106">
        <f t="shared" ref="H1081:L1081" si="618">H1082</f>
        <v>100</v>
      </c>
      <c r="I1081" s="106">
        <f t="shared" si="618"/>
        <v>0</v>
      </c>
      <c r="J1081" s="106">
        <f t="shared" si="618"/>
        <v>0</v>
      </c>
      <c r="K1081" s="106">
        <f t="shared" si="618"/>
        <v>0</v>
      </c>
      <c r="L1081" s="106">
        <f t="shared" si="618"/>
        <v>0</v>
      </c>
      <c r="M1081" s="106">
        <f t="shared" si="601"/>
        <v>100</v>
      </c>
    </row>
    <row r="1082" spans="1:13" s="100" customFormat="1" hidden="1" x14ac:dyDescent="0.2">
      <c r="A1082" s="108" t="s">
        <v>601</v>
      </c>
      <c r="B1082" s="123" t="s">
        <v>747</v>
      </c>
      <c r="C1082" s="123">
        <v>12</v>
      </c>
      <c r="D1082" s="108" t="s">
        <v>31</v>
      </c>
      <c r="E1082" s="109">
        <v>4521</v>
      </c>
      <c r="F1082" s="141" t="s">
        <v>92</v>
      </c>
      <c r="G1082" s="131"/>
      <c r="H1082" s="233">
        <v>100</v>
      </c>
      <c r="I1082" s="233"/>
      <c r="J1082" s="233"/>
      <c r="K1082" s="233"/>
      <c r="L1082" s="233"/>
      <c r="M1082" s="233">
        <f t="shared" si="601"/>
        <v>100</v>
      </c>
    </row>
    <row r="1083" spans="1:13" s="310" customFormat="1" hidden="1" x14ac:dyDescent="0.2">
      <c r="A1083" s="197" t="s">
        <v>749</v>
      </c>
      <c r="B1083" s="373" t="s">
        <v>750</v>
      </c>
      <c r="C1083" s="373"/>
      <c r="D1083" s="373"/>
      <c r="E1083" s="373"/>
      <c r="F1083" s="373"/>
      <c r="G1083" s="126"/>
      <c r="H1083" s="99">
        <f t="shared" ref="H1083:I1083" si="619">H1084+H1131+H1137+H1149</f>
        <v>59731300</v>
      </c>
      <c r="I1083" s="99">
        <f t="shared" si="619"/>
        <v>80000</v>
      </c>
      <c r="J1083" s="99">
        <f t="shared" ref="J1083:L1083" si="620">J1084+J1131+J1137+J1149</f>
        <v>80000</v>
      </c>
      <c r="K1083" s="99">
        <f t="shared" si="620"/>
        <v>0</v>
      </c>
      <c r="L1083" s="99">
        <f t="shared" si="620"/>
        <v>4046000</v>
      </c>
      <c r="M1083" s="99">
        <f t="shared" si="601"/>
        <v>63777300</v>
      </c>
    </row>
    <row r="1084" spans="1:13" s="100" customFormat="1" ht="67.5" hidden="1" x14ac:dyDescent="0.2">
      <c r="A1084" s="195" t="s">
        <v>749</v>
      </c>
      <c r="B1084" s="170" t="s">
        <v>468</v>
      </c>
      <c r="C1084" s="170"/>
      <c r="D1084" s="170"/>
      <c r="E1084" s="171"/>
      <c r="F1084" s="173" t="s">
        <v>751</v>
      </c>
      <c r="G1084" s="174" t="s">
        <v>616</v>
      </c>
      <c r="H1084" s="248">
        <f t="shared" ref="H1084:I1084" si="621">H1085+H1092+H1122+H1126</f>
        <v>551130</v>
      </c>
      <c r="I1084" s="248">
        <f t="shared" si="621"/>
        <v>0</v>
      </c>
      <c r="J1084" s="248">
        <f t="shared" ref="J1084:L1084" si="622">J1085+J1092+J1122+J1126</f>
        <v>80000</v>
      </c>
      <c r="K1084" s="248">
        <f t="shared" si="622"/>
        <v>0</v>
      </c>
      <c r="L1084" s="248">
        <f t="shared" si="622"/>
        <v>46000</v>
      </c>
      <c r="M1084" s="248">
        <f t="shared" si="601"/>
        <v>677130</v>
      </c>
    </row>
    <row r="1085" spans="1:13" s="138" customFormat="1" hidden="1" x14ac:dyDescent="0.2">
      <c r="A1085" s="194" t="s">
        <v>749</v>
      </c>
      <c r="B1085" s="175" t="s">
        <v>468</v>
      </c>
      <c r="C1085" s="165">
        <v>11</v>
      </c>
      <c r="D1085" s="165"/>
      <c r="E1085" s="166">
        <v>31</v>
      </c>
      <c r="F1085" s="167"/>
      <c r="G1085" s="168"/>
      <c r="H1085" s="247">
        <f t="shared" ref="H1085:I1085" si="623">H1086+H1088+H1090</f>
        <v>384700</v>
      </c>
      <c r="I1085" s="247">
        <f t="shared" si="623"/>
        <v>0</v>
      </c>
      <c r="J1085" s="247">
        <f t="shared" ref="J1085:L1085" si="624">J1086+J1088+J1090</f>
        <v>48000</v>
      </c>
      <c r="K1085" s="247">
        <f t="shared" si="624"/>
        <v>0</v>
      </c>
      <c r="L1085" s="247">
        <f t="shared" si="624"/>
        <v>46000</v>
      </c>
      <c r="M1085" s="247">
        <f t="shared" si="601"/>
        <v>478700</v>
      </c>
    </row>
    <row r="1086" spans="1:13" s="100" customFormat="1" hidden="1" x14ac:dyDescent="0.2">
      <c r="A1086" s="117" t="s">
        <v>749</v>
      </c>
      <c r="B1086" s="101" t="s">
        <v>468</v>
      </c>
      <c r="C1086" s="102">
        <v>11</v>
      </c>
      <c r="D1086" s="103"/>
      <c r="E1086" s="104">
        <v>311</v>
      </c>
      <c r="F1086" s="140"/>
      <c r="G1086" s="105"/>
      <c r="H1086" s="106">
        <f t="shared" ref="H1086:L1086" si="625">SUM(H1087)</f>
        <v>320000</v>
      </c>
      <c r="I1086" s="106">
        <f t="shared" si="625"/>
        <v>0</v>
      </c>
      <c r="J1086" s="106">
        <f t="shared" si="625"/>
        <v>44000</v>
      </c>
      <c r="K1086" s="106">
        <f t="shared" si="625"/>
        <v>0</v>
      </c>
      <c r="L1086" s="106">
        <f t="shared" si="625"/>
        <v>31500</v>
      </c>
      <c r="M1086" s="106">
        <f t="shared" si="601"/>
        <v>395500</v>
      </c>
    </row>
    <row r="1087" spans="1:13" s="138" customFormat="1" ht="15" hidden="1" x14ac:dyDescent="0.2">
      <c r="A1087" s="95" t="s">
        <v>749</v>
      </c>
      <c r="B1087" s="93" t="s">
        <v>468</v>
      </c>
      <c r="C1087" s="94">
        <v>11</v>
      </c>
      <c r="D1087" s="108" t="s">
        <v>101</v>
      </c>
      <c r="E1087" s="109">
        <v>3111</v>
      </c>
      <c r="F1087" s="141" t="s">
        <v>33</v>
      </c>
      <c r="G1087" s="131"/>
      <c r="H1087" s="231">
        <v>320000</v>
      </c>
      <c r="I1087" s="231"/>
      <c r="J1087" s="231">
        <v>44000</v>
      </c>
      <c r="K1087" s="231"/>
      <c r="L1087" s="231">
        <v>31500</v>
      </c>
      <c r="M1087" s="231">
        <f t="shared" si="601"/>
        <v>395500</v>
      </c>
    </row>
    <row r="1088" spans="1:13" s="100" customFormat="1" hidden="1" x14ac:dyDescent="0.2">
      <c r="A1088" s="117" t="s">
        <v>749</v>
      </c>
      <c r="B1088" s="101" t="s">
        <v>468</v>
      </c>
      <c r="C1088" s="102">
        <v>11</v>
      </c>
      <c r="D1088" s="103"/>
      <c r="E1088" s="104">
        <v>312</v>
      </c>
      <c r="F1088" s="140"/>
      <c r="G1088" s="105"/>
      <c r="H1088" s="148">
        <f t="shared" ref="H1088:L1088" si="626">SUM(H1089)</f>
        <v>13200</v>
      </c>
      <c r="I1088" s="148">
        <f t="shared" si="626"/>
        <v>0</v>
      </c>
      <c r="J1088" s="148">
        <f t="shared" si="626"/>
        <v>4000</v>
      </c>
      <c r="K1088" s="148">
        <f t="shared" si="626"/>
        <v>0</v>
      </c>
      <c r="L1088" s="148">
        <f t="shared" si="626"/>
        <v>0</v>
      </c>
      <c r="M1088" s="148">
        <f t="shared" si="601"/>
        <v>17200</v>
      </c>
    </row>
    <row r="1089" spans="1:13" s="138" customFormat="1" ht="15" hidden="1" x14ac:dyDescent="0.2">
      <c r="A1089" s="95" t="s">
        <v>749</v>
      </c>
      <c r="B1089" s="93" t="s">
        <v>468</v>
      </c>
      <c r="C1089" s="94">
        <v>11</v>
      </c>
      <c r="D1089" s="108" t="s">
        <v>101</v>
      </c>
      <c r="E1089" s="109">
        <v>3121</v>
      </c>
      <c r="F1089" s="141" t="s">
        <v>471</v>
      </c>
      <c r="G1089" s="131"/>
      <c r="H1089" s="231">
        <v>13200</v>
      </c>
      <c r="I1089" s="231"/>
      <c r="J1089" s="231">
        <v>4000</v>
      </c>
      <c r="K1089" s="231"/>
      <c r="L1089" s="231"/>
      <c r="M1089" s="231">
        <f t="shared" si="601"/>
        <v>17200</v>
      </c>
    </row>
    <row r="1090" spans="1:13" hidden="1" x14ac:dyDescent="0.2">
      <c r="A1090" s="117" t="s">
        <v>749</v>
      </c>
      <c r="B1090" s="101" t="s">
        <v>468</v>
      </c>
      <c r="C1090" s="102">
        <v>11</v>
      </c>
      <c r="D1090" s="103"/>
      <c r="E1090" s="104">
        <v>313</v>
      </c>
      <c r="F1090" s="140"/>
      <c r="G1090" s="105"/>
      <c r="H1090" s="148">
        <f t="shared" ref="H1090:L1090" si="627">SUM(H1091:H1091)</f>
        <v>51500</v>
      </c>
      <c r="I1090" s="148">
        <f t="shared" si="627"/>
        <v>0</v>
      </c>
      <c r="J1090" s="148">
        <f t="shared" si="627"/>
        <v>0</v>
      </c>
      <c r="K1090" s="148">
        <f t="shared" si="627"/>
        <v>0</v>
      </c>
      <c r="L1090" s="148">
        <f t="shared" si="627"/>
        <v>14500</v>
      </c>
      <c r="M1090" s="148">
        <f t="shared" si="601"/>
        <v>66000</v>
      </c>
    </row>
    <row r="1091" spans="1:13" s="100" customFormat="1" hidden="1" x14ac:dyDescent="0.2">
      <c r="A1091" s="95" t="s">
        <v>749</v>
      </c>
      <c r="B1091" s="93" t="s">
        <v>468</v>
      </c>
      <c r="C1091" s="94">
        <v>11</v>
      </c>
      <c r="D1091" s="108" t="s">
        <v>101</v>
      </c>
      <c r="E1091" s="109">
        <v>3132</v>
      </c>
      <c r="F1091" s="141" t="s">
        <v>40</v>
      </c>
      <c r="G1091" s="131"/>
      <c r="H1091" s="231">
        <v>51500</v>
      </c>
      <c r="I1091" s="231"/>
      <c r="J1091" s="231"/>
      <c r="K1091" s="231"/>
      <c r="L1091" s="231">
        <v>14500</v>
      </c>
      <c r="M1091" s="231">
        <f t="shared" si="601"/>
        <v>66000</v>
      </c>
    </row>
    <row r="1092" spans="1:13" s="138" customFormat="1" hidden="1" x14ac:dyDescent="0.2">
      <c r="A1092" s="194" t="s">
        <v>749</v>
      </c>
      <c r="B1092" s="175" t="s">
        <v>468</v>
      </c>
      <c r="C1092" s="165">
        <v>11</v>
      </c>
      <c r="D1092" s="165"/>
      <c r="E1092" s="166">
        <v>32</v>
      </c>
      <c r="F1092" s="167"/>
      <c r="G1092" s="168"/>
      <c r="H1092" s="247">
        <f t="shared" ref="H1092:I1092" si="628">H1093+H1098+H1103+H1112+H1114</f>
        <v>153570</v>
      </c>
      <c r="I1092" s="247">
        <f t="shared" si="628"/>
        <v>0</v>
      </c>
      <c r="J1092" s="247">
        <f t="shared" ref="J1092:L1092" si="629">J1093+J1098+J1103+J1112+J1114</f>
        <v>32000</v>
      </c>
      <c r="K1092" s="247">
        <f t="shared" si="629"/>
        <v>0</v>
      </c>
      <c r="L1092" s="247">
        <f t="shared" si="629"/>
        <v>0</v>
      </c>
      <c r="M1092" s="247">
        <f t="shared" si="601"/>
        <v>185570</v>
      </c>
    </row>
    <row r="1093" spans="1:13" s="138" customFormat="1" hidden="1" x14ac:dyDescent="0.2">
      <c r="A1093" s="117" t="s">
        <v>749</v>
      </c>
      <c r="B1093" s="101" t="s">
        <v>468</v>
      </c>
      <c r="C1093" s="102">
        <v>11</v>
      </c>
      <c r="D1093" s="103"/>
      <c r="E1093" s="104">
        <v>321</v>
      </c>
      <c r="F1093" s="140"/>
      <c r="G1093" s="105"/>
      <c r="H1093" s="106">
        <f t="shared" ref="H1093:I1093" si="630">SUM(H1094:H1097)</f>
        <v>21070</v>
      </c>
      <c r="I1093" s="106">
        <f t="shared" si="630"/>
        <v>0</v>
      </c>
      <c r="J1093" s="106">
        <f>SUM(J1094:J1097)</f>
        <v>0</v>
      </c>
      <c r="K1093" s="106">
        <f t="shared" ref="K1093:L1093" si="631">SUM(K1094:K1097)</f>
        <v>0</v>
      </c>
      <c r="L1093" s="106">
        <f t="shared" si="631"/>
        <v>0</v>
      </c>
      <c r="M1093" s="106">
        <f t="shared" si="601"/>
        <v>21070</v>
      </c>
    </row>
    <row r="1094" spans="1:13" s="138" customFormat="1" ht="15" hidden="1" x14ac:dyDescent="0.2">
      <c r="A1094" s="95" t="s">
        <v>749</v>
      </c>
      <c r="B1094" s="93" t="s">
        <v>468</v>
      </c>
      <c r="C1094" s="94">
        <v>11</v>
      </c>
      <c r="D1094" s="108" t="s">
        <v>101</v>
      </c>
      <c r="E1094" s="109">
        <v>3211</v>
      </c>
      <c r="F1094" s="141" t="s">
        <v>42</v>
      </c>
      <c r="G1094" s="131"/>
      <c r="H1094" s="231">
        <v>10600</v>
      </c>
      <c r="I1094" s="231"/>
      <c r="J1094" s="231"/>
      <c r="K1094" s="231"/>
      <c r="L1094" s="231"/>
      <c r="M1094" s="231">
        <f t="shared" si="601"/>
        <v>10600</v>
      </c>
    </row>
    <row r="1095" spans="1:13" s="138" customFormat="1" ht="30" hidden="1" x14ac:dyDescent="0.2">
      <c r="A1095" s="95" t="s">
        <v>749</v>
      </c>
      <c r="B1095" s="93" t="s">
        <v>468</v>
      </c>
      <c r="C1095" s="94">
        <v>11</v>
      </c>
      <c r="D1095" s="108" t="s">
        <v>101</v>
      </c>
      <c r="E1095" s="109">
        <v>3212</v>
      </c>
      <c r="F1095" s="141" t="s">
        <v>43</v>
      </c>
      <c r="G1095" s="131"/>
      <c r="H1095" s="244">
        <v>7000</v>
      </c>
      <c r="I1095" s="244"/>
      <c r="J1095" s="244"/>
      <c r="K1095" s="244"/>
      <c r="L1095" s="244"/>
      <c r="M1095" s="244">
        <f t="shared" si="601"/>
        <v>7000</v>
      </c>
    </row>
    <row r="1096" spans="1:13" s="100" customFormat="1" hidden="1" x14ac:dyDescent="0.2">
      <c r="A1096" s="95" t="s">
        <v>749</v>
      </c>
      <c r="B1096" s="93" t="s">
        <v>468</v>
      </c>
      <c r="C1096" s="94">
        <v>11</v>
      </c>
      <c r="D1096" s="108" t="s">
        <v>101</v>
      </c>
      <c r="E1096" s="109">
        <v>3213</v>
      </c>
      <c r="F1096" s="141" t="s">
        <v>44</v>
      </c>
      <c r="G1096" s="131"/>
      <c r="H1096" s="244">
        <v>3200</v>
      </c>
      <c r="I1096" s="244"/>
      <c r="K1096" s="244"/>
      <c r="L1096" s="244"/>
      <c r="M1096" s="244">
        <f>H1096-I1096+J1097-K1096+L1096</f>
        <v>3200</v>
      </c>
    </row>
    <row r="1097" spans="1:13" s="138" customFormat="1" ht="15" hidden="1" x14ac:dyDescent="0.2">
      <c r="A1097" s="95" t="s">
        <v>749</v>
      </c>
      <c r="B1097" s="93" t="s">
        <v>468</v>
      </c>
      <c r="C1097" s="94">
        <v>11</v>
      </c>
      <c r="D1097" s="108" t="s">
        <v>101</v>
      </c>
      <c r="E1097" s="109">
        <v>3214</v>
      </c>
      <c r="F1097" s="141" t="s">
        <v>45</v>
      </c>
      <c r="G1097" s="131"/>
      <c r="H1097" s="234">
        <v>270</v>
      </c>
      <c r="I1097" s="234"/>
      <c r="J1097" s="244"/>
      <c r="K1097" s="234"/>
      <c r="L1097" s="234"/>
      <c r="M1097" s="244">
        <f>H1097-I1097+J1097-K1097+L1097</f>
        <v>270</v>
      </c>
    </row>
    <row r="1098" spans="1:13" s="138" customFormat="1" hidden="1" x14ac:dyDescent="0.2">
      <c r="A1098" s="117" t="s">
        <v>749</v>
      </c>
      <c r="B1098" s="101" t="s">
        <v>468</v>
      </c>
      <c r="C1098" s="102">
        <v>11</v>
      </c>
      <c r="D1098" s="103"/>
      <c r="E1098" s="104">
        <v>322</v>
      </c>
      <c r="F1098" s="140"/>
      <c r="G1098" s="105"/>
      <c r="H1098" s="107">
        <f t="shared" ref="H1098:I1098" si="632">SUM(H1099:H1102)</f>
        <v>17400</v>
      </c>
      <c r="I1098" s="107">
        <f t="shared" si="632"/>
        <v>0</v>
      </c>
      <c r="J1098" s="107">
        <f t="shared" ref="J1098:L1098" si="633">SUM(J1099:J1102)</f>
        <v>0</v>
      </c>
      <c r="K1098" s="107">
        <f t="shared" si="633"/>
        <v>0</v>
      </c>
      <c r="L1098" s="107">
        <f t="shared" si="633"/>
        <v>0</v>
      </c>
      <c r="M1098" s="107">
        <f t="shared" si="601"/>
        <v>17400</v>
      </c>
    </row>
    <row r="1099" spans="1:13" s="138" customFormat="1" ht="15" hidden="1" x14ac:dyDescent="0.2">
      <c r="A1099" s="95" t="s">
        <v>749</v>
      </c>
      <c r="B1099" s="93" t="s">
        <v>468</v>
      </c>
      <c r="C1099" s="94">
        <v>11</v>
      </c>
      <c r="D1099" s="108" t="s">
        <v>101</v>
      </c>
      <c r="E1099" s="109">
        <v>3221</v>
      </c>
      <c r="F1099" s="141" t="s">
        <v>297</v>
      </c>
      <c r="G1099" s="131"/>
      <c r="H1099" s="231">
        <v>3100</v>
      </c>
      <c r="I1099" s="231"/>
      <c r="J1099" s="231"/>
      <c r="K1099" s="231"/>
      <c r="L1099" s="231"/>
      <c r="M1099" s="231">
        <f t="shared" si="601"/>
        <v>3100</v>
      </c>
    </row>
    <row r="1100" spans="1:13" s="138" customFormat="1" ht="15" hidden="1" x14ac:dyDescent="0.2">
      <c r="A1100" s="95" t="s">
        <v>749</v>
      </c>
      <c r="B1100" s="93" t="s">
        <v>468</v>
      </c>
      <c r="C1100" s="94">
        <v>11</v>
      </c>
      <c r="D1100" s="108" t="s">
        <v>101</v>
      </c>
      <c r="E1100" s="109">
        <v>3223</v>
      </c>
      <c r="F1100" s="141" t="s">
        <v>48</v>
      </c>
      <c r="G1100" s="131"/>
      <c r="H1100" s="244">
        <v>12600</v>
      </c>
      <c r="I1100" s="244"/>
      <c r="J1100" s="244"/>
      <c r="K1100" s="244"/>
      <c r="L1100" s="244"/>
      <c r="M1100" s="244">
        <f t="shared" si="601"/>
        <v>12600</v>
      </c>
    </row>
    <row r="1101" spans="1:13" s="100" customFormat="1" ht="30" hidden="1" x14ac:dyDescent="0.2">
      <c r="A1101" s="95" t="s">
        <v>749</v>
      </c>
      <c r="B1101" s="93" t="s">
        <v>468</v>
      </c>
      <c r="C1101" s="94">
        <v>11</v>
      </c>
      <c r="D1101" s="108" t="s">
        <v>101</v>
      </c>
      <c r="E1101" s="109">
        <v>3224</v>
      </c>
      <c r="F1101" s="141" t="s">
        <v>155</v>
      </c>
      <c r="G1101" s="131"/>
      <c r="H1101" s="234">
        <v>200</v>
      </c>
      <c r="I1101" s="234"/>
      <c r="J1101" s="234"/>
      <c r="K1101" s="234"/>
      <c r="L1101" s="234"/>
      <c r="M1101" s="234">
        <f t="shared" si="601"/>
        <v>200</v>
      </c>
    </row>
    <row r="1102" spans="1:13" s="138" customFormat="1" ht="15" hidden="1" x14ac:dyDescent="0.2">
      <c r="A1102" s="95" t="s">
        <v>749</v>
      </c>
      <c r="B1102" s="93" t="s">
        <v>468</v>
      </c>
      <c r="C1102" s="94">
        <v>11</v>
      </c>
      <c r="D1102" s="108" t="s">
        <v>101</v>
      </c>
      <c r="E1102" s="109">
        <v>3225</v>
      </c>
      <c r="F1102" s="141" t="s">
        <v>473</v>
      </c>
      <c r="G1102" s="131"/>
      <c r="H1102" s="244">
        <v>1500</v>
      </c>
      <c r="I1102" s="244"/>
      <c r="J1102" s="244"/>
      <c r="K1102" s="244"/>
      <c r="L1102" s="244"/>
      <c r="M1102" s="244">
        <f t="shared" si="601"/>
        <v>1500</v>
      </c>
    </row>
    <row r="1103" spans="1:13" s="138" customFormat="1" hidden="1" x14ac:dyDescent="0.2">
      <c r="A1103" s="117" t="s">
        <v>749</v>
      </c>
      <c r="B1103" s="101" t="s">
        <v>468</v>
      </c>
      <c r="C1103" s="102">
        <v>11</v>
      </c>
      <c r="D1103" s="103"/>
      <c r="E1103" s="104">
        <v>323</v>
      </c>
      <c r="F1103" s="140"/>
      <c r="G1103" s="105"/>
      <c r="H1103" s="107">
        <f t="shared" ref="H1103:I1103" si="634">SUM(H1104:H1111)</f>
        <v>72100</v>
      </c>
      <c r="I1103" s="107">
        <f t="shared" si="634"/>
        <v>0</v>
      </c>
      <c r="J1103" s="107">
        <f t="shared" ref="J1103:L1103" si="635">SUM(J1104:J1111)</f>
        <v>19500</v>
      </c>
      <c r="K1103" s="107">
        <f t="shared" si="635"/>
        <v>0</v>
      </c>
      <c r="L1103" s="107">
        <f t="shared" si="635"/>
        <v>0</v>
      </c>
      <c r="M1103" s="107">
        <f t="shared" si="601"/>
        <v>91600</v>
      </c>
    </row>
    <row r="1104" spans="1:13" s="138" customFormat="1" ht="15" hidden="1" x14ac:dyDescent="0.2">
      <c r="A1104" s="95" t="s">
        <v>749</v>
      </c>
      <c r="B1104" s="93" t="s">
        <v>468</v>
      </c>
      <c r="C1104" s="94">
        <v>11</v>
      </c>
      <c r="D1104" s="108" t="s">
        <v>101</v>
      </c>
      <c r="E1104" s="109">
        <v>3231</v>
      </c>
      <c r="F1104" s="141" t="s">
        <v>52</v>
      </c>
      <c r="G1104" s="131"/>
      <c r="H1104" s="231">
        <v>8100</v>
      </c>
      <c r="I1104" s="231"/>
      <c r="J1104" s="231"/>
      <c r="K1104" s="231"/>
      <c r="L1104" s="231"/>
      <c r="M1104" s="231">
        <f t="shared" si="601"/>
        <v>8100</v>
      </c>
    </row>
    <row r="1105" spans="1:13" s="138" customFormat="1" ht="15" hidden="1" x14ac:dyDescent="0.2">
      <c r="A1105" s="95" t="s">
        <v>749</v>
      </c>
      <c r="B1105" s="93" t="s">
        <v>468</v>
      </c>
      <c r="C1105" s="94">
        <v>11</v>
      </c>
      <c r="D1105" s="108" t="s">
        <v>101</v>
      </c>
      <c r="E1105" s="109">
        <v>3232</v>
      </c>
      <c r="F1105" s="141" t="s">
        <v>53</v>
      </c>
      <c r="G1105" s="131"/>
      <c r="H1105" s="244">
        <v>8600</v>
      </c>
      <c r="I1105" s="244"/>
      <c r="J1105" s="244"/>
      <c r="K1105" s="244"/>
      <c r="L1105" s="244"/>
      <c r="M1105" s="244">
        <f t="shared" si="601"/>
        <v>8600</v>
      </c>
    </row>
    <row r="1106" spans="1:13" s="138" customFormat="1" ht="15" hidden="1" x14ac:dyDescent="0.2">
      <c r="A1106" s="95" t="s">
        <v>749</v>
      </c>
      <c r="B1106" s="93" t="s">
        <v>468</v>
      </c>
      <c r="C1106" s="94">
        <v>11</v>
      </c>
      <c r="D1106" s="108" t="s">
        <v>101</v>
      </c>
      <c r="E1106" s="109">
        <v>3233</v>
      </c>
      <c r="F1106" s="141" t="s">
        <v>54</v>
      </c>
      <c r="G1106" s="131"/>
      <c r="H1106" s="244">
        <v>4000</v>
      </c>
      <c r="I1106" s="244"/>
      <c r="J1106" s="244">
        <v>19500</v>
      </c>
      <c r="K1106" s="244"/>
      <c r="L1106" s="244"/>
      <c r="M1106" s="244">
        <f t="shared" si="601"/>
        <v>23500</v>
      </c>
    </row>
    <row r="1107" spans="1:13" s="138" customFormat="1" ht="15" hidden="1" x14ac:dyDescent="0.2">
      <c r="A1107" s="95" t="s">
        <v>749</v>
      </c>
      <c r="B1107" s="93" t="s">
        <v>468</v>
      </c>
      <c r="C1107" s="94">
        <v>11</v>
      </c>
      <c r="D1107" s="108" t="s">
        <v>101</v>
      </c>
      <c r="E1107" s="109">
        <v>3234</v>
      </c>
      <c r="F1107" s="141" t="s">
        <v>55</v>
      </c>
      <c r="G1107" s="131"/>
      <c r="H1107" s="244">
        <v>4200</v>
      </c>
      <c r="I1107" s="244"/>
      <c r="J1107" s="244"/>
      <c r="K1107" s="244"/>
      <c r="L1107" s="244"/>
      <c r="M1107" s="244">
        <f t="shared" si="601"/>
        <v>4200</v>
      </c>
    </row>
    <row r="1108" spans="1:13" s="138" customFormat="1" ht="15" hidden="1" x14ac:dyDescent="0.2">
      <c r="A1108" s="95" t="s">
        <v>749</v>
      </c>
      <c r="B1108" s="93" t="s">
        <v>468</v>
      </c>
      <c r="C1108" s="94">
        <v>11</v>
      </c>
      <c r="D1108" s="108" t="s">
        <v>101</v>
      </c>
      <c r="E1108" s="109">
        <v>3236</v>
      </c>
      <c r="F1108" s="141" t="s">
        <v>57</v>
      </c>
      <c r="G1108" s="131"/>
      <c r="H1108" s="244">
        <v>1500</v>
      </c>
      <c r="I1108" s="244"/>
      <c r="J1108" s="244"/>
      <c r="K1108" s="244"/>
      <c r="L1108" s="244"/>
      <c r="M1108" s="244">
        <f t="shared" si="601"/>
        <v>1500</v>
      </c>
    </row>
    <row r="1109" spans="1:13" s="138" customFormat="1" ht="15" hidden="1" x14ac:dyDescent="0.2">
      <c r="A1109" s="95" t="s">
        <v>749</v>
      </c>
      <c r="B1109" s="93" t="s">
        <v>468</v>
      </c>
      <c r="C1109" s="94">
        <v>11</v>
      </c>
      <c r="D1109" s="108" t="s">
        <v>101</v>
      </c>
      <c r="E1109" s="109">
        <v>3237</v>
      </c>
      <c r="F1109" s="141" t="s">
        <v>58</v>
      </c>
      <c r="G1109" s="131"/>
      <c r="H1109" s="244">
        <v>30000</v>
      </c>
      <c r="I1109" s="244"/>
      <c r="J1109" s="244"/>
      <c r="K1109" s="244"/>
      <c r="L1109" s="244"/>
      <c r="M1109" s="244">
        <f t="shared" si="601"/>
        <v>30000</v>
      </c>
    </row>
    <row r="1110" spans="1:13" s="100" customFormat="1" hidden="1" x14ac:dyDescent="0.2">
      <c r="A1110" s="95" t="s">
        <v>749</v>
      </c>
      <c r="B1110" s="93" t="s">
        <v>468</v>
      </c>
      <c r="C1110" s="94">
        <v>11</v>
      </c>
      <c r="D1110" s="108" t="s">
        <v>101</v>
      </c>
      <c r="E1110" s="109">
        <v>3238</v>
      </c>
      <c r="F1110" s="141" t="s">
        <v>59</v>
      </c>
      <c r="G1110" s="131"/>
      <c r="H1110" s="244">
        <v>5000</v>
      </c>
      <c r="I1110" s="244"/>
      <c r="J1110" s="244"/>
      <c r="K1110" s="244"/>
      <c r="L1110" s="244"/>
      <c r="M1110" s="244">
        <f t="shared" si="601"/>
        <v>5000</v>
      </c>
    </row>
    <row r="1111" spans="1:13" s="138" customFormat="1" ht="15" hidden="1" x14ac:dyDescent="0.2">
      <c r="A1111" s="95" t="s">
        <v>749</v>
      </c>
      <c r="B1111" s="93" t="s">
        <v>468</v>
      </c>
      <c r="C1111" s="94">
        <v>11</v>
      </c>
      <c r="D1111" s="108" t="s">
        <v>101</v>
      </c>
      <c r="E1111" s="109">
        <v>3239</v>
      </c>
      <c r="F1111" s="141" t="s">
        <v>60</v>
      </c>
      <c r="G1111" s="131"/>
      <c r="H1111" s="244">
        <v>10700</v>
      </c>
      <c r="I1111" s="244"/>
      <c r="J1111" s="244"/>
      <c r="K1111" s="244"/>
      <c r="L1111" s="244"/>
      <c r="M1111" s="244">
        <f t="shared" si="601"/>
        <v>10700</v>
      </c>
    </row>
    <row r="1112" spans="1:13" s="100" customFormat="1" hidden="1" x14ac:dyDescent="0.2">
      <c r="A1112" s="117" t="s">
        <v>749</v>
      </c>
      <c r="B1112" s="101" t="s">
        <v>468</v>
      </c>
      <c r="C1112" s="102">
        <v>11</v>
      </c>
      <c r="D1112" s="103"/>
      <c r="E1112" s="104">
        <v>324</v>
      </c>
      <c r="F1112" s="140"/>
      <c r="G1112" s="105"/>
      <c r="H1112" s="107">
        <f t="shared" ref="H1112:L1112" si="636">SUM(H1113)</f>
        <v>500</v>
      </c>
      <c r="I1112" s="107">
        <f t="shared" si="636"/>
        <v>0</v>
      </c>
      <c r="J1112" s="107">
        <f t="shared" si="636"/>
        <v>0</v>
      </c>
      <c r="K1112" s="107">
        <f t="shared" si="636"/>
        <v>0</v>
      </c>
      <c r="L1112" s="107">
        <f t="shared" si="636"/>
        <v>0</v>
      </c>
      <c r="M1112" s="107">
        <f t="shared" si="601"/>
        <v>500</v>
      </c>
    </row>
    <row r="1113" spans="1:13" s="138" customFormat="1" ht="30" hidden="1" x14ac:dyDescent="0.2">
      <c r="A1113" s="95" t="s">
        <v>749</v>
      </c>
      <c r="B1113" s="93" t="s">
        <v>468</v>
      </c>
      <c r="C1113" s="94">
        <v>11</v>
      </c>
      <c r="D1113" s="108" t="s">
        <v>101</v>
      </c>
      <c r="E1113" s="109">
        <v>3241</v>
      </c>
      <c r="F1113" s="141" t="s">
        <v>205</v>
      </c>
      <c r="G1113" s="131"/>
      <c r="H1113" s="233">
        <v>500</v>
      </c>
      <c r="I1113" s="233"/>
      <c r="J1113" s="233"/>
      <c r="K1113" s="233"/>
      <c r="L1113" s="233"/>
      <c r="M1113" s="233">
        <f t="shared" si="601"/>
        <v>500</v>
      </c>
    </row>
    <row r="1114" spans="1:13" s="138" customFormat="1" hidden="1" x14ac:dyDescent="0.2">
      <c r="A1114" s="117" t="s">
        <v>749</v>
      </c>
      <c r="B1114" s="101" t="s">
        <v>468</v>
      </c>
      <c r="C1114" s="102">
        <v>11</v>
      </c>
      <c r="D1114" s="103"/>
      <c r="E1114" s="104">
        <v>329</v>
      </c>
      <c r="F1114" s="140"/>
      <c r="G1114" s="105"/>
      <c r="H1114" s="106">
        <f t="shared" ref="H1114:I1114" si="637">H1115+H1116+H1117+H1118+H1119+H1120+H1121</f>
        <v>42500</v>
      </c>
      <c r="I1114" s="106">
        <f t="shared" si="637"/>
        <v>0</v>
      </c>
      <c r="J1114" s="106">
        <f t="shared" ref="J1114:L1114" si="638">J1115+J1116+J1117+J1118+J1119+J1120+J1121</f>
        <v>12500</v>
      </c>
      <c r="K1114" s="106">
        <f t="shared" si="638"/>
        <v>0</v>
      </c>
      <c r="L1114" s="106">
        <f t="shared" si="638"/>
        <v>0</v>
      </c>
      <c r="M1114" s="106">
        <f t="shared" si="601"/>
        <v>55000</v>
      </c>
    </row>
    <row r="1115" spans="1:13" s="138" customFormat="1" ht="30" hidden="1" x14ac:dyDescent="0.2">
      <c r="A1115" s="95" t="s">
        <v>749</v>
      </c>
      <c r="B1115" s="93" t="s">
        <v>468</v>
      </c>
      <c r="C1115" s="94">
        <v>11</v>
      </c>
      <c r="D1115" s="108" t="s">
        <v>101</v>
      </c>
      <c r="E1115" s="109">
        <v>3291</v>
      </c>
      <c r="F1115" s="141" t="s">
        <v>474</v>
      </c>
      <c r="G1115" s="131"/>
      <c r="H1115" s="231">
        <v>29000</v>
      </c>
      <c r="I1115" s="231"/>
      <c r="J1115" s="231"/>
      <c r="K1115" s="231"/>
      <c r="L1115" s="231"/>
      <c r="M1115" s="231">
        <f t="shared" si="601"/>
        <v>29000</v>
      </c>
    </row>
    <row r="1116" spans="1:13" s="138" customFormat="1" ht="15" hidden="1" x14ac:dyDescent="0.2">
      <c r="A1116" s="95" t="s">
        <v>749</v>
      </c>
      <c r="B1116" s="93" t="s">
        <v>468</v>
      </c>
      <c r="C1116" s="94">
        <v>11</v>
      </c>
      <c r="D1116" s="108" t="s">
        <v>101</v>
      </c>
      <c r="E1116" s="109">
        <v>3292</v>
      </c>
      <c r="F1116" s="141" t="s">
        <v>63</v>
      </c>
      <c r="G1116" s="131"/>
      <c r="H1116" s="234">
        <v>400</v>
      </c>
      <c r="I1116" s="234"/>
      <c r="J1116" s="234"/>
      <c r="K1116" s="234"/>
      <c r="L1116" s="234"/>
      <c r="M1116" s="234">
        <f t="shared" si="601"/>
        <v>400</v>
      </c>
    </row>
    <row r="1117" spans="1:13" s="138" customFormat="1" ht="15" hidden="1" x14ac:dyDescent="0.2">
      <c r="A1117" s="95" t="s">
        <v>749</v>
      </c>
      <c r="B1117" s="93" t="s">
        <v>468</v>
      </c>
      <c r="C1117" s="94">
        <v>11</v>
      </c>
      <c r="D1117" s="108" t="s">
        <v>101</v>
      </c>
      <c r="E1117" s="109">
        <v>3293</v>
      </c>
      <c r="F1117" s="141" t="s">
        <v>64</v>
      </c>
      <c r="G1117" s="131"/>
      <c r="H1117" s="244">
        <v>3900</v>
      </c>
      <c r="I1117" s="244"/>
      <c r="J1117" s="244"/>
      <c r="K1117" s="244"/>
      <c r="L1117" s="244"/>
      <c r="M1117" s="244">
        <f t="shared" si="601"/>
        <v>3900</v>
      </c>
    </row>
    <row r="1118" spans="1:13" s="138" customFormat="1" ht="15" hidden="1" x14ac:dyDescent="0.2">
      <c r="A1118" s="95" t="s">
        <v>749</v>
      </c>
      <c r="B1118" s="93" t="s">
        <v>468</v>
      </c>
      <c r="C1118" s="94">
        <v>11</v>
      </c>
      <c r="D1118" s="108" t="s">
        <v>101</v>
      </c>
      <c r="E1118" s="109">
        <v>3294</v>
      </c>
      <c r="F1118" s="141" t="s">
        <v>605</v>
      </c>
      <c r="G1118" s="131"/>
      <c r="H1118" s="234">
        <v>500</v>
      </c>
      <c r="I1118" s="234"/>
      <c r="J1118" s="234"/>
      <c r="K1118" s="234"/>
      <c r="L1118" s="234"/>
      <c r="M1118" s="234">
        <f t="shared" ref="M1118:M1181" si="639">H1118-I1118+J1118-K1118+L1118</f>
        <v>500</v>
      </c>
    </row>
    <row r="1119" spans="1:13" s="138" customFormat="1" ht="15" hidden="1" x14ac:dyDescent="0.2">
      <c r="A1119" s="95" t="s">
        <v>749</v>
      </c>
      <c r="B1119" s="93" t="s">
        <v>468</v>
      </c>
      <c r="C1119" s="94">
        <v>11</v>
      </c>
      <c r="D1119" s="108" t="s">
        <v>101</v>
      </c>
      <c r="E1119" s="109">
        <v>3295</v>
      </c>
      <c r="F1119" s="141" t="s">
        <v>66</v>
      </c>
      <c r="G1119" s="131"/>
      <c r="H1119" s="244">
        <v>3000</v>
      </c>
      <c r="I1119" s="244"/>
      <c r="J1119" s="244">
        <v>12500</v>
      </c>
      <c r="K1119" s="244"/>
      <c r="L1119" s="244"/>
      <c r="M1119" s="244">
        <f t="shared" si="639"/>
        <v>15500</v>
      </c>
    </row>
    <row r="1120" spans="1:13" ht="15" hidden="1" x14ac:dyDescent="0.2">
      <c r="A1120" s="95" t="s">
        <v>749</v>
      </c>
      <c r="B1120" s="93" t="s">
        <v>468</v>
      </c>
      <c r="C1120" s="94">
        <v>11</v>
      </c>
      <c r="D1120" s="108" t="s">
        <v>101</v>
      </c>
      <c r="E1120" s="109">
        <v>3296</v>
      </c>
      <c r="F1120" s="141" t="s">
        <v>607</v>
      </c>
      <c r="G1120" s="131"/>
      <c r="H1120" s="244">
        <v>5300</v>
      </c>
      <c r="I1120" s="244"/>
      <c r="J1120" s="244"/>
      <c r="K1120" s="244"/>
      <c r="L1120" s="244"/>
      <c r="M1120" s="244">
        <f t="shared" si="639"/>
        <v>5300</v>
      </c>
    </row>
    <row r="1121" spans="1:13" s="100" customFormat="1" hidden="1" x14ac:dyDescent="0.2">
      <c r="A1121" s="95" t="s">
        <v>749</v>
      </c>
      <c r="B1121" s="93" t="s">
        <v>468</v>
      </c>
      <c r="C1121" s="94">
        <v>11</v>
      </c>
      <c r="D1121" s="108" t="s">
        <v>101</v>
      </c>
      <c r="E1121" s="109">
        <v>3299</v>
      </c>
      <c r="F1121" s="141" t="s">
        <v>67</v>
      </c>
      <c r="G1121" s="131"/>
      <c r="H1121" s="244">
        <v>400</v>
      </c>
      <c r="I1121" s="244"/>
      <c r="J1121" s="244"/>
      <c r="K1121" s="244"/>
      <c r="L1121" s="244"/>
      <c r="M1121" s="244">
        <f t="shared" si="639"/>
        <v>400</v>
      </c>
    </row>
    <row r="1122" spans="1:13" s="163" customFormat="1" hidden="1" x14ac:dyDescent="0.2">
      <c r="A1122" s="194" t="s">
        <v>749</v>
      </c>
      <c r="B1122" s="175" t="s">
        <v>468</v>
      </c>
      <c r="C1122" s="165">
        <v>11</v>
      </c>
      <c r="D1122" s="165"/>
      <c r="E1122" s="166">
        <v>34</v>
      </c>
      <c r="F1122" s="167"/>
      <c r="G1122" s="168"/>
      <c r="H1122" s="247">
        <f t="shared" ref="H1122:L1122" si="640">H1123</f>
        <v>260</v>
      </c>
      <c r="I1122" s="247">
        <f t="shared" si="640"/>
        <v>0</v>
      </c>
      <c r="J1122" s="247">
        <f t="shared" si="640"/>
        <v>0</v>
      </c>
      <c r="K1122" s="247">
        <f t="shared" si="640"/>
        <v>0</v>
      </c>
      <c r="L1122" s="247">
        <f t="shared" si="640"/>
        <v>0</v>
      </c>
      <c r="M1122" s="247">
        <f t="shared" si="639"/>
        <v>260</v>
      </c>
    </row>
    <row r="1123" spans="1:13" s="138" customFormat="1" hidden="1" x14ac:dyDescent="0.2">
      <c r="A1123" s="117" t="s">
        <v>749</v>
      </c>
      <c r="B1123" s="101" t="s">
        <v>468</v>
      </c>
      <c r="C1123" s="102">
        <v>11</v>
      </c>
      <c r="D1123" s="103"/>
      <c r="E1123" s="104">
        <v>343</v>
      </c>
      <c r="F1123" s="140"/>
      <c r="G1123" s="105"/>
      <c r="H1123" s="107">
        <f t="shared" ref="H1123:I1123" si="641">SUM(H1124:H1125)</f>
        <v>260</v>
      </c>
      <c r="I1123" s="107">
        <f t="shared" si="641"/>
        <v>0</v>
      </c>
      <c r="J1123" s="107">
        <f t="shared" ref="J1123:L1123" si="642">SUM(J1124:J1125)</f>
        <v>0</v>
      </c>
      <c r="K1123" s="107">
        <f t="shared" si="642"/>
        <v>0</v>
      </c>
      <c r="L1123" s="107">
        <f t="shared" si="642"/>
        <v>0</v>
      </c>
      <c r="M1123" s="107">
        <f t="shared" si="639"/>
        <v>260</v>
      </c>
    </row>
    <row r="1124" spans="1:13" ht="15" hidden="1" x14ac:dyDescent="0.2">
      <c r="A1124" s="95" t="s">
        <v>749</v>
      </c>
      <c r="B1124" s="93" t="s">
        <v>468</v>
      </c>
      <c r="C1124" s="94">
        <v>11</v>
      </c>
      <c r="D1124" s="108" t="s">
        <v>101</v>
      </c>
      <c r="E1124" s="109">
        <v>3431</v>
      </c>
      <c r="F1124" s="141" t="s">
        <v>68</v>
      </c>
      <c r="G1124" s="131"/>
      <c r="H1124" s="233">
        <v>60</v>
      </c>
      <c r="I1124" s="233"/>
      <c r="J1124" s="233"/>
      <c r="K1124" s="233"/>
      <c r="L1124" s="233"/>
      <c r="M1124" s="233">
        <f t="shared" si="639"/>
        <v>60</v>
      </c>
    </row>
    <row r="1125" spans="1:13" s="100" customFormat="1" hidden="1" x14ac:dyDescent="0.2">
      <c r="A1125" s="95" t="s">
        <v>749</v>
      </c>
      <c r="B1125" s="93" t="s">
        <v>468</v>
      </c>
      <c r="C1125" s="94">
        <v>11</v>
      </c>
      <c r="D1125" s="108" t="s">
        <v>101</v>
      </c>
      <c r="E1125" s="109">
        <v>3433</v>
      </c>
      <c r="F1125" s="141" t="s">
        <v>69</v>
      </c>
      <c r="G1125" s="131"/>
      <c r="H1125" s="234">
        <v>200</v>
      </c>
      <c r="I1125" s="234"/>
      <c r="J1125" s="234"/>
      <c r="K1125" s="234"/>
      <c r="L1125" s="234"/>
      <c r="M1125" s="234">
        <f t="shared" si="639"/>
        <v>200</v>
      </c>
    </row>
    <row r="1126" spans="1:13" s="138" customFormat="1" hidden="1" x14ac:dyDescent="0.2">
      <c r="A1126" s="194" t="s">
        <v>749</v>
      </c>
      <c r="B1126" s="175" t="s">
        <v>468</v>
      </c>
      <c r="C1126" s="165">
        <v>11</v>
      </c>
      <c r="D1126" s="165"/>
      <c r="E1126" s="166">
        <v>42</v>
      </c>
      <c r="F1126" s="167"/>
      <c r="G1126" s="168"/>
      <c r="H1126" s="247">
        <f t="shared" ref="H1126:I1126" si="643">H1127+H1129</f>
        <v>12600</v>
      </c>
      <c r="I1126" s="247">
        <f t="shared" si="643"/>
        <v>0</v>
      </c>
      <c r="J1126" s="247">
        <f t="shared" ref="J1126:L1126" si="644">J1127+J1129</f>
        <v>0</v>
      </c>
      <c r="K1126" s="247">
        <f t="shared" si="644"/>
        <v>0</v>
      </c>
      <c r="L1126" s="247">
        <f t="shared" si="644"/>
        <v>0</v>
      </c>
      <c r="M1126" s="247">
        <f t="shared" si="639"/>
        <v>12600</v>
      </c>
    </row>
    <row r="1127" spans="1:13" s="100" customFormat="1" hidden="1" x14ac:dyDescent="0.2">
      <c r="A1127" s="117" t="s">
        <v>749</v>
      </c>
      <c r="B1127" s="101" t="s">
        <v>468</v>
      </c>
      <c r="C1127" s="102">
        <v>11</v>
      </c>
      <c r="D1127" s="103"/>
      <c r="E1127" s="104">
        <v>422</v>
      </c>
      <c r="F1127" s="140"/>
      <c r="G1127" s="105"/>
      <c r="H1127" s="107">
        <f t="shared" ref="H1127:L1127" si="645">SUM(H1128)</f>
        <v>12000</v>
      </c>
      <c r="I1127" s="107">
        <f t="shared" si="645"/>
        <v>0</v>
      </c>
      <c r="J1127" s="107">
        <f t="shared" si="645"/>
        <v>0</v>
      </c>
      <c r="K1127" s="107">
        <f t="shared" si="645"/>
        <v>0</v>
      </c>
      <c r="L1127" s="107">
        <f t="shared" si="645"/>
        <v>0</v>
      </c>
      <c r="M1127" s="107">
        <f t="shared" si="639"/>
        <v>12000</v>
      </c>
    </row>
    <row r="1128" spans="1:13" s="138" customFormat="1" ht="15" hidden="1" x14ac:dyDescent="0.2">
      <c r="A1128" s="95" t="s">
        <v>749</v>
      </c>
      <c r="B1128" s="93" t="s">
        <v>468</v>
      </c>
      <c r="C1128" s="94">
        <v>11</v>
      </c>
      <c r="D1128" s="108" t="s">
        <v>101</v>
      </c>
      <c r="E1128" s="109">
        <v>4221</v>
      </c>
      <c r="F1128" s="141" t="s">
        <v>74</v>
      </c>
      <c r="G1128" s="131"/>
      <c r="H1128" s="231">
        <v>12000</v>
      </c>
      <c r="I1128" s="231"/>
      <c r="J1128" s="231"/>
      <c r="K1128" s="231"/>
      <c r="L1128" s="231"/>
      <c r="M1128" s="231">
        <f t="shared" si="639"/>
        <v>12000</v>
      </c>
    </row>
    <row r="1129" spans="1:13" hidden="1" x14ac:dyDescent="0.2">
      <c r="A1129" s="117" t="s">
        <v>749</v>
      </c>
      <c r="B1129" s="101" t="s">
        <v>468</v>
      </c>
      <c r="C1129" s="102">
        <v>11</v>
      </c>
      <c r="D1129" s="103"/>
      <c r="E1129" s="104">
        <v>426</v>
      </c>
      <c r="F1129" s="140"/>
      <c r="G1129" s="105"/>
      <c r="H1129" s="107">
        <f t="shared" ref="H1129:L1129" si="646">SUM(H1130)</f>
        <v>600</v>
      </c>
      <c r="I1129" s="107">
        <f t="shared" si="646"/>
        <v>0</v>
      </c>
      <c r="J1129" s="107">
        <f t="shared" si="646"/>
        <v>0</v>
      </c>
      <c r="K1129" s="107">
        <f t="shared" si="646"/>
        <v>0</v>
      </c>
      <c r="L1129" s="107">
        <f t="shared" si="646"/>
        <v>0</v>
      </c>
      <c r="M1129" s="107">
        <f t="shared" si="639"/>
        <v>600</v>
      </c>
    </row>
    <row r="1130" spans="1:13" ht="15" hidden="1" x14ac:dyDescent="0.2">
      <c r="A1130" s="95" t="s">
        <v>749</v>
      </c>
      <c r="B1130" s="93" t="s">
        <v>468</v>
      </c>
      <c r="C1130" s="94">
        <v>11</v>
      </c>
      <c r="D1130" s="108" t="s">
        <v>101</v>
      </c>
      <c r="E1130" s="109">
        <v>4262</v>
      </c>
      <c r="F1130" s="141" t="s">
        <v>86</v>
      </c>
      <c r="G1130" s="131"/>
      <c r="H1130" s="233">
        <v>600</v>
      </c>
      <c r="I1130" s="233"/>
      <c r="J1130" s="233"/>
      <c r="K1130" s="233"/>
      <c r="L1130" s="233"/>
      <c r="M1130" s="233">
        <f t="shared" si="639"/>
        <v>600</v>
      </c>
    </row>
    <row r="1131" spans="1:13" s="100" customFormat="1" ht="67.5" hidden="1" x14ac:dyDescent="0.2">
      <c r="A1131" s="195" t="s">
        <v>749</v>
      </c>
      <c r="B1131" s="170" t="s">
        <v>477</v>
      </c>
      <c r="C1131" s="170"/>
      <c r="D1131" s="170"/>
      <c r="E1131" s="171"/>
      <c r="F1131" s="173" t="s">
        <v>476</v>
      </c>
      <c r="G1131" s="174" t="s">
        <v>616</v>
      </c>
      <c r="H1131" s="248">
        <f t="shared" ref="H1131:L1131" si="647">H1132</f>
        <v>58191000</v>
      </c>
      <c r="I1131" s="248">
        <f t="shared" si="647"/>
        <v>0</v>
      </c>
      <c r="J1131" s="248">
        <f t="shared" si="647"/>
        <v>0</v>
      </c>
      <c r="K1131" s="248">
        <f t="shared" si="647"/>
        <v>0</v>
      </c>
      <c r="L1131" s="248">
        <f t="shared" si="647"/>
        <v>4000000</v>
      </c>
      <c r="M1131" s="248">
        <f t="shared" si="639"/>
        <v>62191000</v>
      </c>
    </row>
    <row r="1132" spans="1:13" s="138" customFormat="1" hidden="1" x14ac:dyDescent="0.2">
      <c r="A1132" s="194" t="s">
        <v>749</v>
      </c>
      <c r="B1132" s="175" t="s">
        <v>477</v>
      </c>
      <c r="C1132" s="165">
        <v>11</v>
      </c>
      <c r="D1132" s="165"/>
      <c r="E1132" s="166">
        <v>35</v>
      </c>
      <c r="F1132" s="167"/>
      <c r="G1132" s="168"/>
      <c r="H1132" s="247">
        <f t="shared" ref="H1132:I1132" si="648">H1133+H1135</f>
        <v>58191000</v>
      </c>
      <c r="I1132" s="247">
        <f t="shared" si="648"/>
        <v>0</v>
      </c>
      <c r="J1132" s="247">
        <f t="shared" ref="J1132:L1132" si="649">J1133+J1135</f>
        <v>0</v>
      </c>
      <c r="K1132" s="247">
        <f t="shared" si="649"/>
        <v>0</v>
      </c>
      <c r="L1132" s="247">
        <f t="shared" si="649"/>
        <v>4000000</v>
      </c>
      <c r="M1132" s="247">
        <f t="shared" si="639"/>
        <v>62191000</v>
      </c>
    </row>
    <row r="1133" spans="1:13" hidden="1" x14ac:dyDescent="0.2">
      <c r="A1133" s="117" t="s">
        <v>749</v>
      </c>
      <c r="B1133" s="101" t="s">
        <v>477</v>
      </c>
      <c r="C1133" s="102">
        <v>11</v>
      </c>
      <c r="D1133" s="117"/>
      <c r="E1133" s="104">
        <v>351</v>
      </c>
      <c r="F1133" s="140"/>
      <c r="G1133" s="105"/>
      <c r="H1133" s="106">
        <f t="shared" ref="H1133:L1133" si="650">SUM(H1134)</f>
        <v>45147000</v>
      </c>
      <c r="I1133" s="106">
        <f t="shared" si="650"/>
        <v>0</v>
      </c>
      <c r="J1133" s="106">
        <f t="shared" si="650"/>
        <v>0</v>
      </c>
      <c r="K1133" s="106">
        <f t="shared" si="650"/>
        <v>0</v>
      </c>
      <c r="L1133" s="106">
        <f t="shared" si="650"/>
        <v>4000000</v>
      </c>
      <c r="M1133" s="106">
        <f t="shared" si="639"/>
        <v>49147000</v>
      </c>
    </row>
    <row r="1134" spans="1:13" s="138" customFormat="1" ht="30" hidden="1" x14ac:dyDescent="0.2">
      <c r="A1134" s="95" t="s">
        <v>749</v>
      </c>
      <c r="B1134" s="93" t="s">
        <v>477</v>
      </c>
      <c r="C1134" s="94">
        <v>11</v>
      </c>
      <c r="D1134" s="95" t="s">
        <v>101</v>
      </c>
      <c r="E1134" s="109">
        <v>3512</v>
      </c>
      <c r="F1134" s="141" t="s">
        <v>281</v>
      </c>
      <c r="G1134" s="131"/>
      <c r="H1134" s="230">
        <v>45147000</v>
      </c>
      <c r="I1134" s="230"/>
      <c r="J1134" s="230"/>
      <c r="K1134" s="230"/>
      <c r="L1134" s="230">
        <v>4000000</v>
      </c>
      <c r="M1134" s="230">
        <f t="shared" si="639"/>
        <v>49147000</v>
      </c>
    </row>
    <row r="1135" spans="1:13" s="100" customFormat="1" hidden="1" x14ac:dyDescent="0.2">
      <c r="A1135" s="117" t="s">
        <v>749</v>
      </c>
      <c r="B1135" s="101" t="s">
        <v>477</v>
      </c>
      <c r="C1135" s="102">
        <v>11</v>
      </c>
      <c r="D1135" s="117"/>
      <c r="E1135" s="104">
        <v>352</v>
      </c>
      <c r="F1135" s="141"/>
      <c r="G1135" s="110"/>
      <c r="H1135" s="107">
        <f t="shared" ref="H1135:L1135" si="651">H1136</f>
        <v>13044000</v>
      </c>
      <c r="I1135" s="107">
        <f t="shared" si="651"/>
        <v>0</v>
      </c>
      <c r="J1135" s="107">
        <f t="shared" si="651"/>
        <v>0</v>
      </c>
      <c r="K1135" s="107">
        <f t="shared" si="651"/>
        <v>0</v>
      </c>
      <c r="L1135" s="107">
        <f t="shared" si="651"/>
        <v>0</v>
      </c>
      <c r="M1135" s="107">
        <f t="shared" si="639"/>
        <v>13044000</v>
      </c>
    </row>
    <row r="1136" spans="1:13" s="100" customFormat="1" ht="30" hidden="1" x14ac:dyDescent="0.2">
      <c r="A1136" s="95" t="s">
        <v>749</v>
      </c>
      <c r="B1136" s="93" t="s">
        <v>477</v>
      </c>
      <c r="C1136" s="94">
        <v>11</v>
      </c>
      <c r="D1136" s="95" t="s">
        <v>101</v>
      </c>
      <c r="E1136" s="109">
        <v>3522</v>
      </c>
      <c r="F1136" s="141" t="s">
        <v>625</v>
      </c>
      <c r="G1136" s="131"/>
      <c r="H1136" s="230">
        <v>13044000</v>
      </c>
      <c r="I1136" s="230"/>
      <c r="J1136" s="230"/>
      <c r="K1136" s="230"/>
      <c r="L1136" s="230"/>
      <c r="M1136" s="230">
        <f t="shared" si="639"/>
        <v>13044000</v>
      </c>
    </row>
    <row r="1137" spans="1:13" s="214" customFormat="1" ht="67.5" hidden="1" x14ac:dyDescent="0.2">
      <c r="A1137" s="195" t="s">
        <v>749</v>
      </c>
      <c r="B1137" s="170" t="s">
        <v>479</v>
      </c>
      <c r="C1137" s="170"/>
      <c r="D1137" s="170"/>
      <c r="E1137" s="171"/>
      <c r="F1137" s="173" t="s">
        <v>79</v>
      </c>
      <c r="G1137" s="174" t="s">
        <v>616</v>
      </c>
      <c r="H1137" s="248">
        <f t="shared" ref="H1137:L1137" si="652">H1138</f>
        <v>19170</v>
      </c>
      <c r="I1137" s="248">
        <f t="shared" si="652"/>
        <v>0</v>
      </c>
      <c r="J1137" s="248">
        <f t="shared" si="652"/>
        <v>0</v>
      </c>
      <c r="K1137" s="248">
        <f t="shared" si="652"/>
        <v>0</v>
      </c>
      <c r="L1137" s="248">
        <f t="shared" si="652"/>
        <v>0</v>
      </c>
      <c r="M1137" s="248">
        <f t="shared" si="639"/>
        <v>19170</v>
      </c>
    </row>
    <row r="1138" spans="1:13" s="214" customFormat="1" hidden="1" x14ac:dyDescent="0.2">
      <c r="A1138" s="194" t="s">
        <v>749</v>
      </c>
      <c r="B1138" s="175" t="s">
        <v>479</v>
      </c>
      <c r="C1138" s="165">
        <v>11</v>
      </c>
      <c r="D1138" s="165"/>
      <c r="E1138" s="166">
        <v>32</v>
      </c>
      <c r="F1138" s="167"/>
      <c r="G1138" s="168"/>
      <c r="H1138" s="247">
        <f>H1141+H1145+H1139</f>
        <v>19170</v>
      </c>
      <c r="I1138" s="247">
        <f>I1141+I1145+I1139</f>
        <v>0</v>
      </c>
      <c r="J1138" s="247">
        <f>J1141+J1145+J1139</f>
        <v>0</v>
      </c>
      <c r="K1138" s="247">
        <f>K1141+K1145+K1139</f>
        <v>0</v>
      </c>
      <c r="L1138" s="247">
        <f>L1141+L1145+L1139</f>
        <v>0</v>
      </c>
      <c r="M1138" s="247">
        <f t="shared" si="639"/>
        <v>19170</v>
      </c>
    </row>
    <row r="1139" spans="1:13" s="100" customFormat="1" hidden="1" x14ac:dyDescent="0.2">
      <c r="A1139" s="117" t="s">
        <v>749</v>
      </c>
      <c r="B1139" s="101" t="s">
        <v>479</v>
      </c>
      <c r="C1139" s="102">
        <v>11</v>
      </c>
      <c r="D1139" s="117"/>
      <c r="E1139" s="112">
        <v>322</v>
      </c>
      <c r="F1139" s="141"/>
      <c r="G1139" s="212"/>
      <c r="H1139" s="213">
        <f t="shared" ref="H1139:L1139" si="653">H1140</f>
        <v>800</v>
      </c>
      <c r="I1139" s="213">
        <f t="shared" si="653"/>
        <v>0</v>
      </c>
      <c r="J1139" s="213">
        <f t="shared" si="653"/>
        <v>0</v>
      </c>
      <c r="K1139" s="213">
        <f t="shared" si="653"/>
        <v>0</v>
      </c>
      <c r="L1139" s="213">
        <f t="shared" si="653"/>
        <v>0</v>
      </c>
      <c r="M1139" s="213">
        <f t="shared" si="639"/>
        <v>800</v>
      </c>
    </row>
    <row r="1140" spans="1:13" s="138" customFormat="1" ht="15" hidden="1" x14ac:dyDescent="0.2">
      <c r="A1140" s="95" t="s">
        <v>749</v>
      </c>
      <c r="B1140" s="93" t="s">
        <v>479</v>
      </c>
      <c r="C1140" s="94">
        <v>11</v>
      </c>
      <c r="D1140" s="95" t="s">
        <v>101</v>
      </c>
      <c r="E1140" s="109">
        <v>3225</v>
      </c>
      <c r="F1140" s="141" t="s">
        <v>473</v>
      </c>
      <c r="G1140" s="212"/>
      <c r="H1140" s="229">
        <v>800</v>
      </c>
      <c r="I1140" s="229"/>
      <c r="J1140" s="229"/>
      <c r="K1140" s="229"/>
      <c r="L1140" s="229"/>
      <c r="M1140" s="229">
        <f t="shared" si="639"/>
        <v>800</v>
      </c>
    </row>
    <row r="1141" spans="1:13" s="138" customFormat="1" hidden="1" x14ac:dyDescent="0.2">
      <c r="A1141" s="117" t="s">
        <v>749</v>
      </c>
      <c r="B1141" s="101" t="s">
        <v>479</v>
      </c>
      <c r="C1141" s="102">
        <v>11</v>
      </c>
      <c r="D1141" s="117"/>
      <c r="E1141" s="112">
        <v>323</v>
      </c>
      <c r="F1141" s="140"/>
      <c r="G1141" s="105"/>
      <c r="H1141" s="106">
        <f t="shared" ref="H1141:I1141" si="654">SUM(H1142:H1144)</f>
        <v>15500</v>
      </c>
      <c r="I1141" s="106">
        <f t="shared" si="654"/>
        <v>0</v>
      </c>
      <c r="J1141" s="106">
        <f t="shared" ref="J1141:L1141" si="655">SUM(J1142:J1144)</f>
        <v>0</v>
      </c>
      <c r="K1141" s="106">
        <f t="shared" si="655"/>
        <v>0</v>
      </c>
      <c r="L1141" s="106">
        <f t="shared" si="655"/>
        <v>0</v>
      </c>
      <c r="M1141" s="106">
        <f t="shared" si="639"/>
        <v>15500</v>
      </c>
    </row>
    <row r="1142" spans="1:13" s="138" customFormat="1" ht="15" hidden="1" x14ac:dyDescent="0.2">
      <c r="A1142" s="95" t="s">
        <v>749</v>
      </c>
      <c r="B1142" s="93" t="s">
        <v>479</v>
      </c>
      <c r="C1142" s="94">
        <v>11</v>
      </c>
      <c r="D1142" s="95" t="s">
        <v>101</v>
      </c>
      <c r="E1142" s="109">
        <v>3232</v>
      </c>
      <c r="F1142" s="141" t="s">
        <v>53</v>
      </c>
      <c r="G1142" s="131"/>
      <c r="H1142" s="231">
        <v>2000</v>
      </c>
      <c r="I1142" s="231"/>
      <c r="J1142" s="231"/>
      <c r="K1142" s="231"/>
      <c r="L1142" s="231"/>
      <c r="M1142" s="231">
        <f t="shared" si="639"/>
        <v>2000</v>
      </c>
    </row>
    <row r="1143" spans="1:13" s="100" customFormat="1" hidden="1" x14ac:dyDescent="0.2">
      <c r="A1143" s="95" t="s">
        <v>749</v>
      </c>
      <c r="B1143" s="93" t="s">
        <v>479</v>
      </c>
      <c r="C1143" s="94">
        <v>11</v>
      </c>
      <c r="D1143" s="95" t="s">
        <v>101</v>
      </c>
      <c r="E1143" s="109">
        <v>3235</v>
      </c>
      <c r="F1143" s="141" t="s">
        <v>56</v>
      </c>
      <c r="G1143" s="131"/>
      <c r="H1143" s="244">
        <v>12600</v>
      </c>
      <c r="I1143" s="244"/>
      <c r="J1143" s="244"/>
      <c r="K1143" s="244"/>
      <c r="L1143" s="244"/>
      <c r="M1143" s="244">
        <f t="shared" si="639"/>
        <v>12600</v>
      </c>
    </row>
    <row r="1144" spans="1:13" s="138" customFormat="1" ht="15" hidden="1" x14ac:dyDescent="0.2">
      <c r="A1144" s="95" t="s">
        <v>749</v>
      </c>
      <c r="B1144" s="93" t="s">
        <v>479</v>
      </c>
      <c r="C1144" s="94">
        <v>11</v>
      </c>
      <c r="D1144" s="95" t="s">
        <v>101</v>
      </c>
      <c r="E1144" s="109">
        <v>3239</v>
      </c>
      <c r="F1144" s="141" t="s">
        <v>60</v>
      </c>
      <c r="G1144" s="131"/>
      <c r="H1144" s="234">
        <v>900</v>
      </c>
      <c r="I1144" s="234"/>
      <c r="J1144" s="234"/>
      <c r="K1144" s="234"/>
      <c r="L1144" s="234"/>
      <c r="M1144" s="234">
        <f t="shared" si="639"/>
        <v>900</v>
      </c>
    </row>
    <row r="1145" spans="1:13" s="138" customFormat="1" hidden="1" x14ac:dyDescent="0.2">
      <c r="A1145" s="117" t="s">
        <v>749</v>
      </c>
      <c r="B1145" s="101" t="s">
        <v>479</v>
      </c>
      <c r="C1145" s="102">
        <v>11</v>
      </c>
      <c r="D1145" s="117"/>
      <c r="E1145" s="104">
        <v>329</v>
      </c>
      <c r="F1145" s="140"/>
      <c r="G1145" s="105"/>
      <c r="H1145" s="106">
        <f t="shared" ref="H1145:I1145" si="656">SUM(H1146:H1148)</f>
        <v>2870</v>
      </c>
      <c r="I1145" s="106">
        <f t="shared" si="656"/>
        <v>0</v>
      </c>
      <c r="J1145" s="106">
        <f t="shared" ref="J1145:L1145" si="657">SUM(J1146:J1148)</f>
        <v>0</v>
      </c>
      <c r="K1145" s="106">
        <f t="shared" si="657"/>
        <v>0</v>
      </c>
      <c r="L1145" s="106">
        <f t="shared" si="657"/>
        <v>0</v>
      </c>
      <c r="M1145" s="106">
        <f t="shared" si="639"/>
        <v>2870</v>
      </c>
    </row>
    <row r="1146" spans="1:13" s="100" customFormat="1" hidden="1" x14ac:dyDescent="0.2">
      <c r="A1146" s="95" t="s">
        <v>749</v>
      </c>
      <c r="B1146" s="93" t="s">
        <v>479</v>
      </c>
      <c r="C1146" s="94">
        <v>11</v>
      </c>
      <c r="D1146" s="95" t="s">
        <v>101</v>
      </c>
      <c r="E1146" s="109">
        <v>3292</v>
      </c>
      <c r="F1146" s="141" t="s">
        <v>63</v>
      </c>
      <c r="G1146" s="131"/>
      <c r="H1146" s="231">
        <v>2400</v>
      </c>
      <c r="I1146" s="231"/>
      <c r="J1146" s="231"/>
      <c r="K1146" s="231"/>
      <c r="L1146" s="231"/>
      <c r="M1146" s="231">
        <f t="shared" si="639"/>
        <v>2400</v>
      </c>
    </row>
    <row r="1147" spans="1:13" s="100" customFormat="1" hidden="1" x14ac:dyDescent="0.2">
      <c r="A1147" s="95" t="s">
        <v>749</v>
      </c>
      <c r="B1147" s="93" t="s">
        <v>479</v>
      </c>
      <c r="C1147" s="94">
        <v>11</v>
      </c>
      <c r="D1147" s="95" t="s">
        <v>101</v>
      </c>
      <c r="E1147" s="109">
        <v>3294</v>
      </c>
      <c r="F1147" s="141" t="s">
        <v>605</v>
      </c>
      <c r="G1147" s="131"/>
      <c r="H1147" s="244">
        <v>200</v>
      </c>
      <c r="I1147" s="244"/>
      <c r="J1147" s="244"/>
      <c r="K1147" s="244"/>
      <c r="L1147" s="244"/>
      <c r="M1147" s="244">
        <f t="shared" si="639"/>
        <v>200</v>
      </c>
    </row>
    <row r="1148" spans="1:13" s="100" customFormat="1" hidden="1" x14ac:dyDescent="0.2">
      <c r="A1148" s="95" t="s">
        <v>749</v>
      </c>
      <c r="B1148" s="93" t="s">
        <v>479</v>
      </c>
      <c r="C1148" s="94">
        <v>11</v>
      </c>
      <c r="D1148" s="95" t="s">
        <v>101</v>
      </c>
      <c r="E1148" s="109">
        <v>3299</v>
      </c>
      <c r="F1148" s="141" t="s">
        <v>67</v>
      </c>
      <c r="G1148" s="131"/>
      <c r="H1148" s="234">
        <v>270</v>
      </c>
      <c r="I1148" s="234"/>
      <c r="J1148" s="234"/>
      <c r="K1148" s="234"/>
      <c r="L1148" s="234"/>
      <c r="M1148" s="234">
        <f t="shared" si="639"/>
        <v>270</v>
      </c>
    </row>
    <row r="1149" spans="1:13" s="100" customFormat="1" ht="67.5" hidden="1" x14ac:dyDescent="0.2">
      <c r="A1149" s="178" t="s">
        <v>749</v>
      </c>
      <c r="B1149" s="169" t="s">
        <v>752</v>
      </c>
      <c r="C1149" s="169"/>
      <c r="D1149" s="169"/>
      <c r="E1149" s="176"/>
      <c r="F1149" s="173" t="s">
        <v>480</v>
      </c>
      <c r="G1149" s="174" t="s">
        <v>616</v>
      </c>
      <c r="H1149" s="248">
        <f t="shared" ref="H1149:I1149" si="658">H1150+H1154</f>
        <v>970000</v>
      </c>
      <c r="I1149" s="248">
        <f t="shared" si="658"/>
        <v>80000</v>
      </c>
      <c r="J1149" s="248">
        <f t="shared" ref="J1149:L1149" si="659">J1150+J1154</f>
        <v>0</v>
      </c>
      <c r="K1149" s="248">
        <f t="shared" si="659"/>
        <v>0</v>
      </c>
      <c r="L1149" s="248">
        <f t="shared" si="659"/>
        <v>0</v>
      </c>
      <c r="M1149" s="248">
        <f t="shared" si="639"/>
        <v>890000</v>
      </c>
    </row>
    <row r="1150" spans="1:13" s="138" customFormat="1" hidden="1" x14ac:dyDescent="0.2">
      <c r="A1150" s="194" t="s">
        <v>749</v>
      </c>
      <c r="B1150" s="175" t="s">
        <v>752</v>
      </c>
      <c r="C1150" s="165">
        <v>11</v>
      </c>
      <c r="D1150" s="165"/>
      <c r="E1150" s="166">
        <v>32</v>
      </c>
      <c r="F1150" s="167"/>
      <c r="G1150" s="168"/>
      <c r="H1150" s="247">
        <f t="shared" ref="H1150:L1150" si="660">H1151</f>
        <v>920000</v>
      </c>
      <c r="I1150" s="247">
        <f t="shared" si="660"/>
        <v>35000</v>
      </c>
      <c r="J1150" s="247">
        <f t="shared" si="660"/>
        <v>0</v>
      </c>
      <c r="K1150" s="247">
        <f t="shared" si="660"/>
        <v>0</v>
      </c>
      <c r="L1150" s="247">
        <f t="shared" si="660"/>
        <v>0</v>
      </c>
      <c r="M1150" s="247">
        <f t="shared" si="639"/>
        <v>885000</v>
      </c>
    </row>
    <row r="1151" spans="1:13" s="138" customFormat="1" hidden="1" x14ac:dyDescent="0.2">
      <c r="A1151" s="117" t="s">
        <v>749</v>
      </c>
      <c r="B1151" s="101" t="s">
        <v>752</v>
      </c>
      <c r="C1151" s="101">
        <v>11</v>
      </c>
      <c r="D1151" s="117"/>
      <c r="E1151" s="112">
        <v>323</v>
      </c>
      <c r="F1151" s="140"/>
      <c r="G1151" s="105"/>
      <c r="H1151" s="106">
        <f t="shared" ref="H1151:I1151" si="661">H1153+H1152</f>
        <v>920000</v>
      </c>
      <c r="I1151" s="106">
        <f t="shared" si="661"/>
        <v>35000</v>
      </c>
      <c r="J1151" s="106">
        <f t="shared" ref="J1151:L1151" si="662">J1153+J1152</f>
        <v>0</v>
      </c>
      <c r="K1151" s="106">
        <f t="shared" si="662"/>
        <v>0</v>
      </c>
      <c r="L1151" s="106">
        <f t="shared" si="662"/>
        <v>0</v>
      </c>
      <c r="M1151" s="106">
        <f t="shared" si="639"/>
        <v>885000</v>
      </c>
    </row>
    <row r="1152" spans="1:13" ht="15" hidden="1" x14ac:dyDescent="0.2">
      <c r="A1152" s="95" t="s">
        <v>749</v>
      </c>
      <c r="B1152" s="93" t="s">
        <v>752</v>
      </c>
      <c r="C1152" s="93">
        <v>11</v>
      </c>
      <c r="D1152" s="95" t="s">
        <v>101</v>
      </c>
      <c r="E1152" s="118">
        <v>3238</v>
      </c>
      <c r="F1152" s="141" t="s">
        <v>59</v>
      </c>
      <c r="G1152" s="131"/>
      <c r="H1152" s="231">
        <v>170000</v>
      </c>
      <c r="I1152" s="231"/>
      <c r="J1152" s="231"/>
      <c r="K1152" s="231"/>
      <c r="L1152" s="231"/>
      <c r="M1152" s="231">
        <f t="shared" si="639"/>
        <v>170000</v>
      </c>
    </row>
    <row r="1153" spans="1:13" ht="15" hidden="1" x14ac:dyDescent="0.2">
      <c r="A1153" s="95" t="s">
        <v>749</v>
      </c>
      <c r="B1153" s="93" t="s">
        <v>752</v>
      </c>
      <c r="C1153" s="93">
        <v>11</v>
      </c>
      <c r="D1153" s="95" t="s">
        <v>101</v>
      </c>
      <c r="E1153" s="118">
        <v>3239</v>
      </c>
      <c r="F1153" s="141" t="s">
        <v>60</v>
      </c>
      <c r="G1153" s="131"/>
      <c r="H1153" s="244">
        <v>750000</v>
      </c>
      <c r="I1153" s="244">
        <v>35000</v>
      </c>
      <c r="J1153" s="244"/>
      <c r="K1153" s="244"/>
      <c r="L1153" s="244"/>
      <c r="M1153" s="244">
        <f t="shared" si="639"/>
        <v>715000</v>
      </c>
    </row>
    <row r="1154" spans="1:13" s="138" customFormat="1" hidden="1" x14ac:dyDescent="0.2">
      <c r="A1154" s="194" t="s">
        <v>749</v>
      </c>
      <c r="B1154" s="175" t="s">
        <v>752</v>
      </c>
      <c r="C1154" s="165">
        <v>11</v>
      </c>
      <c r="D1154" s="165"/>
      <c r="E1154" s="166">
        <v>42</v>
      </c>
      <c r="F1154" s="167"/>
      <c r="G1154" s="168"/>
      <c r="H1154" s="247">
        <f t="shared" ref="H1154:L1155" si="663">H1155</f>
        <v>50000</v>
      </c>
      <c r="I1154" s="247">
        <f t="shared" si="663"/>
        <v>45000</v>
      </c>
      <c r="J1154" s="247">
        <f t="shared" si="663"/>
        <v>0</v>
      </c>
      <c r="K1154" s="247">
        <f t="shared" si="663"/>
        <v>0</v>
      </c>
      <c r="L1154" s="247">
        <f t="shared" si="663"/>
        <v>0</v>
      </c>
      <c r="M1154" s="247">
        <f t="shared" si="639"/>
        <v>5000</v>
      </c>
    </row>
    <row r="1155" spans="1:13" s="100" customFormat="1" hidden="1" x14ac:dyDescent="0.2">
      <c r="A1155" s="117" t="s">
        <v>749</v>
      </c>
      <c r="B1155" s="101" t="s">
        <v>752</v>
      </c>
      <c r="C1155" s="101">
        <v>11</v>
      </c>
      <c r="D1155" s="117"/>
      <c r="E1155" s="112">
        <v>426</v>
      </c>
      <c r="F1155" s="140"/>
      <c r="G1155" s="105"/>
      <c r="H1155" s="106">
        <f t="shared" si="663"/>
        <v>50000</v>
      </c>
      <c r="I1155" s="106">
        <f t="shared" si="663"/>
        <v>45000</v>
      </c>
      <c r="J1155" s="106">
        <f t="shared" si="663"/>
        <v>0</v>
      </c>
      <c r="K1155" s="106">
        <f t="shared" si="663"/>
        <v>0</v>
      </c>
      <c r="L1155" s="106">
        <f t="shared" si="663"/>
        <v>0</v>
      </c>
      <c r="M1155" s="106">
        <f t="shared" si="639"/>
        <v>5000</v>
      </c>
    </row>
    <row r="1156" spans="1:13" s="115" customFormat="1" ht="15" hidden="1" x14ac:dyDescent="0.2">
      <c r="A1156" s="95" t="s">
        <v>749</v>
      </c>
      <c r="B1156" s="93" t="s">
        <v>752</v>
      </c>
      <c r="C1156" s="93">
        <v>11</v>
      </c>
      <c r="D1156" s="95" t="s">
        <v>101</v>
      </c>
      <c r="E1156" s="118">
        <v>4262</v>
      </c>
      <c r="F1156" s="141" t="s">
        <v>86</v>
      </c>
      <c r="G1156" s="131"/>
      <c r="H1156" s="231">
        <v>50000</v>
      </c>
      <c r="I1156" s="231">
        <v>45000</v>
      </c>
      <c r="J1156" s="231"/>
      <c r="K1156" s="231"/>
      <c r="L1156" s="231"/>
      <c r="M1156" s="231">
        <f t="shared" si="639"/>
        <v>5000</v>
      </c>
    </row>
    <row r="1157" spans="1:13" s="309" customFormat="1" hidden="1" x14ac:dyDescent="0.2">
      <c r="A1157" s="197" t="s">
        <v>753</v>
      </c>
      <c r="B1157" s="372" t="s">
        <v>754</v>
      </c>
      <c r="C1157" s="372"/>
      <c r="D1157" s="372"/>
      <c r="E1157" s="372"/>
      <c r="F1157" s="372"/>
      <c r="G1157" s="127"/>
      <c r="H1157" s="99">
        <f>H1158+H1251</f>
        <v>1635123</v>
      </c>
      <c r="I1157" s="99">
        <f>I1158+I1251</f>
        <v>11580</v>
      </c>
      <c r="J1157" s="99">
        <f>J1158+J1251</f>
        <v>26621</v>
      </c>
      <c r="K1157" s="99">
        <f>K1158+K1251</f>
        <v>0</v>
      </c>
      <c r="L1157" s="99">
        <f>L1158+L1251</f>
        <v>331820</v>
      </c>
      <c r="M1157" s="99">
        <f t="shared" si="639"/>
        <v>1981984</v>
      </c>
    </row>
    <row r="1158" spans="1:13" s="100" customFormat="1" ht="31.5" hidden="1" x14ac:dyDescent="0.2">
      <c r="A1158" s="198" t="s">
        <v>755</v>
      </c>
      <c r="B1158" s="371" t="s">
        <v>519</v>
      </c>
      <c r="C1158" s="371"/>
      <c r="D1158" s="371"/>
      <c r="E1158" s="371"/>
      <c r="F1158" s="144" t="s">
        <v>756</v>
      </c>
      <c r="G1158" s="116"/>
      <c r="H1158" s="245">
        <f>H1159+H1219+H1234</f>
        <v>999080</v>
      </c>
      <c r="I1158" s="245">
        <f>I1159+I1219+I1234</f>
        <v>8755</v>
      </c>
      <c r="J1158" s="245">
        <f>J1159+J1219+J1234</f>
        <v>17735</v>
      </c>
      <c r="K1158" s="245">
        <f>K1159+K1219+K1234</f>
        <v>0</v>
      </c>
      <c r="L1158" s="245">
        <f>L1159+L1219+L1234</f>
        <v>179420</v>
      </c>
      <c r="M1158" s="245">
        <f t="shared" si="639"/>
        <v>1187480</v>
      </c>
    </row>
    <row r="1159" spans="1:13" s="100" customFormat="1" ht="33.75" hidden="1" x14ac:dyDescent="0.2">
      <c r="A1159" s="195" t="s">
        <v>755</v>
      </c>
      <c r="B1159" s="170" t="s">
        <v>524</v>
      </c>
      <c r="C1159" s="170"/>
      <c r="D1159" s="170"/>
      <c r="E1159" s="171"/>
      <c r="F1159" s="173" t="s">
        <v>522</v>
      </c>
      <c r="G1159" s="174" t="s">
        <v>681</v>
      </c>
      <c r="H1159" s="248">
        <f>H1160+H1168+H1199+H1203+H1206+H1210+H1216</f>
        <v>938780</v>
      </c>
      <c r="I1159" s="248">
        <f>I1160+I1168+I1199+I1203+I1206+I1210+I1216</f>
        <v>0</v>
      </c>
      <c r="J1159" s="248">
        <f>J1160+J1168+J1199+J1203+J1206+J1210+J1216</f>
        <v>10770</v>
      </c>
      <c r="K1159" s="248">
        <f>K1160+K1168+K1199+K1203+K1206+K1210+K1216</f>
        <v>0</v>
      </c>
      <c r="L1159" s="248">
        <f>L1160+L1168+L1199+L1203+L1206+L1210+L1216</f>
        <v>179420</v>
      </c>
      <c r="M1159" s="248">
        <f t="shared" si="639"/>
        <v>1128970</v>
      </c>
    </row>
    <row r="1160" spans="1:13" s="149" customFormat="1" hidden="1" x14ac:dyDescent="0.2">
      <c r="A1160" s="194" t="s">
        <v>755</v>
      </c>
      <c r="B1160" s="175" t="s">
        <v>524</v>
      </c>
      <c r="C1160" s="165">
        <v>11</v>
      </c>
      <c r="D1160" s="165"/>
      <c r="E1160" s="166">
        <v>31</v>
      </c>
      <c r="F1160" s="167"/>
      <c r="G1160" s="168"/>
      <c r="H1160" s="247">
        <f t="shared" ref="H1160:I1160" si="664">H1161+H1164+H1166</f>
        <v>706050</v>
      </c>
      <c r="I1160" s="247">
        <f t="shared" si="664"/>
        <v>0</v>
      </c>
      <c r="J1160" s="247">
        <f t="shared" ref="J1160:L1160" si="665">J1161+J1164+J1166</f>
        <v>0</v>
      </c>
      <c r="K1160" s="247">
        <f t="shared" si="665"/>
        <v>0</v>
      </c>
      <c r="L1160" s="247">
        <f t="shared" si="665"/>
        <v>179420</v>
      </c>
      <c r="M1160" s="247">
        <f t="shared" si="639"/>
        <v>885470</v>
      </c>
    </row>
    <row r="1161" spans="1:13" s="149" customFormat="1" hidden="1" x14ac:dyDescent="0.2">
      <c r="A1161" s="117" t="s">
        <v>755</v>
      </c>
      <c r="B1161" s="101" t="s">
        <v>524</v>
      </c>
      <c r="C1161" s="102">
        <v>11</v>
      </c>
      <c r="D1161" s="117"/>
      <c r="E1161" s="104">
        <v>311</v>
      </c>
      <c r="F1161" s="140"/>
      <c r="G1161" s="105"/>
      <c r="H1161" s="246">
        <f t="shared" ref="H1161:I1161" si="666">SUM(H1162:H1163)</f>
        <v>588900</v>
      </c>
      <c r="I1161" s="246">
        <f t="shared" si="666"/>
        <v>0</v>
      </c>
      <c r="J1161" s="246">
        <f t="shared" ref="J1161:L1161" si="667">SUM(J1162:J1163)</f>
        <v>0</v>
      </c>
      <c r="K1161" s="246">
        <f t="shared" si="667"/>
        <v>0</v>
      </c>
      <c r="L1161" s="246">
        <f t="shared" si="667"/>
        <v>151770</v>
      </c>
      <c r="M1161" s="246">
        <f t="shared" si="639"/>
        <v>740670</v>
      </c>
    </row>
    <row r="1162" spans="1:13" s="100" customFormat="1" hidden="1" x14ac:dyDescent="0.2">
      <c r="A1162" s="95" t="s">
        <v>755</v>
      </c>
      <c r="B1162" s="93" t="s">
        <v>524</v>
      </c>
      <c r="C1162" s="94">
        <v>11</v>
      </c>
      <c r="D1162" s="95" t="s">
        <v>270</v>
      </c>
      <c r="E1162" s="118">
        <v>3111</v>
      </c>
      <c r="F1162" s="141" t="s">
        <v>33</v>
      </c>
      <c r="G1162" s="131"/>
      <c r="H1162" s="231">
        <v>588230</v>
      </c>
      <c r="I1162" s="231"/>
      <c r="J1162" s="231"/>
      <c r="K1162" s="231"/>
      <c r="L1162" s="231">
        <v>151770</v>
      </c>
      <c r="M1162" s="231">
        <f t="shared" si="639"/>
        <v>740000</v>
      </c>
    </row>
    <row r="1163" spans="1:13" s="149" customFormat="1" hidden="1" x14ac:dyDescent="0.2">
      <c r="A1163" s="95" t="s">
        <v>755</v>
      </c>
      <c r="B1163" s="93" t="s">
        <v>524</v>
      </c>
      <c r="C1163" s="94">
        <v>11</v>
      </c>
      <c r="D1163" s="95" t="s">
        <v>270</v>
      </c>
      <c r="E1163" s="118">
        <v>3113</v>
      </c>
      <c r="F1163" s="141" t="s">
        <v>35</v>
      </c>
      <c r="G1163" s="131"/>
      <c r="H1163" s="234">
        <v>670</v>
      </c>
      <c r="I1163" s="234"/>
      <c r="J1163" s="234"/>
      <c r="K1163" s="234"/>
      <c r="L1163" s="234"/>
      <c r="M1163" s="234">
        <f t="shared" si="639"/>
        <v>670</v>
      </c>
    </row>
    <row r="1164" spans="1:13" s="100" customFormat="1" hidden="1" x14ac:dyDescent="0.2">
      <c r="A1164" s="117" t="s">
        <v>755</v>
      </c>
      <c r="B1164" s="101" t="s">
        <v>524</v>
      </c>
      <c r="C1164" s="102">
        <v>11</v>
      </c>
      <c r="D1164" s="117"/>
      <c r="E1164" s="112">
        <v>312</v>
      </c>
      <c r="F1164" s="140"/>
      <c r="G1164" s="105"/>
      <c r="H1164" s="106">
        <f t="shared" ref="H1164:L1164" si="668">SUM(H1165)</f>
        <v>20000</v>
      </c>
      <c r="I1164" s="106">
        <f t="shared" si="668"/>
        <v>0</v>
      </c>
      <c r="J1164" s="106">
        <f t="shared" si="668"/>
        <v>0</v>
      </c>
      <c r="K1164" s="106">
        <f t="shared" si="668"/>
        <v>0</v>
      </c>
      <c r="L1164" s="106">
        <f t="shared" si="668"/>
        <v>2800</v>
      </c>
      <c r="M1164" s="106">
        <f t="shared" si="639"/>
        <v>22800</v>
      </c>
    </row>
    <row r="1165" spans="1:13" s="149" customFormat="1" hidden="1" x14ac:dyDescent="0.2">
      <c r="A1165" s="95" t="s">
        <v>755</v>
      </c>
      <c r="B1165" s="93" t="s">
        <v>524</v>
      </c>
      <c r="C1165" s="94">
        <v>11</v>
      </c>
      <c r="D1165" s="95" t="s">
        <v>270</v>
      </c>
      <c r="E1165" s="118">
        <v>3121</v>
      </c>
      <c r="F1165" s="141" t="s">
        <v>471</v>
      </c>
      <c r="G1165" s="131"/>
      <c r="H1165" s="231">
        <v>20000</v>
      </c>
      <c r="I1165" s="231"/>
      <c r="J1165" s="231"/>
      <c r="K1165" s="231"/>
      <c r="L1165" s="231">
        <v>2800</v>
      </c>
      <c r="M1165" s="231">
        <f t="shared" si="639"/>
        <v>22800</v>
      </c>
    </row>
    <row r="1166" spans="1:13" s="100" customFormat="1" hidden="1" x14ac:dyDescent="0.2">
      <c r="A1166" s="117" t="s">
        <v>755</v>
      </c>
      <c r="B1166" s="101" t="s">
        <v>524</v>
      </c>
      <c r="C1166" s="102">
        <v>11</v>
      </c>
      <c r="D1166" s="117"/>
      <c r="E1166" s="112">
        <v>313</v>
      </c>
      <c r="F1166" s="140"/>
      <c r="G1166" s="105"/>
      <c r="H1166" s="106">
        <f t="shared" ref="H1166:L1166" si="669">SUM(H1167:H1167)</f>
        <v>97150</v>
      </c>
      <c r="I1166" s="106">
        <f t="shared" si="669"/>
        <v>0</v>
      </c>
      <c r="J1166" s="106">
        <f t="shared" si="669"/>
        <v>0</v>
      </c>
      <c r="K1166" s="106">
        <f t="shared" si="669"/>
        <v>0</v>
      </c>
      <c r="L1166" s="106">
        <f t="shared" si="669"/>
        <v>24850</v>
      </c>
      <c r="M1166" s="106">
        <f t="shared" si="639"/>
        <v>122000</v>
      </c>
    </row>
    <row r="1167" spans="1:13" s="100" customFormat="1" hidden="1" x14ac:dyDescent="0.2">
      <c r="A1167" s="95" t="s">
        <v>755</v>
      </c>
      <c r="B1167" s="93" t="s">
        <v>524</v>
      </c>
      <c r="C1167" s="94">
        <v>11</v>
      </c>
      <c r="D1167" s="95" t="s">
        <v>270</v>
      </c>
      <c r="E1167" s="118">
        <v>3132</v>
      </c>
      <c r="F1167" s="141" t="s">
        <v>40</v>
      </c>
      <c r="G1167" s="131"/>
      <c r="H1167" s="231">
        <v>97150</v>
      </c>
      <c r="I1167" s="231"/>
      <c r="J1167" s="231"/>
      <c r="K1167" s="231"/>
      <c r="L1167" s="231">
        <v>24850</v>
      </c>
      <c r="M1167" s="231">
        <f t="shared" si="639"/>
        <v>122000</v>
      </c>
    </row>
    <row r="1168" spans="1:13" s="149" customFormat="1" hidden="1" x14ac:dyDescent="0.2">
      <c r="A1168" s="194" t="s">
        <v>755</v>
      </c>
      <c r="B1168" s="175" t="s">
        <v>524</v>
      </c>
      <c r="C1168" s="165">
        <v>11</v>
      </c>
      <c r="D1168" s="165"/>
      <c r="E1168" s="166">
        <v>32</v>
      </c>
      <c r="F1168" s="167"/>
      <c r="G1168" s="168"/>
      <c r="H1168" s="247">
        <f t="shared" ref="H1168:I1168" si="670">H1169+H1174+H1180+H1189+H1191</f>
        <v>229430</v>
      </c>
      <c r="I1168" s="247">
        <f t="shared" si="670"/>
        <v>0</v>
      </c>
      <c r="J1168" s="247">
        <f t="shared" ref="J1168:L1168" si="671">J1169+J1174+J1180+J1189+J1191</f>
        <v>10770</v>
      </c>
      <c r="K1168" s="247">
        <f t="shared" si="671"/>
        <v>0</v>
      </c>
      <c r="L1168" s="247">
        <f t="shared" si="671"/>
        <v>0</v>
      </c>
      <c r="M1168" s="247">
        <f t="shared" si="639"/>
        <v>240200</v>
      </c>
    </row>
    <row r="1169" spans="1:13" s="149" customFormat="1" hidden="1" x14ac:dyDescent="0.2">
      <c r="A1169" s="117" t="s">
        <v>755</v>
      </c>
      <c r="B1169" s="101" t="s">
        <v>524</v>
      </c>
      <c r="C1169" s="102">
        <v>11</v>
      </c>
      <c r="D1169" s="117"/>
      <c r="E1169" s="112">
        <v>321</v>
      </c>
      <c r="F1169" s="140"/>
      <c r="G1169" s="105"/>
      <c r="H1169" s="106">
        <f t="shared" ref="H1169:I1169" si="672">SUM(H1170:H1173)</f>
        <v>56500</v>
      </c>
      <c r="I1169" s="106">
        <f t="shared" si="672"/>
        <v>0</v>
      </c>
      <c r="J1169" s="106">
        <f t="shared" ref="J1169:L1169" si="673">SUM(J1170:J1173)</f>
        <v>4170</v>
      </c>
      <c r="K1169" s="106">
        <f t="shared" si="673"/>
        <v>0</v>
      </c>
      <c r="L1169" s="106">
        <f t="shared" si="673"/>
        <v>0</v>
      </c>
      <c r="M1169" s="106">
        <f t="shared" si="639"/>
        <v>60670</v>
      </c>
    </row>
    <row r="1170" spans="1:13" s="149" customFormat="1" hidden="1" x14ac:dyDescent="0.2">
      <c r="A1170" s="95" t="s">
        <v>755</v>
      </c>
      <c r="B1170" s="93" t="s">
        <v>524</v>
      </c>
      <c r="C1170" s="94">
        <v>11</v>
      </c>
      <c r="D1170" s="95" t="s">
        <v>270</v>
      </c>
      <c r="E1170" s="118">
        <v>3211</v>
      </c>
      <c r="F1170" s="141" t="s">
        <v>42</v>
      </c>
      <c r="G1170" s="131"/>
      <c r="H1170" s="231">
        <v>26600</v>
      </c>
      <c r="I1170" s="231"/>
      <c r="J1170" s="231">
        <v>1670</v>
      </c>
      <c r="K1170" s="231"/>
      <c r="L1170" s="231"/>
      <c r="M1170" s="231">
        <f t="shared" si="639"/>
        <v>28270</v>
      </c>
    </row>
    <row r="1171" spans="1:13" s="149" customFormat="1" ht="30" hidden="1" x14ac:dyDescent="0.2">
      <c r="A1171" s="95" t="s">
        <v>755</v>
      </c>
      <c r="B1171" s="93" t="s">
        <v>524</v>
      </c>
      <c r="C1171" s="94">
        <v>11</v>
      </c>
      <c r="D1171" s="95" t="s">
        <v>270</v>
      </c>
      <c r="E1171" s="118">
        <v>3212</v>
      </c>
      <c r="F1171" s="141" t="s">
        <v>43</v>
      </c>
      <c r="G1171" s="131"/>
      <c r="H1171" s="244">
        <v>14000</v>
      </c>
      <c r="I1171" s="244"/>
      <c r="J1171" s="244"/>
      <c r="K1171" s="244"/>
      <c r="L1171" s="244"/>
      <c r="M1171" s="244">
        <f t="shared" si="639"/>
        <v>14000</v>
      </c>
    </row>
    <row r="1172" spans="1:13" s="100" customFormat="1" hidden="1" x14ac:dyDescent="0.2">
      <c r="A1172" s="95" t="s">
        <v>755</v>
      </c>
      <c r="B1172" s="93" t="s">
        <v>524</v>
      </c>
      <c r="C1172" s="94">
        <v>11</v>
      </c>
      <c r="D1172" s="95" t="s">
        <v>270</v>
      </c>
      <c r="E1172" s="118">
        <v>3213</v>
      </c>
      <c r="F1172" s="141" t="s">
        <v>44</v>
      </c>
      <c r="G1172" s="131"/>
      <c r="H1172" s="244">
        <v>7900</v>
      </c>
      <c r="I1172" s="244"/>
      <c r="J1172" s="244"/>
      <c r="K1172" s="244"/>
      <c r="L1172" s="244"/>
      <c r="M1172" s="244">
        <f t="shared" si="639"/>
        <v>7900</v>
      </c>
    </row>
    <row r="1173" spans="1:13" s="149" customFormat="1" hidden="1" x14ac:dyDescent="0.2">
      <c r="A1173" s="95" t="s">
        <v>755</v>
      </c>
      <c r="B1173" s="93" t="s">
        <v>524</v>
      </c>
      <c r="C1173" s="94">
        <v>11</v>
      </c>
      <c r="D1173" s="95" t="s">
        <v>270</v>
      </c>
      <c r="E1173" s="118">
        <v>3214</v>
      </c>
      <c r="F1173" s="141" t="s">
        <v>45</v>
      </c>
      <c r="G1173" s="131"/>
      <c r="H1173" s="244">
        <v>8000</v>
      </c>
      <c r="I1173" s="244"/>
      <c r="J1173" s="244">
        <v>2500</v>
      </c>
      <c r="K1173" s="244"/>
      <c r="L1173" s="244"/>
      <c r="M1173" s="244">
        <f t="shared" si="639"/>
        <v>10500</v>
      </c>
    </row>
    <row r="1174" spans="1:13" s="149" customFormat="1" hidden="1" x14ac:dyDescent="0.2">
      <c r="A1174" s="117" t="s">
        <v>755</v>
      </c>
      <c r="B1174" s="101" t="s">
        <v>524</v>
      </c>
      <c r="C1174" s="102">
        <v>11</v>
      </c>
      <c r="D1174" s="117"/>
      <c r="E1174" s="112">
        <v>322</v>
      </c>
      <c r="F1174" s="140"/>
      <c r="G1174" s="105"/>
      <c r="H1174" s="106">
        <f t="shared" ref="H1174:I1174" si="674">SUM(H1175:H1179)</f>
        <v>18430</v>
      </c>
      <c r="I1174" s="106">
        <f t="shared" si="674"/>
        <v>0</v>
      </c>
      <c r="J1174" s="106">
        <f t="shared" ref="J1174:L1174" si="675">SUM(J1175:J1179)</f>
        <v>0</v>
      </c>
      <c r="K1174" s="106">
        <f t="shared" si="675"/>
        <v>0</v>
      </c>
      <c r="L1174" s="106">
        <f t="shared" si="675"/>
        <v>0</v>
      </c>
      <c r="M1174" s="106">
        <f t="shared" si="639"/>
        <v>18430</v>
      </c>
    </row>
    <row r="1175" spans="1:13" s="149" customFormat="1" hidden="1" x14ac:dyDescent="0.2">
      <c r="A1175" s="95" t="s">
        <v>755</v>
      </c>
      <c r="B1175" s="93" t="s">
        <v>524</v>
      </c>
      <c r="C1175" s="94">
        <v>11</v>
      </c>
      <c r="D1175" s="95" t="s">
        <v>270</v>
      </c>
      <c r="E1175" s="118">
        <v>3221</v>
      </c>
      <c r="F1175" s="141" t="s">
        <v>297</v>
      </c>
      <c r="G1175" s="131"/>
      <c r="H1175" s="231">
        <v>7300</v>
      </c>
      <c r="I1175" s="231"/>
      <c r="J1175" s="231"/>
      <c r="K1175" s="231"/>
      <c r="L1175" s="231"/>
      <c r="M1175" s="231">
        <f t="shared" si="639"/>
        <v>7300</v>
      </c>
    </row>
    <row r="1176" spans="1:13" s="149" customFormat="1" hidden="1" x14ac:dyDescent="0.2">
      <c r="A1176" s="95" t="s">
        <v>755</v>
      </c>
      <c r="B1176" s="93" t="s">
        <v>524</v>
      </c>
      <c r="C1176" s="94">
        <v>11</v>
      </c>
      <c r="D1176" s="95" t="s">
        <v>270</v>
      </c>
      <c r="E1176" s="118">
        <v>3223</v>
      </c>
      <c r="F1176" s="141" t="s">
        <v>48</v>
      </c>
      <c r="G1176" s="131"/>
      <c r="H1176" s="244">
        <v>8700</v>
      </c>
      <c r="I1176" s="244"/>
      <c r="J1176" s="244"/>
      <c r="K1176" s="244"/>
      <c r="L1176" s="244"/>
      <c r="M1176" s="244">
        <f t="shared" si="639"/>
        <v>8700</v>
      </c>
    </row>
    <row r="1177" spans="1:13" s="149" customFormat="1" ht="30" hidden="1" x14ac:dyDescent="0.2">
      <c r="A1177" s="95" t="s">
        <v>755</v>
      </c>
      <c r="B1177" s="93" t="s">
        <v>524</v>
      </c>
      <c r="C1177" s="94">
        <v>11</v>
      </c>
      <c r="D1177" s="95" t="s">
        <v>270</v>
      </c>
      <c r="E1177" s="118">
        <v>3224</v>
      </c>
      <c r="F1177" s="141" t="s">
        <v>155</v>
      </c>
      <c r="G1177" s="131"/>
      <c r="H1177" s="244">
        <v>1330</v>
      </c>
      <c r="I1177" s="244"/>
      <c r="J1177" s="244"/>
      <c r="K1177" s="244"/>
      <c r="L1177" s="244"/>
      <c r="M1177" s="244">
        <f t="shared" si="639"/>
        <v>1330</v>
      </c>
    </row>
    <row r="1178" spans="1:13" s="100" customFormat="1" hidden="1" x14ac:dyDescent="0.2">
      <c r="A1178" s="95" t="s">
        <v>755</v>
      </c>
      <c r="B1178" s="93" t="s">
        <v>524</v>
      </c>
      <c r="C1178" s="94">
        <v>11</v>
      </c>
      <c r="D1178" s="95" t="s">
        <v>270</v>
      </c>
      <c r="E1178" s="118">
        <v>3225</v>
      </c>
      <c r="F1178" s="141" t="s">
        <v>473</v>
      </c>
      <c r="G1178" s="131"/>
      <c r="H1178" s="234">
        <v>100</v>
      </c>
      <c r="I1178" s="234"/>
      <c r="J1178" s="234"/>
      <c r="K1178" s="234"/>
      <c r="L1178" s="234"/>
      <c r="M1178" s="234">
        <f t="shared" si="639"/>
        <v>100</v>
      </c>
    </row>
    <row r="1179" spans="1:13" s="149" customFormat="1" hidden="1" x14ac:dyDescent="0.2">
      <c r="A1179" s="95" t="s">
        <v>755</v>
      </c>
      <c r="B1179" s="93" t="s">
        <v>524</v>
      </c>
      <c r="C1179" s="94">
        <v>11</v>
      </c>
      <c r="D1179" s="95" t="s">
        <v>270</v>
      </c>
      <c r="E1179" s="118">
        <v>3227</v>
      </c>
      <c r="F1179" s="141" t="s">
        <v>51</v>
      </c>
      <c r="G1179" s="131"/>
      <c r="H1179" s="244">
        <v>1000</v>
      </c>
      <c r="I1179" s="244"/>
      <c r="J1179" s="244"/>
      <c r="K1179" s="244"/>
      <c r="L1179" s="244"/>
      <c r="M1179" s="244">
        <f t="shared" si="639"/>
        <v>1000</v>
      </c>
    </row>
    <row r="1180" spans="1:13" s="149" customFormat="1" hidden="1" x14ac:dyDescent="0.2">
      <c r="A1180" s="117" t="s">
        <v>755</v>
      </c>
      <c r="B1180" s="101" t="s">
        <v>524</v>
      </c>
      <c r="C1180" s="102">
        <v>11</v>
      </c>
      <c r="D1180" s="117"/>
      <c r="E1180" s="112">
        <v>323</v>
      </c>
      <c r="F1180" s="140"/>
      <c r="G1180" s="105"/>
      <c r="H1180" s="106">
        <f t="shared" ref="H1180:I1180" si="676">SUM(H1181:H1188)</f>
        <v>124700</v>
      </c>
      <c r="I1180" s="106">
        <f t="shared" si="676"/>
        <v>0</v>
      </c>
      <c r="J1180" s="106">
        <f t="shared" ref="J1180:L1180" si="677">SUM(J1181:J1188)</f>
        <v>6600</v>
      </c>
      <c r="K1180" s="106">
        <f t="shared" si="677"/>
        <v>0</v>
      </c>
      <c r="L1180" s="106">
        <f t="shared" si="677"/>
        <v>0</v>
      </c>
      <c r="M1180" s="106">
        <f t="shared" si="639"/>
        <v>131300</v>
      </c>
    </row>
    <row r="1181" spans="1:13" s="149" customFormat="1" hidden="1" x14ac:dyDescent="0.2">
      <c r="A1181" s="95" t="s">
        <v>755</v>
      </c>
      <c r="B1181" s="93" t="s">
        <v>524</v>
      </c>
      <c r="C1181" s="94">
        <v>11</v>
      </c>
      <c r="D1181" s="95" t="s">
        <v>270</v>
      </c>
      <c r="E1181" s="118">
        <v>3231</v>
      </c>
      <c r="F1181" s="141" t="s">
        <v>52</v>
      </c>
      <c r="G1181" s="131"/>
      <c r="H1181" s="231">
        <v>8000</v>
      </c>
      <c r="I1181" s="231"/>
      <c r="J1181" s="231"/>
      <c r="K1181" s="231"/>
      <c r="L1181" s="231"/>
      <c r="M1181" s="231">
        <f t="shared" si="639"/>
        <v>8000</v>
      </c>
    </row>
    <row r="1182" spans="1:13" s="149" customFormat="1" hidden="1" x14ac:dyDescent="0.2">
      <c r="A1182" s="95" t="s">
        <v>755</v>
      </c>
      <c r="B1182" s="93" t="s">
        <v>524</v>
      </c>
      <c r="C1182" s="94">
        <v>11</v>
      </c>
      <c r="D1182" s="95" t="s">
        <v>270</v>
      </c>
      <c r="E1182" s="118">
        <v>3232</v>
      </c>
      <c r="F1182" s="141" t="s">
        <v>53</v>
      </c>
      <c r="G1182" s="131"/>
      <c r="H1182" s="244">
        <v>20000</v>
      </c>
      <c r="I1182" s="244"/>
      <c r="J1182" s="244"/>
      <c r="K1182" s="244"/>
      <c r="L1182" s="244"/>
      <c r="M1182" s="244">
        <f t="shared" ref="M1182:M1245" si="678">H1182-I1182+J1182-K1182+L1182</f>
        <v>20000</v>
      </c>
    </row>
    <row r="1183" spans="1:13" s="149" customFormat="1" hidden="1" x14ac:dyDescent="0.2">
      <c r="A1183" s="95" t="s">
        <v>755</v>
      </c>
      <c r="B1183" s="93" t="s">
        <v>524</v>
      </c>
      <c r="C1183" s="94">
        <v>11</v>
      </c>
      <c r="D1183" s="95" t="s">
        <v>270</v>
      </c>
      <c r="E1183" s="118">
        <v>3233</v>
      </c>
      <c r="F1183" s="141" t="s">
        <v>54</v>
      </c>
      <c r="G1183" s="131"/>
      <c r="H1183" s="244">
        <v>1400</v>
      </c>
      <c r="I1183" s="244"/>
      <c r="J1183" s="244">
        <v>300</v>
      </c>
      <c r="K1183" s="244"/>
      <c r="L1183" s="244"/>
      <c r="M1183" s="244">
        <f t="shared" si="678"/>
        <v>1700</v>
      </c>
    </row>
    <row r="1184" spans="1:13" s="149" customFormat="1" hidden="1" x14ac:dyDescent="0.2">
      <c r="A1184" s="95" t="s">
        <v>755</v>
      </c>
      <c r="B1184" s="93" t="s">
        <v>524</v>
      </c>
      <c r="C1184" s="94">
        <v>11</v>
      </c>
      <c r="D1184" s="95" t="s">
        <v>270</v>
      </c>
      <c r="E1184" s="118">
        <v>3234</v>
      </c>
      <c r="F1184" s="141" t="s">
        <v>55</v>
      </c>
      <c r="G1184" s="131"/>
      <c r="H1184" s="244">
        <v>2000</v>
      </c>
      <c r="I1184" s="244"/>
      <c r="J1184" s="244"/>
      <c r="K1184" s="244"/>
      <c r="L1184" s="244"/>
      <c r="M1184" s="244">
        <f t="shared" si="678"/>
        <v>2000</v>
      </c>
    </row>
    <row r="1185" spans="1:13" s="149" customFormat="1" hidden="1" x14ac:dyDescent="0.2">
      <c r="A1185" s="95" t="s">
        <v>755</v>
      </c>
      <c r="B1185" s="93" t="s">
        <v>524</v>
      </c>
      <c r="C1185" s="94">
        <v>11</v>
      </c>
      <c r="D1185" s="95" t="s">
        <v>270</v>
      </c>
      <c r="E1185" s="118">
        <v>3235</v>
      </c>
      <c r="F1185" s="141" t="s">
        <v>56</v>
      </c>
      <c r="G1185" s="131"/>
      <c r="H1185" s="244">
        <v>76000</v>
      </c>
      <c r="I1185" s="244"/>
      <c r="J1185" s="244"/>
      <c r="K1185" s="244"/>
      <c r="L1185" s="244"/>
      <c r="M1185" s="244">
        <f t="shared" si="678"/>
        <v>76000</v>
      </c>
    </row>
    <row r="1186" spans="1:13" s="149" customFormat="1" hidden="1" x14ac:dyDescent="0.2">
      <c r="A1186" s="95" t="s">
        <v>755</v>
      </c>
      <c r="B1186" s="93" t="s">
        <v>524</v>
      </c>
      <c r="C1186" s="94">
        <v>11</v>
      </c>
      <c r="D1186" s="95" t="s">
        <v>270</v>
      </c>
      <c r="E1186" s="118">
        <v>3236</v>
      </c>
      <c r="F1186" s="141" t="s">
        <v>57</v>
      </c>
      <c r="G1186" s="131"/>
      <c r="H1186" s="244">
        <v>2000</v>
      </c>
      <c r="I1186" s="244"/>
      <c r="J1186" s="244"/>
      <c r="K1186" s="244"/>
      <c r="L1186" s="244"/>
      <c r="M1186" s="244">
        <f t="shared" si="678"/>
        <v>2000</v>
      </c>
    </row>
    <row r="1187" spans="1:13" s="100" customFormat="1" hidden="1" x14ac:dyDescent="0.2">
      <c r="A1187" s="95" t="s">
        <v>755</v>
      </c>
      <c r="B1187" s="93" t="s">
        <v>524</v>
      </c>
      <c r="C1187" s="94">
        <v>11</v>
      </c>
      <c r="D1187" s="95" t="s">
        <v>270</v>
      </c>
      <c r="E1187" s="118">
        <v>3237</v>
      </c>
      <c r="F1187" s="141" t="s">
        <v>58</v>
      </c>
      <c r="G1187" s="131"/>
      <c r="H1187" s="244">
        <v>14000</v>
      </c>
      <c r="I1187" s="244"/>
      <c r="J1187" s="244">
        <v>1300</v>
      </c>
      <c r="K1187" s="244"/>
      <c r="L1187" s="244"/>
      <c r="M1187" s="244">
        <f t="shared" si="678"/>
        <v>15300</v>
      </c>
    </row>
    <row r="1188" spans="1:13" s="149" customFormat="1" hidden="1" x14ac:dyDescent="0.2">
      <c r="A1188" s="95" t="s">
        <v>755</v>
      </c>
      <c r="B1188" s="93" t="s">
        <v>524</v>
      </c>
      <c r="C1188" s="94">
        <v>11</v>
      </c>
      <c r="D1188" s="95" t="s">
        <v>270</v>
      </c>
      <c r="E1188" s="118">
        <v>3239</v>
      </c>
      <c r="F1188" s="141" t="s">
        <v>60</v>
      </c>
      <c r="G1188" s="131"/>
      <c r="H1188" s="244">
        <v>1300</v>
      </c>
      <c r="I1188" s="244"/>
      <c r="J1188" s="244">
        <v>5000</v>
      </c>
      <c r="K1188" s="244"/>
      <c r="L1188" s="244"/>
      <c r="M1188" s="244">
        <f t="shared" si="678"/>
        <v>6300</v>
      </c>
    </row>
    <row r="1189" spans="1:13" s="100" customFormat="1" hidden="1" x14ac:dyDescent="0.2">
      <c r="A1189" s="117" t="s">
        <v>755</v>
      </c>
      <c r="B1189" s="101" t="s">
        <v>524</v>
      </c>
      <c r="C1189" s="102">
        <v>11</v>
      </c>
      <c r="D1189" s="117"/>
      <c r="E1189" s="112">
        <v>324</v>
      </c>
      <c r="F1189" s="140"/>
      <c r="G1189" s="105"/>
      <c r="H1189" s="106">
        <f t="shared" ref="H1189:L1189" si="679">SUM(H1190)</f>
        <v>50</v>
      </c>
      <c r="I1189" s="106">
        <f t="shared" si="679"/>
        <v>0</v>
      </c>
      <c r="J1189" s="106">
        <f t="shared" si="679"/>
        <v>0</v>
      </c>
      <c r="K1189" s="106">
        <f t="shared" si="679"/>
        <v>0</v>
      </c>
      <c r="L1189" s="106">
        <f t="shared" si="679"/>
        <v>0</v>
      </c>
      <c r="M1189" s="106">
        <f t="shared" si="678"/>
        <v>50</v>
      </c>
    </row>
    <row r="1190" spans="1:13" s="149" customFormat="1" ht="30" hidden="1" x14ac:dyDescent="0.2">
      <c r="A1190" s="95" t="s">
        <v>755</v>
      </c>
      <c r="B1190" s="93" t="s">
        <v>524</v>
      </c>
      <c r="C1190" s="94">
        <v>11</v>
      </c>
      <c r="D1190" s="95" t="s">
        <v>270</v>
      </c>
      <c r="E1190" s="118">
        <v>3241</v>
      </c>
      <c r="F1190" s="141" t="s">
        <v>205</v>
      </c>
      <c r="G1190" s="131"/>
      <c r="H1190" s="233">
        <v>50</v>
      </c>
      <c r="I1190" s="233"/>
      <c r="J1190" s="233"/>
      <c r="K1190" s="233"/>
      <c r="L1190" s="233"/>
      <c r="M1190" s="233">
        <f t="shared" si="678"/>
        <v>50</v>
      </c>
    </row>
    <row r="1191" spans="1:13" s="149" customFormat="1" hidden="1" x14ac:dyDescent="0.2">
      <c r="A1191" s="117" t="s">
        <v>755</v>
      </c>
      <c r="B1191" s="101" t="s">
        <v>524</v>
      </c>
      <c r="C1191" s="102">
        <v>11</v>
      </c>
      <c r="D1191" s="117"/>
      <c r="E1191" s="112">
        <v>329</v>
      </c>
      <c r="F1191" s="140"/>
      <c r="G1191" s="105"/>
      <c r="H1191" s="106">
        <f t="shared" ref="H1191:I1191" si="680">SUM(H1192:H1198)</f>
        <v>29750</v>
      </c>
      <c r="I1191" s="106">
        <f t="shared" si="680"/>
        <v>0</v>
      </c>
      <c r="J1191" s="106">
        <f t="shared" ref="J1191:L1191" si="681">SUM(J1192:J1198)</f>
        <v>0</v>
      </c>
      <c r="K1191" s="106">
        <f t="shared" si="681"/>
        <v>0</v>
      </c>
      <c r="L1191" s="106">
        <f t="shared" si="681"/>
        <v>0</v>
      </c>
      <c r="M1191" s="106">
        <f t="shared" si="678"/>
        <v>29750</v>
      </c>
    </row>
    <row r="1192" spans="1:13" s="149" customFormat="1" ht="30" hidden="1" x14ac:dyDescent="0.2">
      <c r="A1192" s="95" t="s">
        <v>755</v>
      </c>
      <c r="B1192" s="93" t="s">
        <v>524</v>
      </c>
      <c r="C1192" s="94">
        <v>11</v>
      </c>
      <c r="D1192" s="95" t="s">
        <v>270</v>
      </c>
      <c r="E1192" s="118">
        <v>3291</v>
      </c>
      <c r="F1192" s="141" t="s">
        <v>474</v>
      </c>
      <c r="G1192" s="131"/>
      <c r="H1192" s="231">
        <v>25000</v>
      </c>
      <c r="I1192" s="231"/>
      <c r="J1192" s="231"/>
      <c r="K1192" s="231"/>
      <c r="L1192" s="231"/>
      <c r="M1192" s="231">
        <f t="shared" si="678"/>
        <v>25000</v>
      </c>
    </row>
    <row r="1193" spans="1:13" s="149" customFormat="1" hidden="1" x14ac:dyDescent="0.2">
      <c r="A1193" s="95" t="s">
        <v>755</v>
      </c>
      <c r="B1193" s="93" t="s">
        <v>524</v>
      </c>
      <c r="C1193" s="94">
        <v>11</v>
      </c>
      <c r="D1193" s="95" t="s">
        <v>270</v>
      </c>
      <c r="E1193" s="118">
        <v>3292</v>
      </c>
      <c r="F1193" s="141" t="s">
        <v>63</v>
      </c>
      <c r="G1193" s="131"/>
      <c r="H1193" s="234">
        <v>50</v>
      </c>
      <c r="I1193" s="234"/>
      <c r="J1193" s="234"/>
      <c r="K1193" s="234"/>
      <c r="L1193" s="234"/>
      <c r="M1193" s="234">
        <f t="shared" si="678"/>
        <v>50</v>
      </c>
    </row>
    <row r="1194" spans="1:13" s="149" customFormat="1" hidden="1" x14ac:dyDescent="0.2">
      <c r="A1194" s="95" t="s">
        <v>755</v>
      </c>
      <c r="B1194" s="93" t="s">
        <v>524</v>
      </c>
      <c r="C1194" s="94">
        <v>11</v>
      </c>
      <c r="D1194" s="95" t="s">
        <v>270</v>
      </c>
      <c r="E1194" s="118">
        <v>3293</v>
      </c>
      <c r="F1194" s="141" t="s">
        <v>64</v>
      </c>
      <c r="G1194" s="131"/>
      <c r="H1194" s="244">
        <v>3000</v>
      </c>
      <c r="I1194" s="244"/>
      <c r="J1194" s="244"/>
      <c r="K1194" s="244"/>
      <c r="L1194" s="244"/>
      <c r="M1194" s="244">
        <f t="shared" si="678"/>
        <v>3000</v>
      </c>
    </row>
    <row r="1195" spans="1:13" s="149" customFormat="1" hidden="1" x14ac:dyDescent="0.2">
      <c r="A1195" s="95" t="s">
        <v>755</v>
      </c>
      <c r="B1195" s="93" t="s">
        <v>524</v>
      </c>
      <c r="C1195" s="94">
        <v>11</v>
      </c>
      <c r="D1195" s="95" t="s">
        <v>270</v>
      </c>
      <c r="E1195" s="118">
        <v>3294</v>
      </c>
      <c r="F1195" s="141" t="s">
        <v>605</v>
      </c>
      <c r="G1195" s="131"/>
      <c r="H1195" s="234">
        <v>700</v>
      </c>
      <c r="I1195" s="234"/>
      <c r="J1195" s="234"/>
      <c r="K1195" s="234"/>
      <c r="L1195" s="234"/>
      <c r="M1195" s="234">
        <f t="shared" si="678"/>
        <v>700</v>
      </c>
    </row>
    <row r="1196" spans="1:13" s="149" customFormat="1" hidden="1" x14ac:dyDescent="0.2">
      <c r="A1196" s="95" t="s">
        <v>755</v>
      </c>
      <c r="B1196" s="93" t="s">
        <v>524</v>
      </c>
      <c r="C1196" s="94">
        <v>11</v>
      </c>
      <c r="D1196" s="95" t="s">
        <v>270</v>
      </c>
      <c r="E1196" s="118">
        <v>3295</v>
      </c>
      <c r="F1196" s="141" t="s">
        <v>66</v>
      </c>
      <c r="G1196" s="131"/>
      <c r="H1196" s="234">
        <v>300</v>
      </c>
      <c r="I1196" s="234"/>
      <c r="J1196" s="234"/>
      <c r="K1196" s="234"/>
      <c r="L1196" s="234"/>
      <c r="M1196" s="234">
        <f t="shared" si="678"/>
        <v>300</v>
      </c>
    </row>
    <row r="1197" spans="1:13" s="100" customFormat="1" hidden="1" x14ac:dyDescent="0.2">
      <c r="A1197" s="95" t="s">
        <v>755</v>
      </c>
      <c r="B1197" s="93" t="s">
        <v>524</v>
      </c>
      <c r="C1197" s="94">
        <v>11</v>
      </c>
      <c r="D1197" s="95" t="s">
        <v>270</v>
      </c>
      <c r="E1197" s="118">
        <v>3296</v>
      </c>
      <c r="F1197" s="141" t="s">
        <v>607</v>
      </c>
      <c r="G1197" s="131"/>
      <c r="H1197" s="234">
        <v>100</v>
      </c>
      <c r="I1197" s="234"/>
      <c r="J1197" s="234"/>
      <c r="K1197" s="234"/>
      <c r="L1197" s="234"/>
      <c r="M1197" s="234">
        <f t="shared" si="678"/>
        <v>100</v>
      </c>
    </row>
    <row r="1198" spans="1:13" s="100" customFormat="1" hidden="1" x14ac:dyDescent="0.2">
      <c r="A1198" s="95" t="s">
        <v>755</v>
      </c>
      <c r="B1198" s="93" t="s">
        <v>524</v>
      </c>
      <c r="C1198" s="94">
        <v>11</v>
      </c>
      <c r="D1198" s="95" t="s">
        <v>270</v>
      </c>
      <c r="E1198" s="118">
        <v>3299</v>
      </c>
      <c r="F1198" s="141" t="s">
        <v>67</v>
      </c>
      <c r="G1198" s="131"/>
      <c r="H1198" s="234">
        <v>600</v>
      </c>
      <c r="I1198" s="234"/>
      <c r="J1198" s="234"/>
      <c r="K1198" s="234"/>
      <c r="L1198" s="234"/>
      <c r="M1198" s="234">
        <f t="shared" si="678"/>
        <v>600</v>
      </c>
    </row>
    <row r="1199" spans="1:13" s="149" customFormat="1" hidden="1" x14ac:dyDescent="0.2">
      <c r="A1199" s="194" t="s">
        <v>755</v>
      </c>
      <c r="B1199" s="175" t="s">
        <v>524</v>
      </c>
      <c r="C1199" s="165">
        <v>11</v>
      </c>
      <c r="D1199" s="165"/>
      <c r="E1199" s="166">
        <v>34</v>
      </c>
      <c r="F1199" s="167"/>
      <c r="G1199" s="168"/>
      <c r="H1199" s="247">
        <f t="shared" ref="H1199:L1199" si="682">H1200</f>
        <v>200</v>
      </c>
      <c r="I1199" s="247">
        <f t="shared" si="682"/>
        <v>0</v>
      </c>
      <c r="J1199" s="247">
        <f t="shared" si="682"/>
        <v>0</v>
      </c>
      <c r="K1199" s="247">
        <f t="shared" si="682"/>
        <v>0</v>
      </c>
      <c r="L1199" s="247">
        <f t="shared" si="682"/>
        <v>0</v>
      </c>
      <c r="M1199" s="247">
        <f t="shared" si="678"/>
        <v>200</v>
      </c>
    </row>
    <row r="1200" spans="1:13" s="149" customFormat="1" hidden="1" x14ac:dyDescent="0.2">
      <c r="A1200" s="117" t="s">
        <v>755</v>
      </c>
      <c r="B1200" s="101" t="s">
        <v>524</v>
      </c>
      <c r="C1200" s="102">
        <v>11</v>
      </c>
      <c r="D1200" s="117"/>
      <c r="E1200" s="112">
        <v>343</v>
      </c>
      <c r="F1200" s="140"/>
      <c r="G1200" s="105"/>
      <c r="H1200" s="106">
        <f t="shared" ref="H1200:I1200" si="683">SUM(H1201:H1202)</f>
        <v>200</v>
      </c>
      <c r="I1200" s="106">
        <f t="shared" si="683"/>
        <v>0</v>
      </c>
      <c r="J1200" s="106">
        <f t="shared" ref="J1200:L1200" si="684">SUM(J1201:J1202)</f>
        <v>0</v>
      </c>
      <c r="K1200" s="106">
        <f t="shared" si="684"/>
        <v>0</v>
      </c>
      <c r="L1200" s="106">
        <f t="shared" si="684"/>
        <v>0</v>
      </c>
      <c r="M1200" s="106">
        <f t="shared" si="678"/>
        <v>200</v>
      </c>
    </row>
    <row r="1201" spans="1:13" s="100" customFormat="1" hidden="1" x14ac:dyDescent="0.2">
      <c r="A1201" s="95" t="s">
        <v>755</v>
      </c>
      <c r="B1201" s="93" t="s">
        <v>524</v>
      </c>
      <c r="C1201" s="94">
        <v>11</v>
      </c>
      <c r="D1201" s="95" t="s">
        <v>270</v>
      </c>
      <c r="E1201" s="118">
        <v>3431</v>
      </c>
      <c r="F1201" s="141" t="s">
        <v>68</v>
      </c>
      <c r="G1201" s="131"/>
      <c r="H1201" s="233">
        <v>100</v>
      </c>
      <c r="I1201" s="233"/>
      <c r="J1201" s="233"/>
      <c r="K1201" s="233"/>
      <c r="L1201" s="233"/>
      <c r="M1201" s="233">
        <f t="shared" si="678"/>
        <v>100</v>
      </c>
    </row>
    <row r="1202" spans="1:13" s="100" customFormat="1" hidden="1" x14ac:dyDescent="0.2">
      <c r="A1202" s="95" t="s">
        <v>755</v>
      </c>
      <c r="B1202" s="93" t="s">
        <v>524</v>
      </c>
      <c r="C1202" s="94">
        <v>11</v>
      </c>
      <c r="D1202" s="95" t="s">
        <v>270</v>
      </c>
      <c r="E1202" s="118">
        <v>3433</v>
      </c>
      <c r="F1202" s="141" t="s">
        <v>69</v>
      </c>
      <c r="G1202" s="131"/>
      <c r="H1202" s="234">
        <v>100</v>
      </c>
      <c r="I1202" s="234"/>
      <c r="J1202" s="234"/>
      <c r="K1202" s="234"/>
      <c r="L1202" s="234"/>
      <c r="M1202" s="234">
        <f t="shared" si="678"/>
        <v>100</v>
      </c>
    </row>
    <row r="1203" spans="1:13" s="138" customFormat="1" hidden="1" x14ac:dyDescent="0.2">
      <c r="A1203" s="194" t="s">
        <v>755</v>
      </c>
      <c r="B1203" s="175" t="s">
        <v>524</v>
      </c>
      <c r="C1203" s="165">
        <v>11</v>
      </c>
      <c r="D1203" s="165"/>
      <c r="E1203" s="166">
        <v>37</v>
      </c>
      <c r="F1203" s="167"/>
      <c r="G1203" s="168"/>
      <c r="H1203" s="247">
        <f t="shared" ref="H1203:L1204" si="685">H1204</f>
        <v>100</v>
      </c>
      <c r="I1203" s="247">
        <f t="shared" si="685"/>
        <v>0</v>
      </c>
      <c r="J1203" s="247">
        <f t="shared" si="685"/>
        <v>0</v>
      </c>
      <c r="K1203" s="247">
        <f t="shared" si="685"/>
        <v>0</v>
      </c>
      <c r="L1203" s="247">
        <f t="shared" si="685"/>
        <v>0</v>
      </c>
      <c r="M1203" s="247">
        <f t="shared" si="678"/>
        <v>100</v>
      </c>
    </row>
    <row r="1204" spans="1:13" hidden="1" x14ac:dyDescent="0.2">
      <c r="A1204" s="117" t="s">
        <v>755</v>
      </c>
      <c r="B1204" s="101" t="s">
        <v>524</v>
      </c>
      <c r="C1204" s="102">
        <v>11</v>
      </c>
      <c r="D1204" s="117"/>
      <c r="E1204" s="112">
        <v>372</v>
      </c>
      <c r="F1204" s="140"/>
      <c r="G1204" s="105"/>
      <c r="H1204" s="106">
        <f t="shared" si="685"/>
        <v>100</v>
      </c>
      <c r="I1204" s="106">
        <f t="shared" si="685"/>
        <v>0</v>
      </c>
      <c r="J1204" s="106">
        <f t="shared" si="685"/>
        <v>0</v>
      </c>
      <c r="K1204" s="106">
        <f t="shared" si="685"/>
        <v>0</v>
      </c>
      <c r="L1204" s="106">
        <f t="shared" si="685"/>
        <v>0</v>
      </c>
      <c r="M1204" s="106">
        <f t="shared" si="678"/>
        <v>100</v>
      </c>
    </row>
    <row r="1205" spans="1:13" s="100" customFormat="1" hidden="1" x14ac:dyDescent="0.2">
      <c r="A1205" s="95" t="s">
        <v>755</v>
      </c>
      <c r="B1205" s="93" t="s">
        <v>524</v>
      </c>
      <c r="C1205" s="94">
        <v>11</v>
      </c>
      <c r="D1205" s="95" t="s">
        <v>270</v>
      </c>
      <c r="E1205" s="118">
        <v>3721</v>
      </c>
      <c r="F1205" s="141" t="s">
        <v>138</v>
      </c>
      <c r="G1205" s="131"/>
      <c r="H1205" s="233">
        <v>100</v>
      </c>
      <c r="I1205" s="233"/>
      <c r="J1205" s="233"/>
      <c r="K1205" s="233"/>
      <c r="L1205" s="233"/>
      <c r="M1205" s="233">
        <f t="shared" si="678"/>
        <v>100</v>
      </c>
    </row>
    <row r="1206" spans="1:13" s="138" customFormat="1" hidden="1" x14ac:dyDescent="0.2">
      <c r="A1206" s="194" t="s">
        <v>755</v>
      </c>
      <c r="B1206" s="175" t="s">
        <v>524</v>
      </c>
      <c r="C1206" s="165">
        <v>11</v>
      </c>
      <c r="D1206" s="165"/>
      <c r="E1206" s="166">
        <v>38</v>
      </c>
      <c r="F1206" s="167"/>
      <c r="G1206" s="168"/>
      <c r="H1206" s="247">
        <f t="shared" ref="H1206:L1206" si="686">H1207</f>
        <v>200</v>
      </c>
      <c r="I1206" s="247">
        <f t="shared" si="686"/>
        <v>0</v>
      </c>
      <c r="J1206" s="247">
        <f t="shared" si="686"/>
        <v>0</v>
      </c>
      <c r="K1206" s="247">
        <f t="shared" si="686"/>
        <v>0</v>
      </c>
      <c r="L1206" s="247">
        <f t="shared" si="686"/>
        <v>0</v>
      </c>
      <c r="M1206" s="247">
        <f t="shared" si="678"/>
        <v>200</v>
      </c>
    </row>
    <row r="1207" spans="1:13" s="138" customFormat="1" hidden="1" x14ac:dyDescent="0.2">
      <c r="A1207" s="117" t="s">
        <v>755</v>
      </c>
      <c r="B1207" s="101" t="s">
        <v>524</v>
      </c>
      <c r="C1207" s="102">
        <v>11</v>
      </c>
      <c r="D1207" s="117"/>
      <c r="E1207" s="112">
        <v>383</v>
      </c>
      <c r="F1207" s="140"/>
      <c r="G1207" s="105"/>
      <c r="H1207" s="106">
        <f t="shared" ref="H1207:I1207" si="687">H1208+H1209</f>
        <v>200</v>
      </c>
      <c r="I1207" s="106">
        <f t="shared" si="687"/>
        <v>0</v>
      </c>
      <c r="J1207" s="106">
        <f t="shared" ref="J1207:L1207" si="688">J1208+J1209</f>
        <v>0</v>
      </c>
      <c r="K1207" s="106">
        <f t="shared" si="688"/>
        <v>0</v>
      </c>
      <c r="L1207" s="106">
        <f t="shared" si="688"/>
        <v>0</v>
      </c>
      <c r="M1207" s="106">
        <f t="shared" si="678"/>
        <v>200</v>
      </c>
    </row>
    <row r="1208" spans="1:13" ht="15" hidden="1" x14ac:dyDescent="0.2">
      <c r="A1208" s="95" t="s">
        <v>755</v>
      </c>
      <c r="B1208" s="93" t="s">
        <v>524</v>
      </c>
      <c r="C1208" s="94">
        <v>11</v>
      </c>
      <c r="D1208" s="95" t="s">
        <v>270</v>
      </c>
      <c r="E1208" s="118">
        <v>3833</v>
      </c>
      <c r="F1208" s="141" t="s">
        <v>757</v>
      </c>
      <c r="G1208" s="131"/>
      <c r="H1208" s="233">
        <v>100</v>
      </c>
      <c r="I1208" s="233"/>
      <c r="J1208" s="233"/>
      <c r="K1208" s="233"/>
      <c r="L1208" s="233"/>
      <c r="M1208" s="233">
        <f t="shared" si="678"/>
        <v>100</v>
      </c>
    </row>
    <row r="1209" spans="1:13" s="100" customFormat="1" hidden="1" x14ac:dyDescent="0.2">
      <c r="A1209" s="95" t="s">
        <v>755</v>
      </c>
      <c r="B1209" s="93" t="s">
        <v>524</v>
      </c>
      <c r="C1209" s="94">
        <v>11</v>
      </c>
      <c r="D1209" s="95" t="s">
        <v>270</v>
      </c>
      <c r="E1209" s="118">
        <v>3835</v>
      </c>
      <c r="F1209" s="141" t="s">
        <v>608</v>
      </c>
      <c r="G1209" s="131"/>
      <c r="H1209" s="234">
        <v>100</v>
      </c>
      <c r="I1209" s="234"/>
      <c r="J1209" s="234"/>
      <c r="K1209" s="234"/>
      <c r="L1209" s="234"/>
      <c r="M1209" s="234">
        <f t="shared" si="678"/>
        <v>100</v>
      </c>
    </row>
    <row r="1210" spans="1:13" s="149" customFormat="1" hidden="1" x14ac:dyDescent="0.2">
      <c r="A1210" s="194" t="s">
        <v>755</v>
      </c>
      <c r="B1210" s="175" t="s">
        <v>524</v>
      </c>
      <c r="C1210" s="165">
        <v>11</v>
      </c>
      <c r="D1210" s="165"/>
      <c r="E1210" s="166">
        <v>42</v>
      </c>
      <c r="F1210" s="167"/>
      <c r="G1210" s="168"/>
      <c r="H1210" s="247">
        <f t="shared" ref="H1210:L1210" si="689">H1211</f>
        <v>2700</v>
      </c>
      <c r="I1210" s="247">
        <f t="shared" si="689"/>
        <v>0</v>
      </c>
      <c r="J1210" s="247">
        <f t="shared" si="689"/>
        <v>0</v>
      </c>
      <c r="K1210" s="247">
        <f t="shared" si="689"/>
        <v>0</v>
      </c>
      <c r="L1210" s="247">
        <f t="shared" si="689"/>
        <v>0</v>
      </c>
      <c r="M1210" s="247">
        <f t="shared" si="678"/>
        <v>2700</v>
      </c>
    </row>
    <row r="1211" spans="1:13" s="149" customFormat="1" hidden="1" x14ac:dyDescent="0.2">
      <c r="A1211" s="117" t="s">
        <v>755</v>
      </c>
      <c r="B1211" s="101" t="s">
        <v>524</v>
      </c>
      <c r="C1211" s="102">
        <v>11</v>
      </c>
      <c r="D1211" s="117"/>
      <c r="E1211" s="112">
        <v>422</v>
      </c>
      <c r="F1211" s="140"/>
      <c r="G1211" s="105"/>
      <c r="H1211" s="106">
        <f t="shared" ref="H1211:I1211" si="690">SUM(H1212:H1215)</f>
        <v>2700</v>
      </c>
      <c r="I1211" s="106">
        <f t="shared" si="690"/>
        <v>0</v>
      </c>
      <c r="J1211" s="106">
        <f t="shared" ref="J1211:L1211" si="691">SUM(J1212:J1215)</f>
        <v>0</v>
      </c>
      <c r="K1211" s="106">
        <f t="shared" si="691"/>
        <v>0</v>
      </c>
      <c r="L1211" s="106">
        <f t="shared" si="691"/>
        <v>0</v>
      </c>
      <c r="M1211" s="106">
        <f t="shared" si="678"/>
        <v>2700</v>
      </c>
    </row>
    <row r="1212" spans="1:13" s="149" customFormat="1" hidden="1" x14ac:dyDescent="0.2">
      <c r="A1212" s="95" t="s">
        <v>755</v>
      </c>
      <c r="B1212" s="93" t="s">
        <v>524</v>
      </c>
      <c r="C1212" s="94">
        <v>11</v>
      </c>
      <c r="D1212" s="95" t="s">
        <v>270</v>
      </c>
      <c r="E1212" s="118">
        <v>4221</v>
      </c>
      <c r="F1212" s="141" t="s">
        <v>74</v>
      </c>
      <c r="G1212" s="131"/>
      <c r="H1212" s="231">
        <v>2000</v>
      </c>
      <c r="I1212" s="231"/>
      <c r="J1212" s="231"/>
      <c r="K1212" s="231"/>
      <c r="L1212" s="231"/>
      <c r="M1212" s="231">
        <f t="shared" si="678"/>
        <v>2000</v>
      </c>
    </row>
    <row r="1213" spans="1:13" s="149" customFormat="1" hidden="1" x14ac:dyDescent="0.2">
      <c r="A1213" s="95" t="s">
        <v>755</v>
      </c>
      <c r="B1213" s="93" t="s">
        <v>524</v>
      </c>
      <c r="C1213" s="94">
        <v>11</v>
      </c>
      <c r="D1213" s="95" t="s">
        <v>270</v>
      </c>
      <c r="E1213" s="118">
        <v>4222</v>
      </c>
      <c r="F1213" s="141" t="s">
        <v>75</v>
      </c>
      <c r="G1213" s="131"/>
      <c r="H1213" s="234">
        <v>500</v>
      </c>
      <c r="I1213" s="234"/>
      <c r="J1213" s="234"/>
      <c r="K1213" s="234"/>
      <c r="L1213" s="234"/>
      <c r="M1213" s="234">
        <f t="shared" si="678"/>
        <v>500</v>
      </c>
    </row>
    <row r="1214" spans="1:13" s="100" customFormat="1" hidden="1" x14ac:dyDescent="0.2">
      <c r="A1214" s="95" t="s">
        <v>755</v>
      </c>
      <c r="B1214" s="93" t="s">
        <v>524</v>
      </c>
      <c r="C1214" s="94">
        <v>11</v>
      </c>
      <c r="D1214" s="95" t="s">
        <v>270</v>
      </c>
      <c r="E1214" s="118">
        <v>4225</v>
      </c>
      <c r="F1214" s="141" t="s">
        <v>85</v>
      </c>
      <c r="G1214" s="131"/>
      <c r="H1214" s="234">
        <v>100</v>
      </c>
      <c r="I1214" s="234"/>
      <c r="J1214" s="234"/>
      <c r="K1214" s="234"/>
      <c r="L1214" s="234"/>
      <c r="M1214" s="234">
        <f t="shared" si="678"/>
        <v>100</v>
      </c>
    </row>
    <row r="1215" spans="1:13" s="100" customFormat="1" hidden="1" x14ac:dyDescent="0.2">
      <c r="A1215" s="95" t="s">
        <v>755</v>
      </c>
      <c r="B1215" s="93" t="s">
        <v>524</v>
      </c>
      <c r="C1215" s="94">
        <v>11</v>
      </c>
      <c r="D1215" s="95" t="s">
        <v>270</v>
      </c>
      <c r="E1215" s="118">
        <v>4227</v>
      </c>
      <c r="F1215" s="141" t="s">
        <v>77</v>
      </c>
      <c r="G1215" s="131"/>
      <c r="H1215" s="234">
        <v>100</v>
      </c>
      <c r="I1215" s="234"/>
      <c r="J1215" s="234"/>
      <c r="K1215" s="234"/>
      <c r="L1215" s="234"/>
      <c r="M1215" s="234">
        <f t="shared" si="678"/>
        <v>100</v>
      </c>
    </row>
    <row r="1216" spans="1:13" s="149" customFormat="1" hidden="1" x14ac:dyDescent="0.2">
      <c r="A1216" s="194" t="s">
        <v>755</v>
      </c>
      <c r="B1216" s="175" t="s">
        <v>524</v>
      </c>
      <c r="C1216" s="165">
        <v>11</v>
      </c>
      <c r="D1216" s="165"/>
      <c r="E1216" s="166">
        <v>43</v>
      </c>
      <c r="F1216" s="167"/>
      <c r="G1216" s="168"/>
      <c r="H1216" s="247">
        <f t="shared" ref="H1216:L1216" si="692">H1217</f>
        <v>100</v>
      </c>
      <c r="I1216" s="247">
        <f t="shared" si="692"/>
        <v>0</v>
      </c>
      <c r="J1216" s="247">
        <f t="shared" si="692"/>
        <v>0</v>
      </c>
      <c r="K1216" s="247">
        <f t="shared" si="692"/>
        <v>0</v>
      </c>
      <c r="L1216" s="247">
        <f t="shared" si="692"/>
        <v>0</v>
      </c>
      <c r="M1216" s="247">
        <f t="shared" si="678"/>
        <v>100</v>
      </c>
    </row>
    <row r="1217" spans="1:13" s="100" customFormat="1" hidden="1" x14ac:dyDescent="0.2">
      <c r="A1217" s="117" t="s">
        <v>755</v>
      </c>
      <c r="B1217" s="101" t="s">
        <v>524</v>
      </c>
      <c r="C1217" s="102">
        <v>11</v>
      </c>
      <c r="D1217" s="117"/>
      <c r="E1217" s="112">
        <v>431</v>
      </c>
      <c r="F1217" s="140"/>
      <c r="G1217" s="105"/>
      <c r="H1217" s="106">
        <f t="shared" ref="H1217:L1217" si="693">SUM(H1218)</f>
        <v>100</v>
      </c>
      <c r="I1217" s="106">
        <f t="shared" si="693"/>
        <v>0</v>
      </c>
      <c r="J1217" s="106">
        <f t="shared" si="693"/>
        <v>0</v>
      </c>
      <c r="K1217" s="106">
        <f t="shared" si="693"/>
        <v>0</v>
      </c>
      <c r="L1217" s="106">
        <f t="shared" si="693"/>
        <v>0</v>
      </c>
      <c r="M1217" s="106">
        <f t="shared" si="678"/>
        <v>100</v>
      </c>
    </row>
    <row r="1218" spans="1:13" s="100" customFormat="1" ht="30" hidden="1" x14ac:dyDescent="0.2">
      <c r="A1218" s="95" t="s">
        <v>755</v>
      </c>
      <c r="B1218" s="93" t="s">
        <v>524</v>
      </c>
      <c r="C1218" s="94">
        <v>11</v>
      </c>
      <c r="D1218" s="95" t="s">
        <v>270</v>
      </c>
      <c r="E1218" s="118">
        <v>4312</v>
      </c>
      <c r="F1218" s="141" t="s">
        <v>554</v>
      </c>
      <c r="G1218" s="131"/>
      <c r="H1218" s="233">
        <v>100</v>
      </c>
      <c r="I1218" s="233"/>
      <c r="J1218" s="233"/>
      <c r="K1218" s="233"/>
      <c r="L1218" s="233"/>
      <c r="M1218" s="233">
        <f t="shared" si="678"/>
        <v>100</v>
      </c>
    </row>
    <row r="1219" spans="1:13" s="100" customFormat="1" ht="33.75" hidden="1" x14ac:dyDescent="0.2">
      <c r="A1219" s="195" t="s">
        <v>755</v>
      </c>
      <c r="B1219" s="170" t="s">
        <v>556</v>
      </c>
      <c r="C1219" s="170"/>
      <c r="D1219" s="170"/>
      <c r="E1219" s="171"/>
      <c r="F1219" s="173" t="s">
        <v>81</v>
      </c>
      <c r="G1219" s="174" t="s">
        <v>681</v>
      </c>
      <c r="H1219" s="248">
        <f t="shared" ref="H1219:I1219" si="694">H1220+H1225+H1228</f>
        <v>38400</v>
      </c>
      <c r="I1219" s="248">
        <f t="shared" si="694"/>
        <v>1000</v>
      </c>
      <c r="J1219" s="248">
        <f t="shared" ref="J1219:L1219" si="695">J1220+J1225+J1228</f>
        <v>6680</v>
      </c>
      <c r="K1219" s="248">
        <f t="shared" si="695"/>
        <v>0</v>
      </c>
      <c r="L1219" s="248">
        <f t="shared" si="695"/>
        <v>0</v>
      </c>
      <c r="M1219" s="248">
        <f t="shared" si="678"/>
        <v>44080</v>
      </c>
    </row>
    <row r="1220" spans="1:13" s="149" customFormat="1" hidden="1" x14ac:dyDescent="0.2">
      <c r="A1220" s="194" t="s">
        <v>755</v>
      </c>
      <c r="B1220" s="175" t="s">
        <v>556</v>
      </c>
      <c r="C1220" s="165">
        <v>11</v>
      </c>
      <c r="D1220" s="165"/>
      <c r="E1220" s="166">
        <v>32</v>
      </c>
      <c r="F1220" s="167"/>
      <c r="G1220" s="168"/>
      <c r="H1220" s="247">
        <f t="shared" ref="H1220:L1220" si="696">H1221</f>
        <v>22600</v>
      </c>
      <c r="I1220" s="247">
        <f t="shared" si="696"/>
        <v>0</v>
      </c>
      <c r="J1220" s="247">
        <f t="shared" si="696"/>
        <v>2680</v>
      </c>
      <c r="K1220" s="247">
        <f t="shared" si="696"/>
        <v>0</v>
      </c>
      <c r="L1220" s="247">
        <f t="shared" si="696"/>
        <v>0</v>
      </c>
      <c r="M1220" s="247">
        <f t="shared" si="678"/>
        <v>25280</v>
      </c>
    </row>
    <row r="1221" spans="1:13" s="149" customFormat="1" hidden="1" x14ac:dyDescent="0.2">
      <c r="A1221" s="117" t="s">
        <v>755</v>
      </c>
      <c r="B1221" s="101" t="s">
        <v>556</v>
      </c>
      <c r="C1221" s="102">
        <v>11</v>
      </c>
      <c r="D1221" s="117"/>
      <c r="E1221" s="112">
        <v>323</v>
      </c>
      <c r="F1221" s="140"/>
      <c r="G1221" s="105"/>
      <c r="H1221" s="106">
        <f t="shared" ref="H1221:I1221" si="697">SUM(H1222:H1224)</f>
        <v>22600</v>
      </c>
      <c r="I1221" s="106">
        <f t="shared" si="697"/>
        <v>0</v>
      </c>
      <c r="J1221" s="106">
        <f t="shared" ref="J1221:L1221" si="698">SUM(J1222:J1224)</f>
        <v>2680</v>
      </c>
      <c r="K1221" s="106">
        <f t="shared" si="698"/>
        <v>0</v>
      </c>
      <c r="L1221" s="106">
        <f t="shared" si="698"/>
        <v>0</v>
      </c>
      <c r="M1221" s="106">
        <f t="shared" si="678"/>
        <v>25280</v>
      </c>
    </row>
    <row r="1222" spans="1:13" s="149" customFormat="1" hidden="1" x14ac:dyDescent="0.2">
      <c r="A1222" s="95" t="s">
        <v>755</v>
      </c>
      <c r="B1222" s="93" t="s">
        <v>556</v>
      </c>
      <c r="C1222" s="94">
        <v>11</v>
      </c>
      <c r="D1222" s="95" t="s">
        <v>270</v>
      </c>
      <c r="E1222" s="118">
        <v>3232</v>
      </c>
      <c r="F1222" s="141" t="s">
        <v>53</v>
      </c>
      <c r="G1222" s="131"/>
      <c r="H1222" s="231">
        <v>1500</v>
      </c>
      <c r="I1222" s="231"/>
      <c r="J1222" s="231"/>
      <c r="K1222" s="231"/>
      <c r="L1222" s="231"/>
      <c r="M1222" s="231">
        <f t="shared" si="678"/>
        <v>1500</v>
      </c>
    </row>
    <row r="1223" spans="1:13" s="100" customFormat="1" hidden="1" x14ac:dyDescent="0.2">
      <c r="A1223" s="95" t="s">
        <v>755</v>
      </c>
      <c r="B1223" s="93" t="s">
        <v>556</v>
      </c>
      <c r="C1223" s="94">
        <v>11</v>
      </c>
      <c r="D1223" s="95" t="s">
        <v>270</v>
      </c>
      <c r="E1223" s="118">
        <v>3235</v>
      </c>
      <c r="F1223" s="141" t="s">
        <v>56</v>
      </c>
      <c r="G1223" s="131"/>
      <c r="H1223" s="244">
        <v>19500</v>
      </c>
      <c r="I1223" s="244"/>
      <c r="J1223" s="244"/>
      <c r="K1223" s="244"/>
      <c r="L1223" s="244"/>
      <c r="M1223" s="244">
        <f t="shared" si="678"/>
        <v>19500</v>
      </c>
    </row>
    <row r="1224" spans="1:13" s="100" customFormat="1" hidden="1" x14ac:dyDescent="0.2">
      <c r="A1224" s="95" t="s">
        <v>755</v>
      </c>
      <c r="B1224" s="93" t="s">
        <v>556</v>
      </c>
      <c r="C1224" s="94">
        <v>11</v>
      </c>
      <c r="D1224" s="95" t="s">
        <v>270</v>
      </c>
      <c r="E1224" s="118">
        <v>3238</v>
      </c>
      <c r="F1224" s="141" t="s">
        <v>59</v>
      </c>
      <c r="G1224" s="131"/>
      <c r="H1224" s="244">
        <v>1600</v>
      </c>
      <c r="I1224" s="244"/>
      <c r="J1224" s="244">
        <v>2680</v>
      </c>
      <c r="K1224" s="244"/>
      <c r="L1224" s="244"/>
      <c r="M1224" s="244">
        <f t="shared" si="678"/>
        <v>4280</v>
      </c>
    </row>
    <row r="1225" spans="1:13" s="149" customFormat="1" hidden="1" x14ac:dyDescent="0.2">
      <c r="A1225" s="194" t="s">
        <v>755</v>
      </c>
      <c r="B1225" s="175" t="s">
        <v>556</v>
      </c>
      <c r="C1225" s="165">
        <v>11</v>
      </c>
      <c r="D1225" s="165"/>
      <c r="E1225" s="166">
        <v>41</v>
      </c>
      <c r="F1225" s="167"/>
      <c r="G1225" s="168"/>
      <c r="H1225" s="247">
        <f t="shared" ref="H1225:L1225" si="699">H1226</f>
        <v>5300</v>
      </c>
      <c r="I1225" s="247">
        <f t="shared" si="699"/>
        <v>0</v>
      </c>
      <c r="J1225" s="247">
        <f t="shared" si="699"/>
        <v>2000</v>
      </c>
      <c r="K1225" s="247">
        <f t="shared" si="699"/>
        <v>0</v>
      </c>
      <c r="L1225" s="247">
        <f t="shared" si="699"/>
        <v>0</v>
      </c>
      <c r="M1225" s="247">
        <f t="shared" si="678"/>
        <v>7300</v>
      </c>
    </row>
    <row r="1226" spans="1:13" s="100" customFormat="1" hidden="1" x14ac:dyDescent="0.2">
      <c r="A1226" s="117" t="s">
        <v>755</v>
      </c>
      <c r="B1226" s="101" t="s">
        <v>556</v>
      </c>
      <c r="C1226" s="102">
        <v>11</v>
      </c>
      <c r="D1226" s="117"/>
      <c r="E1226" s="112">
        <v>412</v>
      </c>
      <c r="F1226" s="140"/>
      <c r="G1226" s="105"/>
      <c r="H1226" s="106">
        <f t="shared" ref="H1226:L1226" si="700">SUM(H1227)</f>
        <v>5300</v>
      </c>
      <c r="I1226" s="106">
        <f t="shared" si="700"/>
        <v>0</v>
      </c>
      <c r="J1226" s="106">
        <f t="shared" si="700"/>
        <v>2000</v>
      </c>
      <c r="K1226" s="106">
        <f t="shared" si="700"/>
        <v>0</v>
      </c>
      <c r="L1226" s="106">
        <f t="shared" si="700"/>
        <v>0</v>
      </c>
      <c r="M1226" s="106">
        <f t="shared" si="678"/>
        <v>7300</v>
      </c>
    </row>
    <row r="1227" spans="1:13" s="100" customFormat="1" hidden="1" x14ac:dyDescent="0.2">
      <c r="A1227" s="95" t="s">
        <v>755</v>
      </c>
      <c r="B1227" s="93" t="s">
        <v>556</v>
      </c>
      <c r="C1227" s="94">
        <v>11</v>
      </c>
      <c r="D1227" s="95" t="s">
        <v>270</v>
      </c>
      <c r="E1227" s="118">
        <v>4123</v>
      </c>
      <c r="F1227" s="141" t="s">
        <v>83</v>
      </c>
      <c r="G1227" s="131"/>
      <c r="H1227" s="231">
        <v>5300</v>
      </c>
      <c r="I1227" s="231"/>
      <c r="J1227" s="231">
        <v>2000</v>
      </c>
      <c r="K1227" s="231"/>
      <c r="L1227" s="231"/>
      <c r="M1227" s="231">
        <f t="shared" si="678"/>
        <v>7300</v>
      </c>
    </row>
    <row r="1228" spans="1:13" s="149" customFormat="1" hidden="1" x14ac:dyDescent="0.2">
      <c r="A1228" s="194" t="s">
        <v>755</v>
      </c>
      <c r="B1228" s="175" t="s">
        <v>556</v>
      </c>
      <c r="C1228" s="165">
        <v>11</v>
      </c>
      <c r="D1228" s="165"/>
      <c r="E1228" s="166">
        <v>42</v>
      </c>
      <c r="F1228" s="167"/>
      <c r="G1228" s="168"/>
      <c r="H1228" s="247">
        <f t="shared" ref="H1228:I1228" si="701">H1229+H1232</f>
        <v>10500</v>
      </c>
      <c r="I1228" s="247">
        <f t="shared" si="701"/>
        <v>1000</v>
      </c>
      <c r="J1228" s="247">
        <f t="shared" ref="J1228:L1228" si="702">J1229+J1232</f>
        <v>2000</v>
      </c>
      <c r="K1228" s="247">
        <f t="shared" si="702"/>
        <v>0</v>
      </c>
      <c r="L1228" s="247">
        <f t="shared" si="702"/>
        <v>0</v>
      </c>
      <c r="M1228" s="247">
        <f t="shared" si="678"/>
        <v>11500</v>
      </c>
    </row>
    <row r="1229" spans="1:13" s="149" customFormat="1" hidden="1" x14ac:dyDescent="0.2">
      <c r="A1229" s="117" t="s">
        <v>755</v>
      </c>
      <c r="B1229" s="101" t="s">
        <v>556</v>
      </c>
      <c r="C1229" s="102">
        <v>11</v>
      </c>
      <c r="D1229" s="117"/>
      <c r="E1229" s="112">
        <v>422</v>
      </c>
      <c r="F1229" s="140"/>
      <c r="G1229" s="105"/>
      <c r="H1229" s="106">
        <f t="shared" ref="H1229:I1229" si="703">SUM(H1230:H1231)</f>
        <v>9500</v>
      </c>
      <c r="I1229" s="106">
        <f t="shared" si="703"/>
        <v>0</v>
      </c>
      <c r="J1229" s="106">
        <f t="shared" ref="J1229:L1229" si="704">SUM(J1230:J1231)</f>
        <v>2000</v>
      </c>
      <c r="K1229" s="106">
        <f t="shared" si="704"/>
        <v>0</v>
      </c>
      <c r="L1229" s="106">
        <f t="shared" si="704"/>
        <v>0</v>
      </c>
      <c r="M1229" s="106">
        <f t="shared" si="678"/>
        <v>11500</v>
      </c>
    </row>
    <row r="1230" spans="1:13" s="100" customFormat="1" hidden="1" x14ac:dyDescent="0.2">
      <c r="A1230" s="95" t="s">
        <v>755</v>
      </c>
      <c r="B1230" s="93" t="s">
        <v>556</v>
      </c>
      <c r="C1230" s="94">
        <v>11</v>
      </c>
      <c r="D1230" s="95" t="s">
        <v>270</v>
      </c>
      <c r="E1230" s="118">
        <v>4221</v>
      </c>
      <c r="F1230" s="141" t="s">
        <v>74</v>
      </c>
      <c r="G1230" s="131"/>
      <c r="H1230" s="231">
        <v>9400</v>
      </c>
      <c r="I1230" s="231"/>
      <c r="J1230" s="231">
        <v>2000</v>
      </c>
      <c r="K1230" s="231"/>
      <c r="L1230" s="231"/>
      <c r="M1230" s="231">
        <f t="shared" si="678"/>
        <v>11400</v>
      </c>
    </row>
    <row r="1231" spans="1:13" s="149" customFormat="1" hidden="1" x14ac:dyDescent="0.2">
      <c r="A1231" s="95" t="s">
        <v>755</v>
      </c>
      <c r="B1231" s="93" t="s">
        <v>556</v>
      </c>
      <c r="C1231" s="94">
        <v>11</v>
      </c>
      <c r="D1231" s="95" t="s">
        <v>270</v>
      </c>
      <c r="E1231" s="118">
        <v>4222</v>
      </c>
      <c r="F1231" s="141" t="s">
        <v>75</v>
      </c>
      <c r="G1231" s="131"/>
      <c r="H1231" s="234">
        <v>100</v>
      </c>
      <c r="I1231" s="234"/>
      <c r="J1231" s="234"/>
      <c r="K1231" s="234"/>
      <c r="L1231" s="234"/>
      <c r="M1231" s="234">
        <f t="shared" si="678"/>
        <v>100</v>
      </c>
    </row>
    <row r="1232" spans="1:13" s="100" customFormat="1" hidden="1" x14ac:dyDescent="0.2">
      <c r="A1232" s="117" t="s">
        <v>755</v>
      </c>
      <c r="B1232" s="101" t="s">
        <v>556</v>
      </c>
      <c r="C1232" s="102">
        <v>11</v>
      </c>
      <c r="D1232" s="117"/>
      <c r="E1232" s="112">
        <v>426</v>
      </c>
      <c r="F1232" s="140"/>
      <c r="G1232" s="105"/>
      <c r="H1232" s="106">
        <f t="shared" ref="H1232:L1232" si="705">SUM(H1233)</f>
        <v>1000</v>
      </c>
      <c r="I1232" s="106">
        <f t="shared" si="705"/>
        <v>1000</v>
      </c>
      <c r="J1232" s="106">
        <f t="shared" si="705"/>
        <v>0</v>
      </c>
      <c r="K1232" s="106">
        <f t="shared" si="705"/>
        <v>0</v>
      </c>
      <c r="L1232" s="106">
        <f t="shared" si="705"/>
        <v>0</v>
      </c>
      <c r="M1232" s="106">
        <f t="shared" si="678"/>
        <v>0</v>
      </c>
    </row>
    <row r="1233" spans="1:13" s="100" customFormat="1" hidden="1" x14ac:dyDescent="0.2">
      <c r="A1233" s="95" t="s">
        <v>755</v>
      </c>
      <c r="B1233" s="93" t="s">
        <v>556</v>
      </c>
      <c r="C1233" s="94">
        <v>11</v>
      </c>
      <c r="D1233" s="95" t="s">
        <v>270</v>
      </c>
      <c r="E1233" s="118">
        <v>4262</v>
      </c>
      <c r="F1233" s="141" t="s">
        <v>86</v>
      </c>
      <c r="G1233" s="131"/>
      <c r="H1233" s="231">
        <v>1000</v>
      </c>
      <c r="I1233" s="231">
        <v>1000</v>
      </c>
      <c r="J1233" s="231"/>
      <c r="K1233" s="231"/>
      <c r="L1233" s="231"/>
      <c r="M1233" s="231">
        <f t="shared" si="678"/>
        <v>0</v>
      </c>
    </row>
    <row r="1234" spans="1:13" s="100" customFormat="1" ht="33.75" hidden="1" x14ac:dyDescent="0.2">
      <c r="A1234" s="195" t="s">
        <v>755</v>
      </c>
      <c r="B1234" s="170" t="s">
        <v>758</v>
      </c>
      <c r="C1234" s="170"/>
      <c r="D1234" s="170"/>
      <c r="E1234" s="171"/>
      <c r="F1234" s="173" t="s">
        <v>88</v>
      </c>
      <c r="G1234" s="174" t="s">
        <v>681</v>
      </c>
      <c r="H1234" s="248">
        <f t="shared" ref="H1234:I1234" si="706">H1235+H1241+H1248</f>
        <v>21900</v>
      </c>
      <c r="I1234" s="248">
        <f t="shared" si="706"/>
        <v>7755</v>
      </c>
      <c r="J1234" s="248">
        <f t="shared" ref="J1234:L1234" si="707">J1235+J1241+J1248</f>
        <v>285</v>
      </c>
      <c r="K1234" s="248">
        <f t="shared" si="707"/>
        <v>0</v>
      </c>
      <c r="L1234" s="248">
        <f t="shared" si="707"/>
        <v>0</v>
      </c>
      <c r="M1234" s="248">
        <f t="shared" si="678"/>
        <v>14430</v>
      </c>
    </row>
    <row r="1235" spans="1:13" s="149" customFormat="1" hidden="1" x14ac:dyDescent="0.2">
      <c r="A1235" s="194" t="s">
        <v>755</v>
      </c>
      <c r="B1235" s="175" t="s">
        <v>758</v>
      </c>
      <c r="C1235" s="165">
        <v>11</v>
      </c>
      <c r="D1235" s="165"/>
      <c r="E1235" s="166">
        <v>31</v>
      </c>
      <c r="F1235" s="167"/>
      <c r="G1235" s="168"/>
      <c r="H1235" s="247">
        <f t="shared" ref="H1235:I1235" si="708">H1236+H1238</f>
        <v>8550</v>
      </c>
      <c r="I1235" s="247">
        <f t="shared" si="708"/>
        <v>3350</v>
      </c>
      <c r="J1235" s="247">
        <f t="shared" ref="J1235:L1235" si="709">J1236+J1238</f>
        <v>0</v>
      </c>
      <c r="K1235" s="247">
        <f t="shared" si="709"/>
        <v>0</v>
      </c>
      <c r="L1235" s="247">
        <f t="shared" si="709"/>
        <v>0</v>
      </c>
      <c r="M1235" s="247">
        <f t="shared" si="678"/>
        <v>5200</v>
      </c>
    </row>
    <row r="1236" spans="1:13" s="100" customFormat="1" hidden="1" x14ac:dyDescent="0.2">
      <c r="A1236" s="152" t="s">
        <v>755</v>
      </c>
      <c r="B1236" s="146" t="s">
        <v>758</v>
      </c>
      <c r="C1236" s="102">
        <v>11</v>
      </c>
      <c r="D1236" s="117"/>
      <c r="E1236" s="112">
        <v>311</v>
      </c>
      <c r="F1236" s="140"/>
      <c r="G1236" s="105"/>
      <c r="H1236" s="106">
        <f t="shared" ref="H1236:L1236" si="710">H1237</f>
        <v>7200</v>
      </c>
      <c r="I1236" s="106">
        <f t="shared" si="710"/>
        <v>2830</v>
      </c>
      <c r="J1236" s="106">
        <f t="shared" si="710"/>
        <v>0</v>
      </c>
      <c r="K1236" s="106">
        <f t="shared" si="710"/>
        <v>0</v>
      </c>
      <c r="L1236" s="106">
        <f t="shared" si="710"/>
        <v>0</v>
      </c>
      <c r="M1236" s="106">
        <f t="shared" si="678"/>
        <v>4370</v>
      </c>
    </row>
    <row r="1237" spans="1:13" s="149" customFormat="1" hidden="1" x14ac:dyDescent="0.2">
      <c r="A1237" s="108" t="s">
        <v>755</v>
      </c>
      <c r="B1237" s="94" t="s">
        <v>758</v>
      </c>
      <c r="C1237" s="94">
        <v>11</v>
      </c>
      <c r="D1237" s="95" t="s">
        <v>270</v>
      </c>
      <c r="E1237" s="118">
        <v>3111</v>
      </c>
      <c r="F1237" s="141" t="s">
        <v>33</v>
      </c>
      <c r="G1237" s="131"/>
      <c r="H1237" s="231">
        <v>7200</v>
      </c>
      <c r="I1237" s="231">
        <v>2830</v>
      </c>
      <c r="J1237" s="231"/>
      <c r="K1237" s="231"/>
      <c r="L1237" s="231"/>
      <c r="M1237" s="231">
        <f t="shared" si="678"/>
        <v>4370</v>
      </c>
    </row>
    <row r="1238" spans="1:13" s="149" customFormat="1" hidden="1" x14ac:dyDescent="0.2">
      <c r="A1238" s="152" t="s">
        <v>755</v>
      </c>
      <c r="B1238" s="146" t="s">
        <v>758</v>
      </c>
      <c r="C1238" s="102">
        <v>11</v>
      </c>
      <c r="D1238" s="117"/>
      <c r="E1238" s="112">
        <v>313</v>
      </c>
      <c r="F1238" s="140"/>
      <c r="G1238" s="105"/>
      <c r="H1238" s="106">
        <f t="shared" ref="H1238:I1238" si="711">H1239+H1240</f>
        <v>1350</v>
      </c>
      <c r="I1238" s="106">
        <f t="shared" si="711"/>
        <v>520</v>
      </c>
      <c r="J1238" s="106">
        <f t="shared" ref="J1238:L1238" si="712">J1239+J1240</f>
        <v>0</v>
      </c>
      <c r="K1238" s="106">
        <f t="shared" si="712"/>
        <v>0</v>
      </c>
      <c r="L1238" s="106">
        <f t="shared" si="712"/>
        <v>0</v>
      </c>
      <c r="M1238" s="106">
        <f t="shared" si="678"/>
        <v>830</v>
      </c>
    </row>
    <row r="1239" spans="1:13" s="100" customFormat="1" hidden="1" x14ac:dyDescent="0.2">
      <c r="A1239" s="108" t="s">
        <v>755</v>
      </c>
      <c r="B1239" s="94" t="s">
        <v>758</v>
      </c>
      <c r="C1239" s="94">
        <v>11</v>
      </c>
      <c r="D1239" s="95" t="s">
        <v>270</v>
      </c>
      <c r="E1239" s="118">
        <v>3132</v>
      </c>
      <c r="F1239" s="141" t="s">
        <v>40</v>
      </c>
      <c r="G1239" s="131"/>
      <c r="H1239" s="231">
        <v>1200</v>
      </c>
      <c r="I1239" s="231">
        <v>520</v>
      </c>
      <c r="J1239" s="231"/>
      <c r="K1239" s="231"/>
      <c r="L1239" s="231"/>
      <c r="M1239" s="231">
        <f t="shared" si="678"/>
        <v>680</v>
      </c>
    </row>
    <row r="1240" spans="1:13" s="100" customFormat="1" ht="30" hidden="1" x14ac:dyDescent="0.2">
      <c r="A1240" s="108" t="s">
        <v>755</v>
      </c>
      <c r="B1240" s="94" t="s">
        <v>758</v>
      </c>
      <c r="C1240" s="94">
        <v>11</v>
      </c>
      <c r="D1240" s="95" t="s">
        <v>270</v>
      </c>
      <c r="E1240" s="118">
        <v>3133</v>
      </c>
      <c r="F1240" s="141" t="s">
        <v>41</v>
      </c>
      <c r="G1240" s="131"/>
      <c r="H1240" s="234">
        <v>150</v>
      </c>
      <c r="I1240" s="234"/>
      <c r="J1240" s="234"/>
      <c r="K1240" s="234"/>
      <c r="L1240" s="234"/>
      <c r="M1240" s="234">
        <f t="shared" si="678"/>
        <v>150</v>
      </c>
    </row>
    <row r="1241" spans="1:13" s="149" customFormat="1" hidden="1" x14ac:dyDescent="0.2">
      <c r="A1241" s="194" t="s">
        <v>755</v>
      </c>
      <c r="B1241" s="175" t="s">
        <v>758</v>
      </c>
      <c r="C1241" s="165">
        <v>11</v>
      </c>
      <c r="D1241" s="165"/>
      <c r="E1241" s="166">
        <v>32</v>
      </c>
      <c r="F1241" s="167"/>
      <c r="G1241" s="168"/>
      <c r="H1241" s="247">
        <f t="shared" ref="H1241:I1241" si="713">H1242+H1244</f>
        <v>8350</v>
      </c>
      <c r="I1241" s="247">
        <f t="shared" si="713"/>
        <v>1645</v>
      </c>
      <c r="J1241" s="247">
        <f t="shared" ref="J1241:L1241" si="714">J1242+J1244</f>
        <v>285</v>
      </c>
      <c r="K1241" s="247">
        <f t="shared" si="714"/>
        <v>0</v>
      </c>
      <c r="L1241" s="247">
        <f t="shared" si="714"/>
        <v>0</v>
      </c>
      <c r="M1241" s="247">
        <f t="shared" si="678"/>
        <v>6990</v>
      </c>
    </row>
    <row r="1242" spans="1:13" s="100" customFormat="1" hidden="1" x14ac:dyDescent="0.2">
      <c r="A1242" s="152" t="s">
        <v>755</v>
      </c>
      <c r="B1242" s="146" t="s">
        <v>758</v>
      </c>
      <c r="C1242" s="102">
        <v>11</v>
      </c>
      <c r="D1242" s="117"/>
      <c r="E1242" s="112">
        <v>323</v>
      </c>
      <c r="F1242" s="140"/>
      <c r="G1242" s="105"/>
      <c r="H1242" s="106">
        <f t="shared" ref="H1242:L1242" si="715">H1243</f>
        <v>2400</v>
      </c>
      <c r="I1242" s="106">
        <f t="shared" si="715"/>
        <v>1645</v>
      </c>
      <c r="J1242" s="106">
        <f t="shared" si="715"/>
        <v>0</v>
      </c>
      <c r="K1242" s="106">
        <f t="shared" si="715"/>
        <v>0</v>
      </c>
      <c r="L1242" s="106">
        <f t="shared" si="715"/>
        <v>0</v>
      </c>
      <c r="M1242" s="106">
        <f t="shared" si="678"/>
        <v>755</v>
      </c>
    </row>
    <row r="1243" spans="1:13" s="149" customFormat="1" hidden="1" x14ac:dyDescent="0.2">
      <c r="A1243" s="108" t="s">
        <v>755</v>
      </c>
      <c r="B1243" s="94" t="s">
        <v>758</v>
      </c>
      <c r="C1243" s="94">
        <v>11</v>
      </c>
      <c r="D1243" s="95" t="s">
        <v>270</v>
      </c>
      <c r="E1243" s="118">
        <v>3237</v>
      </c>
      <c r="F1243" s="141" t="s">
        <v>58</v>
      </c>
      <c r="G1243" s="131"/>
      <c r="H1243" s="231">
        <v>2400</v>
      </c>
      <c r="I1243" s="231">
        <v>1645</v>
      </c>
      <c r="J1243" s="231"/>
      <c r="K1243" s="231"/>
      <c r="L1243" s="231"/>
      <c r="M1243" s="231">
        <f t="shared" si="678"/>
        <v>755</v>
      </c>
    </row>
    <row r="1244" spans="1:13" s="149" customFormat="1" hidden="1" x14ac:dyDescent="0.2">
      <c r="A1244" s="152" t="s">
        <v>755</v>
      </c>
      <c r="B1244" s="146" t="s">
        <v>758</v>
      </c>
      <c r="C1244" s="102">
        <v>11</v>
      </c>
      <c r="D1244" s="117"/>
      <c r="E1244" s="112">
        <v>329</v>
      </c>
      <c r="F1244" s="140"/>
      <c r="G1244" s="105"/>
      <c r="H1244" s="106">
        <f t="shared" ref="H1244:I1244" si="716">H1246+H1247+H1245</f>
        <v>5950</v>
      </c>
      <c r="I1244" s="106">
        <f t="shared" si="716"/>
        <v>0</v>
      </c>
      <c r="J1244" s="106">
        <f t="shared" ref="J1244:L1244" si="717">J1246+J1247+J1245</f>
        <v>285</v>
      </c>
      <c r="K1244" s="106">
        <f t="shared" si="717"/>
        <v>0</v>
      </c>
      <c r="L1244" s="106">
        <f t="shared" si="717"/>
        <v>0</v>
      </c>
      <c r="M1244" s="106">
        <f t="shared" si="678"/>
        <v>6235</v>
      </c>
    </row>
    <row r="1245" spans="1:13" s="149" customFormat="1" hidden="1" x14ac:dyDescent="0.2">
      <c r="A1245" s="108" t="s">
        <v>755</v>
      </c>
      <c r="B1245" s="94" t="s">
        <v>758</v>
      </c>
      <c r="C1245" s="94">
        <v>11</v>
      </c>
      <c r="D1245" s="95" t="s">
        <v>270</v>
      </c>
      <c r="E1245" s="118">
        <v>3295</v>
      </c>
      <c r="F1245" s="141" t="s">
        <v>66</v>
      </c>
      <c r="G1245" s="131"/>
      <c r="H1245" s="233">
        <v>100</v>
      </c>
      <c r="I1245" s="233"/>
      <c r="J1245" s="233">
        <v>285</v>
      </c>
      <c r="K1245" s="233"/>
      <c r="L1245" s="233"/>
      <c r="M1245" s="233">
        <f t="shared" si="678"/>
        <v>385</v>
      </c>
    </row>
    <row r="1246" spans="1:13" s="100" customFormat="1" hidden="1" x14ac:dyDescent="0.2">
      <c r="A1246" s="108" t="s">
        <v>755</v>
      </c>
      <c r="B1246" s="94" t="s">
        <v>758</v>
      </c>
      <c r="C1246" s="94">
        <v>11</v>
      </c>
      <c r="D1246" s="95" t="s">
        <v>270</v>
      </c>
      <c r="E1246" s="118">
        <v>3296</v>
      </c>
      <c r="F1246" s="141" t="s">
        <v>607</v>
      </c>
      <c r="G1246" s="131"/>
      <c r="H1246" s="244">
        <v>5750</v>
      </c>
      <c r="I1246" s="244"/>
      <c r="J1246" s="244"/>
      <c r="K1246" s="244"/>
      <c r="L1246" s="244"/>
      <c r="M1246" s="244">
        <f t="shared" ref="M1246:M1309" si="718">H1246-I1246+J1246-K1246+L1246</f>
        <v>5750</v>
      </c>
    </row>
    <row r="1247" spans="1:13" s="100" customFormat="1" hidden="1" x14ac:dyDescent="0.2">
      <c r="A1247" s="108" t="s">
        <v>755</v>
      </c>
      <c r="B1247" s="94" t="s">
        <v>758</v>
      </c>
      <c r="C1247" s="94">
        <v>11</v>
      </c>
      <c r="D1247" s="95" t="s">
        <v>270</v>
      </c>
      <c r="E1247" s="118">
        <v>3299</v>
      </c>
      <c r="F1247" s="141" t="s">
        <v>67</v>
      </c>
      <c r="G1247" s="131"/>
      <c r="H1247" s="234">
        <v>100</v>
      </c>
      <c r="I1247" s="234"/>
      <c r="J1247" s="234"/>
      <c r="K1247" s="234"/>
      <c r="L1247" s="234"/>
      <c r="M1247" s="234">
        <f t="shared" si="718"/>
        <v>100</v>
      </c>
    </row>
    <row r="1248" spans="1:13" s="149" customFormat="1" hidden="1" x14ac:dyDescent="0.2">
      <c r="A1248" s="194" t="s">
        <v>755</v>
      </c>
      <c r="B1248" s="175" t="s">
        <v>758</v>
      </c>
      <c r="C1248" s="165">
        <v>11</v>
      </c>
      <c r="D1248" s="165"/>
      <c r="E1248" s="166">
        <v>34</v>
      </c>
      <c r="F1248" s="167"/>
      <c r="G1248" s="168"/>
      <c r="H1248" s="247">
        <f t="shared" ref="H1248:L1249" si="719">H1249</f>
        <v>5000</v>
      </c>
      <c r="I1248" s="247">
        <f t="shared" si="719"/>
        <v>2760</v>
      </c>
      <c r="J1248" s="247">
        <f t="shared" si="719"/>
        <v>0</v>
      </c>
      <c r="K1248" s="247">
        <f t="shared" si="719"/>
        <v>0</v>
      </c>
      <c r="L1248" s="247">
        <f t="shared" si="719"/>
        <v>0</v>
      </c>
      <c r="M1248" s="247">
        <f t="shared" si="718"/>
        <v>2240</v>
      </c>
    </row>
    <row r="1249" spans="1:13" s="100" customFormat="1" hidden="1" x14ac:dyDescent="0.2">
      <c r="A1249" s="152" t="s">
        <v>755</v>
      </c>
      <c r="B1249" s="146" t="s">
        <v>758</v>
      </c>
      <c r="C1249" s="102">
        <v>11</v>
      </c>
      <c r="D1249" s="117"/>
      <c r="E1249" s="112">
        <v>343</v>
      </c>
      <c r="F1249" s="140"/>
      <c r="G1249" s="105"/>
      <c r="H1249" s="106">
        <f t="shared" si="719"/>
        <v>5000</v>
      </c>
      <c r="I1249" s="106">
        <f t="shared" si="719"/>
        <v>2760</v>
      </c>
      <c r="J1249" s="106">
        <f t="shared" si="719"/>
        <v>0</v>
      </c>
      <c r="K1249" s="106">
        <f t="shared" si="719"/>
        <v>0</v>
      </c>
      <c r="L1249" s="106">
        <f t="shared" si="719"/>
        <v>0</v>
      </c>
      <c r="M1249" s="106">
        <f t="shared" si="718"/>
        <v>2240</v>
      </c>
    </row>
    <row r="1250" spans="1:13" s="100" customFormat="1" hidden="1" x14ac:dyDescent="0.2">
      <c r="A1250" s="108" t="s">
        <v>755</v>
      </c>
      <c r="B1250" s="94" t="s">
        <v>758</v>
      </c>
      <c r="C1250" s="94">
        <v>11</v>
      </c>
      <c r="D1250" s="95" t="s">
        <v>270</v>
      </c>
      <c r="E1250" s="118">
        <v>3433</v>
      </c>
      <c r="F1250" s="141" t="s">
        <v>69</v>
      </c>
      <c r="G1250" s="131"/>
      <c r="H1250" s="231">
        <v>5000</v>
      </c>
      <c r="I1250" s="231">
        <v>2760</v>
      </c>
      <c r="J1250" s="231"/>
      <c r="K1250" s="231"/>
      <c r="L1250" s="231"/>
      <c r="M1250" s="231">
        <f t="shared" si="718"/>
        <v>2240</v>
      </c>
    </row>
    <row r="1251" spans="1:13" s="100" customFormat="1" ht="47.25" x14ac:dyDescent="0.2">
      <c r="A1251" s="198" t="s">
        <v>759</v>
      </c>
      <c r="B1251" s="374" t="s">
        <v>760</v>
      </c>
      <c r="C1251" s="375"/>
      <c r="D1251" s="375"/>
      <c r="E1251" s="376"/>
      <c r="F1251" s="144" t="s">
        <v>761</v>
      </c>
      <c r="G1251" s="116"/>
      <c r="H1251" s="245">
        <f>H1252+H1309+H1320</f>
        <v>636043</v>
      </c>
      <c r="I1251" s="245">
        <f>I1252+I1309+I1320</f>
        <v>2825</v>
      </c>
      <c r="J1251" s="245">
        <f>J1252+J1309+J1320</f>
        <v>8886</v>
      </c>
      <c r="K1251" s="245">
        <f>K1252+K1309+K1320</f>
        <v>0</v>
      </c>
      <c r="L1251" s="245">
        <f>L1252+L1309+L1320</f>
        <v>152400</v>
      </c>
      <c r="M1251" s="245">
        <f t="shared" si="718"/>
        <v>794504</v>
      </c>
    </row>
    <row r="1252" spans="1:13" s="100" customFormat="1" ht="33.75" x14ac:dyDescent="0.2">
      <c r="A1252" s="195" t="s">
        <v>759</v>
      </c>
      <c r="B1252" s="170" t="s">
        <v>762</v>
      </c>
      <c r="C1252" s="170"/>
      <c r="D1252" s="170"/>
      <c r="E1252" s="171"/>
      <c r="F1252" s="173" t="s">
        <v>29</v>
      </c>
      <c r="G1252" s="174" t="s">
        <v>763</v>
      </c>
      <c r="H1252" s="248">
        <f>H1253+H1261+H1288+H1292+H1295+H1298+H1306</f>
        <v>609242</v>
      </c>
      <c r="I1252" s="248">
        <f>I1253+I1261+I1288+I1292+I1295+I1298+I1306</f>
        <v>2525</v>
      </c>
      <c r="J1252" s="248">
        <f>J1253+J1261+J1288+J1292+J1295+J1298+J1306</f>
        <v>2525</v>
      </c>
      <c r="K1252" s="248">
        <f>K1253+K1261+K1288+K1292+K1295+K1298+K1306</f>
        <v>0</v>
      </c>
      <c r="L1252" s="248">
        <f>L1253+L1261+L1288+L1292+L1295+L1298+L1306</f>
        <v>150530</v>
      </c>
      <c r="M1252" s="248">
        <f t="shared" si="718"/>
        <v>759772</v>
      </c>
    </row>
    <row r="1253" spans="1:13" s="149" customFormat="1" x14ac:dyDescent="0.2">
      <c r="A1253" s="194" t="s">
        <v>759</v>
      </c>
      <c r="B1253" s="175" t="s">
        <v>762</v>
      </c>
      <c r="C1253" s="165">
        <v>11</v>
      </c>
      <c r="D1253" s="165"/>
      <c r="E1253" s="166">
        <v>31</v>
      </c>
      <c r="F1253" s="167"/>
      <c r="G1253" s="168"/>
      <c r="H1253" s="247">
        <f t="shared" ref="H1253:I1253" si="720">H1254+H1257+H1259</f>
        <v>424600</v>
      </c>
      <c r="I1253" s="247">
        <f t="shared" si="720"/>
        <v>0</v>
      </c>
      <c r="J1253" s="247">
        <f t="shared" ref="J1253:L1253" si="721">J1254+J1257+J1259</f>
        <v>0</v>
      </c>
      <c r="K1253" s="247">
        <f t="shared" si="721"/>
        <v>0</v>
      </c>
      <c r="L1253" s="247">
        <f t="shared" si="721"/>
        <v>92230</v>
      </c>
      <c r="M1253" s="247">
        <f t="shared" si="718"/>
        <v>516830</v>
      </c>
    </row>
    <row r="1254" spans="1:13" s="100" customFormat="1" x14ac:dyDescent="0.2">
      <c r="A1254" s="103" t="s">
        <v>759</v>
      </c>
      <c r="B1254" s="102" t="s">
        <v>762</v>
      </c>
      <c r="C1254" s="102">
        <v>11</v>
      </c>
      <c r="D1254" s="117"/>
      <c r="E1254" s="104">
        <v>311</v>
      </c>
      <c r="F1254" s="140"/>
      <c r="G1254" s="105"/>
      <c r="H1254" s="106">
        <f t="shared" ref="H1254:I1254" si="722">SUM(H1255:H1256)</f>
        <v>356500</v>
      </c>
      <c r="I1254" s="106">
        <f t="shared" si="722"/>
        <v>0</v>
      </c>
      <c r="J1254" s="106">
        <f t="shared" ref="J1254:L1254" si="723">SUM(J1255:J1256)</f>
        <v>0</v>
      </c>
      <c r="K1254" s="106">
        <f t="shared" si="723"/>
        <v>0</v>
      </c>
      <c r="L1254" s="106">
        <f t="shared" si="723"/>
        <v>77530</v>
      </c>
      <c r="M1254" s="106">
        <f t="shared" si="718"/>
        <v>434030</v>
      </c>
    </row>
    <row r="1255" spans="1:13" s="149" customFormat="1" x14ac:dyDescent="0.2">
      <c r="A1255" s="108" t="s">
        <v>759</v>
      </c>
      <c r="B1255" s="94" t="s">
        <v>762</v>
      </c>
      <c r="C1255" s="94">
        <v>11</v>
      </c>
      <c r="D1255" s="95" t="s">
        <v>296</v>
      </c>
      <c r="E1255" s="118">
        <v>3111</v>
      </c>
      <c r="F1255" s="141" t="s">
        <v>33</v>
      </c>
      <c r="G1255" s="131"/>
      <c r="H1255" s="228">
        <v>356300</v>
      </c>
      <c r="I1255" s="228"/>
      <c r="J1255" s="228"/>
      <c r="K1255" s="228"/>
      <c r="L1255" s="228">
        <v>74530</v>
      </c>
      <c r="M1255" s="228">
        <f t="shared" si="718"/>
        <v>430830</v>
      </c>
    </row>
    <row r="1256" spans="1:13" s="149" customFormat="1" x14ac:dyDescent="0.2">
      <c r="A1256" s="108" t="s">
        <v>759</v>
      </c>
      <c r="B1256" s="94" t="s">
        <v>762</v>
      </c>
      <c r="C1256" s="94">
        <v>11</v>
      </c>
      <c r="D1256" s="95" t="s">
        <v>296</v>
      </c>
      <c r="E1256" s="118">
        <v>3113</v>
      </c>
      <c r="F1256" s="141" t="s">
        <v>35</v>
      </c>
      <c r="G1256" s="131"/>
      <c r="H1256" s="228">
        <v>200</v>
      </c>
      <c r="I1256" s="228"/>
      <c r="J1256" s="228"/>
      <c r="K1256" s="228"/>
      <c r="L1256" s="228">
        <v>3000</v>
      </c>
      <c r="M1256" s="228">
        <f t="shared" si="718"/>
        <v>3200</v>
      </c>
    </row>
    <row r="1257" spans="1:13" s="100" customFormat="1" x14ac:dyDescent="0.2">
      <c r="A1257" s="103" t="s">
        <v>759</v>
      </c>
      <c r="B1257" s="102" t="s">
        <v>762</v>
      </c>
      <c r="C1257" s="102">
        <v>11</v>
      </c>
      <c r="D1257" s="117"/>
      <c r="E1257" s="112">
        <v>312</v>
      </c>
      <c r="F1257" s="140"/>
      <c r="G1257" s="105"/>
      <c r="H1257" s="246">
        <f t="shared" ref="H1257:L1257" si="724">SUM(H1258)</f>
        <v>9000</v>
      </c>
      <c r="I1257" s="246">
        <f t="shared" si="724"/>
        <v>0</v>
      </c>
      <c r="J1257" s="246">
        <f t="shared" si="724"/>
        <v>0</v>
      </c>
      <c r="K1257" s="246">
        <f t="shared" si="724"/>
        <v>0</v>
      </c>
      <c r="L1257" s="246">
        <f t="shared" si="724"/>
        <v>2100</v>
      </c>
      <c r="M1257" s="246">
        <f t="shared" si="718"/>
        <v>11100</v>
      </c>
    </row>
    <row r="1258" spans="1:13" s="149" customFormat="1" x14ac:dyDescent="0.2">
      <c r="A1258" s="108" t="s">
        <v>759</v>
      </c>
      <c r="B1258" s="94" t="s">
        <v>762</v>
      </c>
      <c r="C1258" s="94">
        <v>11</v>
      </c>
      <c r="D1258" s="95" t="s">
        <v>296</v>
      </c>
      <c r="E1258" s="118">
        <v>3121</v>
      </c>
      <c r="F1258" s="141" t="s">
        <v>471</v>
      </c>
      <c r="G1258" s="131"/>
      <c r="H1258" s="228">
        <v>9000</v>
      </c>
      <c r="I1258" s="228"/>
      <c r="J1258" s="228"/>
      <c r="K1258" s="228"/>
      <c r="L1258" s="228">
        <v>2100</v>
      </c>
      <c r="M1258" s="228">
        <f t="shared" si="718"/>
        <v>11100</v>
      </c>
    </row>
    <row r="1259" spans="1:13" s="100" customFormat="1" x14ac:dyDescent="0.2">
      <c r="A1259" s="103" t="s">
        <v>759</v>
      </c>
      <c r="B1259" s="102" t="s">
        <v>762</v>
      </c>
      <c r="C1259" s="102">
        <v>11</v>
      </c>
      <c r="D1259" s="117"/>
      <c r="E1259" s="112">
        <v>313</v>
      </c>
      <c r="F1259" s="140"/>
      <c r="G1259" s="105"/>
      <c r="H1259" s="246">
        <f t="shared" ref="H1259:L1259" si="725">SUM(H1260:H1260)</f>
        <v>59100</v>
      </c>
      <c r="I1259" s="246">
        <f t="shared" si="725"/>
        <v>0</v>
      </c>
      <c r="J1259" s="246">
        <f t="shared" si="725"/>
        <v>0</v>
      </c>
      <c r="K1259" s="246">
        <f t="shared" si="725"/>
        <v>0</v>
      </c>
      <c r="L1259" s="246">
        <f t="shared" si="725"/>
        <v>12600</v>
      </c>
      <c r="M1259" s="246">
        <f t="shared" si="718"/>
        <v>71700</v>
      </c>
    </row>
    <row r="1260" spans="1:13" s="100" customFormat="1" x14ac:dyDescent="0.2">
      <c r="A1260" s="108" t="s">
        <v>759</v>
      </c>
      <c r="B1260" s="94" t="s">
        <v>762</v>
      </c>
      <c r="C1260" s="94">
        <v>11</v>
      </c>
      <c r="D1260" s="95" t="s">
        <v>296</v>
      </c>
      <c r="E1260" s="118">
        <v>3132</v>
      </c>
      <c r="F1260" s="141" t="s">
        <v>40</v>
      </c>
      <c r="G1260" s="131"/>
      <c r="H1260" s="228">
        <v>59100</v>
      </c>
      <c r="I1260" s="228"/>
      <c r="J1260" s="228"/>
      <c r="K1260" s="228"/>
      <c r="L1260" s="228">
        <v>12600</v>
      </c>
      <c r="M1260" s="228">
        <f t="shared" si="718"/>
        <v>71700</v>
      </c>
    </row>
    <row r="1261" spans="1:13" s="149" customFormat="1" x14ac:dyDescent="0.2">
      <c r="A1261" s="194" t="s">
        <v>759</v>
      </c>
      <c r="B1261" s="175" t="s">
        <v>762</v>
      </c>
      <c r="C1261" s="165">
        <v>11</v>
      </c>
      <c r="D1261" s="165"/>
      <c r="E1261" s="166">
        <v>32</v>
      </c>
      <c r="F1261" s="167"/>
      <c r="G1261" s="168"/>
      <c r="H1261" s="247">
        <f t="shared" ref="H1261:I1261" si="726">H1262+H1266+H1272+H1282</f>
        <v>176232</v>
      </c>
      <c r="I1261" s="247">
        <f t="shared" si="726"/>
        <v>2525</v>
      </c>
      <c r="J1261" s="247">
        <f t="shared" ref="J1261:L1261" si="727">J1262+J1266+J1272+J1282</f>
        <v>2525</v>
      </c>
      <c r="K1261" s="247">
        <f t="shared" si="727"/>
        <v>0</v>
      </c>
      <c r="L1261" s="247">
        <f t="shared" si="727"/>
        <v>55600</v>
      </c>
      <c r="M1261" s="247">
        <f t="shared" si="718"/>
        <v>231832</v>
      </c>
    </row>
    <row r="1262" spans="1:13" s="149" customFormat="1" x14ac:dyDescent="0.2">
      <c r="A1262" s="103" t="s">
        <v>759</v>
      </c>
      <c r="B1262" s="102" t="s">
        <v>762</v>
      </c>
      <c r="C1262" s="102">
        <v>11</v>
      </c>
      <c r="D1262" s="117"/>
      <c r="E1262" s="112">
        <v>321</v>
      </c>
      <c r="F1262" s="140"/>
      <c r="G1262" s="105"/>
      <c r="H1262" s="106">
        <f t="shared" ref="H1262:I1262" si="728">SUM(H1263:H1265)</f>
        <v>37897</v>
      </c>
      <c r="I1262" s="106">
        <f t="shared" si="728"/>
        <v>0</v>
      </c>
      <c r="J1262" s="106">
        <f t="shared" ref="J1262:L1262" si="729">SUM(J1263:J1265)</f>
        <v>0</v>
      </c>
      <c r="K1262" s="106">
        <f t="shared" si="729"/>
        <v>0</v>
      </c>
      <c r="L1262" s="106">
        <f t="shared" si="729"/>
        <v>6000</v>
      </c>
      <c r="M1262" s="106">
        <f t="shared" si="718"/>
        <v>43897</v>
      </c>
    </row>
    <row r="1263" spans="1:13" s="149" customFormat="1" x14ac:dyDescent="0.2">
      <c r="A1263" s="108" t="s">
        <v>759</v>
      </c>
      <c r="B1263" s="94" t="s">
        <v>762</v>
      </c>
      <c r="C1263" s="94">
        <v>11</v>
      </c>
      <c r="D1263" s="95" t="s">
        <v>296</v>
      </c>
      <c r="E1263" s="118">
        <v>3211</v>
      </c>
      <c r="F1263" s="141" t="s">
        <v>42</v>
      </c>
      <c r="G1263" s="131"/>
      <c r="H1263" s="228">
        <v>20872</v>
      </c>
      <c r="I1263" s="228"/>
      <c r="J1263" s="228"/>
      <c r="K1263" s="228"/>
      <c r="L1263" s="228">
        <v>5000</v>
      </c>
      <c r="M1263" s="228">
        <f t="shared" si="718"/>
        <v>25872</v>
      </c>
    </row>
    <row r="1264" spans="1:13" s="100" customFormat="1" ht="30" x14ac:dyDescent="0.2">
      <c r="A1264" s="108" t="s">
        <v>759</v>
      </c>
      <c r="B1264" s="94" t="s">
        <v>762</v>
      </c>
      <c r="C1264" s="94">
        <v>11</v>
      </c>
      <c r="D1264" s="95" t="s">
        <v>296</v>
      </c>
      <c r="E1264" s="118">
        <v>3212</v>
      </c>
      <c r="F1264" s="141" t="s">
        <v>43</v>
      </c>
      <c r="G1264" s="131"/>
      <c r="H1264" s="228">
        <v>3982</v>
      </c>
      <c r="I1264" s="228"/>
      <c r="J1264" s="228"/>
      <c r="K1264" s="228"/>
      <c r="L1264" s="228">
        <v>1000</v>
      </c>
      <c r="M1264" s="228">
        <f t="shared" si="718"/>
        <v>4982</v>
      </c>
    </row>
    <row r="1265" spans="1:13" s="149" customFormat="1" x14ac:dyDescent="0.2">
      <c r="A1265" s="108" t="s">
        <v>759</v>
      </c>
      <c r="B1265" s="94" t="s">
        <v>762</v>
      </c>
      <c r="C1265" s="94">
        <v>11</v>
      </c>
      <c r="D1265" s="95" t="s">
        <v>296</v>
      </c>
      <c r="E1265" s="118">
        <v>3213</v>
      </c>
      <c r="F1265" s="141" t="s">
        <v>44</v>
      </c>
      <c r="G1265" s="131"/>
      <c r="H1265" s="228">
        <v>13043</v>
      </c>
      <c r="I1265" s="228"/>
      <c r="J1265" s="228"/>
      <c r="K1265" s="228"/>
      <c r="L1265" s="228"/>
      <c r="M1265" s="228">
        <f t="shared" si="718"/>
        <v>13043</v>
      </c>
    </row>
    <row r="1266" spans="1:13" s="149" customFormat="1" x14ac:dyDescent="0.2">
      <c r="A1266" s="103" t="s">
        <v>759</v>
      </c>
      <c r="B1266" s="102" t="s">
        <v>762</v>
      </c>
      <c r="C1266" s="102">
        <v>11</v>
      </c>
      <c r="D1266" s="117"/>
      <c r="E1266" s="112">
        <v>322</v>
      </c>
      <c r="F1266" s="140"/>
      <c r="G1266" s="105"/>
      <c r="H1266" s="106">
        <f t="shared" ref="H1266:I1266" si="730">SUM(H1267:H1271)</f>
        <v>22614</v>
      </c>
      <c r="I1266" s="106">
        <f t="shared" si="730"/>
        <v>0</v>
      </c>
      <c r="J1266" s="106">
        <f t="shared" ref="J1266:L1266" si="731">SUM(J1267:J1271)</f>
        <v>0</v>
      </c>
      <c r="K1266" s="106">
        <f t="shared" si="731"/>
        <v>0</v>
      </c>
      <c r="L1266" s="106">
        <f t="shared" si="731"/>
        <v>4000</v>
      </c>
      <c r="M1266" s="106">
        <f t="shared" si="718"/>
        <v>26614</v>
      </c>
    </row>
    <row r="1267" spans="1:13" s="149" customFormat="1" x14ac:dyDescent="0.2">
      <c r="A1267" s="108" t="s">
        <v>759</v>
      </c>
      <c r="B1267" s="94" t="s">
        <v>762</v>
      </c>
      <c r="C1267" s="94">
        <v>11</v>
      </c>
      <c r="D1267" s="95" t="s">
        <v>296</v>
      </c>
      <c r="E1267" s="118">
        <v>3221</v>
      </c>
      <c r="F1267" s="141" t="s">
        <v>297</v>
      </c>
      <c r="G1267" s="131"/>
      <c r="H1267" s="228">
        <v>2654</v>
      </c>
      <c r="I1267" s="228"/>
      <c r="J1267" s="228"/>
      <c r="K1267" s="228"/>
      <c r="L1267" s="228">
        <v>1500</v>
      </c>
      <c r="M1267" s="228">
        <f t="shared" si="718"/>
        <v>4154</v>
      </c>
    </row>
    <row r="1268" spans="1:13" s="149" customFormat="1" x14ac:dyDescent="0.2">
      <c r="A1268" s="108" t="s">
        <v>759</v>
      </c>
      <c r="B1268" s="94" t="s">
        <v>762</v>
      </c>
      <c r="C1268" s="94">
        <v>11</v>
      </c>
      <c r="D1268" s="95" t="s">
        <v>296</v>
      </c>
      <c r="E1268" s="118">
        <v>3223</v>
      </c>
      <c r="F1268" s="141" t="s">
        <v>48</v>
      </c>
      <c r="G1268" s="131"/>
      <c r="H1268" s="228">
        <v>16500</v>
      </c>
      <c r="I1268" s="228"/>
      <c r="J1268" s="228"/>
      <c r="K1268" s="228"/>
      <c r="L1268" s="228"/>
      <c r="M1268" s="228">
        <f t="shared" si="718"/>
        <v>16500</v>
      </c>
    </row>
    <row r="1269" spans="1:13" s="149" customFormat="1" ht="30" x14ac:dyDescent="0.2">
      <c r="A1269" s="108" t="s">
        <v>759</v>
      </c>
      <c r="B1269" s="94" t="s">
        <v>762</v>
      </c>
      <c r="C1269" s="94">
        <v>11</v>
      </c>
      <c r="D1269" s="95" t="s">
        <v>296</v>
      </c>
      <c r="E1269" s="118">
        <v>3224</v>
      </c>
      <c r="F1269" s="141" t="s">
        <v>155</v>
      </c>
      <c r="G1269" s="131"/>
      <c r="H1269" s="228">
        <v>796</v>
      </c>
      <c r="I1269" s="228"/>
      <c r="J1269" s="228"/>
      <c r="K1269" s="228"/>
      <c r="L1269" s="228">
        <v>2000</v>
      </c>
      <c r="M1269" s="228">
        <f t="shared" si="718"/>
        <v>2796</v>
      </c>
    </row>
    <row r="1270" spans="1:13" s="100" customFormat="1" x14ac:dyDescent="0.2">
      <c r="A1270" s="108" t="s">
        <v>759</v>
      </c>
      <c r="B1270" s="94" t="s">
        <v>762</v>
      </c>
      <c r="C1270" s="94">
        <v>11</v>
      </c>
      <c r="D1270" s="95" t="s">
        <v>296</v>
      </c>
      <c r="E1270" s="118">
        <v>3225</v>
      </c>
      <c r="F1270" s="141" t="s">
        <v>473</v>
      </c>
      <c r="G1270" s="131"/>
      <c r="H1270" s="228">
        <v>664</v>
      </c>
      <c r="I1270" s="228"/>
      <c r="J1270" s="228"/>
      <c r="K1270" s="228"/>
      <c r="L1270" s="228">
        <v>500</v>
      </c>
      <c r="M1270" s="228">
        <f t="shared" si="718"/>
        <v>1164</v>
      </c>
    </row>
    <row r="1271" spans="1:13" s="149" customFormat="1" x14ac:dyDescent="0.2">
      <c r="A1271" s="108" t="s">
        <v>759</v>
      </c>
      <c r="B1271" s="94" t="s">
        <v>762</v>
      </c>
      <c r="C1271" s="94">
        <v>11</v>
      </c>
      <c r="D1271" s="95" t="s">
        <v>296</v>
      </c>
      <c r="E1271" s="118">
        <v>3227</v>
      </c>
      <c r="F1271" s="141" t="s">
        <v>51</v>
      </c>
      <c r="G1271" s="131"/>
      <c r="H1271" s="228">
        <v>2000</v>
      </c>
      <c r="I1271" s="228"/>
      <c r="J1271" s="228"/>
      <c r="K1271" s="228"/>
      <c r="L1271" s="228"/>
      <c r="M1271" s="228">
        <f t="shared" si="718"/>
        <v>2000</v>
      </c>
    </row>
    <row r="1272" spans="1:13" s="149" customFormat="1" x14ac:dyDescent="0.2">
      <c r="A1272" s="103" t="s">
        <v>759</v>
      </c>
      <c r="B1272" s="102" t="s">
        <v>762</v>
      </c>
      <c r="C1272" s="102">
        <v>11</v>
      </c>
      <c r="D1272" s="117"/>
      <c r="E1272" s="112">
        <v>323</v>
      </c>
      <c r="F1272" s="140"/>
      <c r="G1272" s="105"/>
      <c r="H1272" s="106">
        <f t="shared" ref="H1272:I1272" si="732">SUM(H1273:H1281)</f>
        <v>97336</v>
      </c>
      <c r="I1272" s="106">
        <f t="shared" si="732"/>
        <v>2325</v>
      </c>
      <c r="J1272" s="106">
        <f t="shared" ref="J1272:L1272" si="733">SUM(J1273:J1281)</f>
        <v>2325</v>
      </c>
      <c r="K1272" s="106">
        <f t="shared" si="733"/>
        <v>0</v>
      </c>
      <c r="L1272" s="106">
        <f t="shared" si="733"/>
        <v>42100</v>
      </c>
      <c r="M1272" s="106">
        <f t="shared" si="718"/>
        <v>139436</v>
      </c>
    </row>
    <row r="1273" spans="1:13" s="149" customFormat="1" x14ac:dyDescent="0.2">
      <c r="A1273" s="108" t="s">
        <v>759</v>
      </c>
      <c r="B1273" s="94" t="s">
        <v>762</v>
      </c>
      <c r="C1273" s="94">
        <v>11</v>
      </c>
      <c r="D1273" s="95" t="s">
        <v>296</v>
      </c>
      <c r="E1273" s="118">
        <v>3231</v>
      </c>
      <c r="F1273" s="141" t="s">
        <v>52</v>
      </c>
      <c r="G1273" s="131"/>
      <c r="H1273" s="228">
        <v>4911</v>
      </c>
      <c r="I1273" s="228"/>
      <c r="J1273" s="228"/>
      <c r="K1273" s="228"/>
      <c r="L1273" s="228">
        <v>2000</v>
      </c>
      <c r="M1273" s="228">
        <f t="shared" si="718"/>
        <v>6911</v>
      </c>
    </row>
    <row r="1274" spans="1:13" s="149" customFormat="1" x14ac:dyDescent="0.2">
      <c r="A1274" s="108" t="s">
        <v>759</v>
      </c>
      <c r="B1274" s="94" t="s">
        <v>762</v>
      </c>
      <c r="C1274" s="94">
        <v>11</v>
      </c>
      <c r="D1274" s="95" t="s">
        <v>296</v>
      </c>
      <c r="E1274" s="118">
        <v>3232</v>
      </c>
      <c r="F1274" s="141" t="s">
        <v>53</v>
      </c>
      <c r="G1274" s="131"/>
      <c r="H1274" s="228">
        <v>21939</v>
      </c>
      <c r="I1274" s="228">
        <v>2325</v>
      </c>
      <c r="J1274" s="228"/>
      <c r="K1274" s="228"/>
      <c r="L1274" s="228"/>
      <c r="M1274" s="228">
        <f t="shared" si="718"/>
        <v>19614</v>
      </c>
    </row>
    <row r="1275" spans="1:13" s="149" customFormat="1" x14ac:dyDescent="0.2">
      <c r="A1275" s="108" t="s">
        <v>759</v>
      </c>
      <c r="B1275" s="94" t="s">
        <v>762</v>
      </c>
      <c r="C1275" s="94">
        <v>11</v>
      </c>
      <c r="D1275" s="95" t="s">
        <v>296</v>
      </c>
      <c r="E1275" s="118">
        <v>3233</v>
      </c>
      <c r="F1275" s="141" t="s">
        <v>54</v>
      </c>
      <c r="G1275" s="131"/>
      <c r="H1275" s="228">
        <v>675</v>
      </c>
      <c r="I1275" s="228"/>
      <c r="J1275" s="228">
        <v>325</v>
      </c>
      <c r="K1275" s="228"/>
      <c r="L1275" s="228"/>
      <c r="M1275" s="228">
        <f t="shared" si="718"/>
        <v>1000</v>
      </c>
    </row>
    <row r="1276" spans="1:13" s="149" customFormat="1" x14ac:dyDescent="0.2">
      <c r="A1276" s="108" t="s">
        <v>759</v>
      </c>
      <c r="B1276" s="94" t="s">
        <v>762</v>
      </c>
      <c r="C1276" s="94">
        <v>11</v>
      </c>
      <c r="D1276" s="95" t="s">
        <v>296</v>
      </c>
      <c r="E1276" s="118">
        <v>3234</v>
      </c>
      <c r="F1276" s="141" t="s">
        <v>55</v>
      </c>
      <c r="G1276" s="131"/>
      <c r="H1276" s="228">
        <v>3318</v>
      </c>
      <c r="I1276" s="228"/>
      <c r="J1276" s="228"/>
      <c r="K1276" s="228"/>
      <c r="L1276" s="228">
        <v>600</v>
      </c>
      <c r="M1276" s="228">
        <f t="shared" si="718"/>
        <v>3918</v>
      </c>
    </row>
    <row r="1277" spans="1:13" s="149" customFormat="1" x14ac:dyDescent="0.2">
      <c r="A1277" s="108" t="s">
        <v>759</v>
      </c>
      <c r="B1277" s="94" t="s">
        <v>762</v>
      </c>
      <c r="C1277" s="94">
        <v>11</v>
      </c>
      <c r="D1277" s="95" t="s">
        <v>296</v>
      </c>
      <c r="E1277" s="118">
        <v>3235</v>
      </c>
      <c r="F1277" s="141" t="s">
        <v>56</v>
      </c>
      <c r="G1277" s="131"/>
      <c r="H1277" s="228">
        <v>29199</v>
      </c>
      <c r="I1277" s="228"/>
      <c r="J1277" s="228"/>
      <c r="K1277" s="228"/>
      <c r="L1277" s="228">
        <v>10000</v>
      </c>
      <c r="M1277" s="228">
        <f t="shared" si="718"/>
        <v>39199</v>
      </c>
    </row>
    <row r="1278" spans="1:13" s="149" customFormat="1" x14ac:dyDescent="0.2">
      <c r="A1278" s="108" t="s">
        <v>759</v>
      </c>
      <c r="B1278" s="94" t="s">
        <v>762</v>
      </c>
      <c r="C1278" s="94">
        <v>11</v>
      </c>
      <c r="D1278" s="95" t="s">
        <v>296</v>
      </c>
      <c r="E1278" s="118">
        <v>3236</v>
      </c>
      <c r="F1278" s="141" t="s">
        <v>57</v>
      </c>
      <c r="G1278" s="131"/>
      <c r="H1278" s="228">
        <v>265</v>
      </c>
      <c r="I1278" s="228"/>
      <c r="J1278" s="228"/>
      <c r="K1278" s="228"/>
      <c r="L1278" s="228">
        <v>1000</v>
      </c>
      <c r="M1278" s="228">
        <f t="shared" si="718"/>
        <v>1265</v>
      </c>
    </row>
    <row r="1279" spans="1:13" s="149" customFormat="1" x14ac:dyDescent="0.2">
      <c r="A1279" s="108" t="s">
        <v>759</v>
      </c>
      <c r="B1279" s="94" t="s">
        <v>762</v>
      </c>
      <c r="C1279" s="94">
        <v>11</v>
      </c>
      <c r="D1279" s="95" t="s">
        <v>296</v>
      </c>
      <c r="E1279" s="118">
        <v>3237</v>
      </c>
      <c r="F1279" s="141" t="s">
        <v>58</v>
      </c>
      <c r="G1279" s="131"/>
      <c r="H1279" s="228">
        <v>10618</v>
      </c>
      <c r="I1279" s="228"/>
      <c r="J1279" s="228"/>
      <c r="K1279" s="228"/>
      <c r="L1279" s="228">
        <v>3000</v>
      </c>
      <c r="M1279" s="228">
        <f t="shared" si="718"/>
        <v>13618</v>
      </c>
    </row>
    <row r="1280" spans="1:13" s="100" customFormat="1" x14ac:dyDescent="0.2">
      <c r="A1280" s="108" t="s">
        <v>759</v>
      </c>
      <c r="B1280" s="94" t="s">
        <v>762</v>
      </c>
      <c r="C1280" s="94">
        <v>11</v>
      </c>
      <c r="D1280" s="95" t="s">
        <v>296</v>
      </c>
      <c r="E1280" s="118">
        <v>3238</v>
      </c>
      <c r="F1280" s="141" t="s">
        <v>59</v>
      </c>
      <c r="G1280" s="131"/>
      <c r="H1280" s="228">
        <v>7963</v>
      </c>
      <c r="I1280" s="228"/>
      <c r="J1280" s="228"/>
      <c r="K1280" s="228"/>
      <c r="L1280" s="228">
        <v>22500</v>
      </c>
      <c r="M1280" s="228">
        <f t="shared" si="718"/>
        <v>30463</v>
      </c>
    </row>
    <row r="1281" spans="1:13" s="138" customFormat="1" ht="15" x14ac:dyDescent="0.2">
      <c r="A1281" s="108" t="s">
        <v>759</v>
      </c>
      <c r="B1281" s="94" t="s">
        <v>762</v>
      </c>
      <c r="C1281" s="94">
        <v>11</v>
      </c>
      <c r="D1281" s="95" t="s">
        <v>296</v>
      </c>
      <c r="E1281" s="118">
        <v>3239</v>
      </c>
      <c r="F1281" s="141" t="s">
        <v>60</v>
      </c>
      <c r="G1281" s="131"/>
      <c r="H1281" s="228">
        <v>18448</v>
      </c>
      <c r="I1281" s="228"/>
      <c r="J1281" s="228">
        <v>2000</v>
      </c>
      <c r="K1281" s="228"/>
      <c r="L1281" s="228">
        <v>3000</v>
      </c>
      <c r="M1281" s="228">
        <f t="shared" si="718"/>
        <v>23448</v>
      </c>
    </row>
    <row r="1282" spans="1:13" s="149" customFormat="1" x14ac:dyDescent="0.2">
      <c r="A1282" s="103" t="s">
        <v>759</v>
      </c>
      <c r="B1282" s="102" t="s">
        <v>762</v>
      </c>
      <c r="C1282" s="102">
        <v>11</v>
      </c>
      <c r="D1282" s="117"/>
      <c r="E1282" s="112">
        <v>329</v>
      </c>
      <c r="F1282" s="140"/>
      <c r="G1282" s="105"/>
      <c r="H1282" s="106">
        <f t="shared" ref="H1282:I1282" si="734">SUM(H1283:H1287)</f>
        <v>18385</v>
      </c>
      <c r="I1282" s="106">
        <f t="shared" si="734"/>
        <v>200</v>
      </c>
      <c r="J1282" s="106">
        <f t="shared" ref="J1282:L1282" si="735">SUM(J1283:J1287)</f>
        <v>200</v>
      </c>
      <c r="K1282" s="106">
        <f t="shared" si="735"/>
        <v>0</v>
      </c>
      <c r="L1282" s="106">
        <f t="shared" si="735"/>
        <v>3500</v>
      </c>
      <c r="M1282" s="106">
        <f t="shared" si="718"/>
        <v>21885</v>
      </c>
    </row>
    <row r="1283" spans="1:13" s="149" customFormat="1" ht="30" x14ac:dyDescent="0.2">
      <c r="A1283" s="108" t="s">
        <v>759</v>
      </c>
      <c r="B1283" s="94" t="s">
        <v>762</v>
      </c>
      <c r="C1283" s="94">
        <v>11</v>
      </c>
      <c r="D1283" s="95" t="s">
        <v>296</v>
      </c>
      <c r="E1283" s="118">
        <v>3291</v>
      </c>
      <c r="F1283" s="141" t="s">
        <v>474</v>
      </c>
      <c r="G1283" s="131"/>
      <c r="H1283" s="228">
        <v>15263</v>
      </c>
      <c r="I1283" s="228"/>
      <c r="J1283" s="228"/>
      <c r="K1283" s="228"/>
      <c r="L1283" s="228"/>
      <c r="M1283" s="228">
        <f t="shared" si="718"/>
        <v>15263</v>
      </c>
    </row>
    <row r="1284" spans="1:13" s="149" customFormat="1" x14ac:dyDescent="0.2">
      <c r="A1284" s="108" t="s">
        <v>759</v>
      </c>
      <c r="B1284" s="94" t="s">
        <v>762</v>
      </c>
      <c r="C1284" s="94">
        <v>11</v>
      </c>
      <c r="D1284" s="95" t="s">
        <v>296</v>
      </c>
      <c r="E1284" s="118">
        <v>3292</v>
      </c>
      <c r="F1284" s="141" t="s">
        <v>63</v>
      </c>
      <c r="G1284" s="131"/>
      <c r="H1284" s="228">
        <v>664</v>
      </c>
      <c r="I1284" s="228">
        <v>200</v>
      </c>
      <c r="J1284" s="228"/>
      <c r="K1284" s="228"/>
      <c r="L1284" s="228"/>
      <c r="M1284" s="228">
        <f t="shared" si="718"/>
        <v>464</v>
      </c>
    </row>
    <row r="1285" spans="1:13" s="149" customFormat="1" x14ac:dyDescent="0.2">
      <c r="A1285" s="108" t="s">
        <v>759</v>
      </c>
      <c r="B1285" s="94" t="s">
        <v>762</v>
      </c>
      <c r="C1285" s="94">
        <v>11</v>
      </c>
      <c r="D1285" s="95" t="s">
        <v>296</v>
      </c>
      <c r="E1285" s="118">
        <v>3293</v>
      </c>
      <c r="F1285" s="141" t="s">
        <v>64</v>
      </c>
      <c r="G1285" s="131"/>
      <c r="H1285" s="228">
        <v>1927</v>
      </c>
      <c r="I1285" s="228"/>
      <c r="J1285" s="228"/>
      <c r="K1285" s="228"/>
      <c r="L1285" s="228">
        <v>3000</v>
      </c>
      <c r="M1285" s="228">
        <f t="shared" si="718"/>
        <v>4927</v>
      </c>
    </row>
    <row r="1286" spans="1:13" s="100" customFormat="1" x14ac:dyDescent="0.2">
      <c r="A1286" s="108" t="s">
        <v>759</v>
      </c>
      <c r="B1286" s="94" t="s">
        <v>762</v>
      </c>
      <c r="C1286" s="94">
        <v>11</v>
      </c>
      <c r="D1286" s="95" t="s">
        <v>296</v>
      </c>
      <c r="E1286" s="118">
        <v>3294</v>
      </c>
      <c r="F1286" s="141" t="s">
        <v>605</v>
      </c>
      <c r="G1286" s="131"/>
      <c r="H1286" s="228">
        <v>133</v>
      </c>
      <c r="I1286" s="228"/>
      <c r="J1286" s="228"/>
      <c r="K1286" s="228"/>
      <c r="L1286" s="228">
        <v>500</v>
      </c>
      <c r="M1286" s="228">
        <f t="shared" si="718"/>
        <v>633</v>
      </c>
    </row>
    <row r="1287" spans="1:13" s="100" customFormat="1" x14ac:dyDescent="0.2">
      <c r="A1287" s="108" t="s">
        <v>759</v>
      </c>
      <c r="B1287" s="94" t="s">
        <v>762</v>
      </c>
      <c r="C1287" s="94">
        <v>11</v>
      </c>
      <c r="D1287" s="95" t="s">
        <v>296</v>
      </c>
      <c r="E1287" s="118">
        <v>3295</v>
      </c>
      <c r="F1287" s="141" t="s">
        <v>66</v>
      </c>
      <c r="G1287" s="131"/>
      <c r="H1287" s="228">
        <v>398</v>
      </c>
      <c r="I1287" s="228"/>
      <c r="J1287" s="228">
        <v>200</v>
      </c>
      <c r="K1287" s="228"/>
      <c r="L1287" s="228"/>
      <c r="M1287" s="228">
        <f t="shared" si="718"/>
        <v>598</v>
      </c>
    </row>
    <row r="1288" spans="1:13" s="149" customFormat="1" x14ac:dyDescent="0.2">
      <c r="A1288" s="194" t="s">
        <v>759</v>
      </c>
      <c r="B1288" s="175" t="s">
        <v>762</v>
      </c>
      <c r="C1288" s="165">
        <v>11</v>
      </c>
      <c r="D1288" s="165"/>
      <c r="E1288" s="166">
        <v>34</v>
      </c>
      <c r="F1288" s="167"/>
      <c r="G1288" s="168"/>
      <c r="H1288" s="247">
        <f t="shared" ref="H1288:L1288" si="736">H1289</f>
        <v>266</v>
      </c>
      <c r="I1288" s="247">
        <f t="shared" si="736"/>
        <v>0</v>
      </c>
      <c r="J1288" s="247">
        <f t="shared" si="736"/>
        <v>0</v>
      </c>
      <c r="K1288" s="247">
        <f t="shared" si="736"/>
        <v>0</v>
      </c>
      <c r="L1288" s="247">
        <f t="shared" si="736"/>
        <v>0</v>
      </c>
      <c r="M1288" s="247">
        <f t="shared" si="718"/>
        <v>266</v>
      </c>
    </row>
    <row r="1289" spans="1:13" s="138" customFormat="1" x14ac:dyDescent="0.2">
      <c r="A1289" s="103" t="s">
        <v>759</v>
      </c>
      <c r="B1289" s="102" t="s">
        <v>762</v>
      </c>
      <c r="C1289" s="102">
        <v>11</v>
      </c>
      <c r="D1289" s="117"/>
      <c r="E1289" s="112">
        <v>343</v>
      </c>
      <c r="F1289" s="140"/>
      <c r="G1289" s="105"/>
      <c r="H1289" s="106">
        <f t="shared" ref="H1289:I1289" si="737">SUM(H1290:H1291)</f>
        <v>266</v>
      </c>
      <c r="I1289" s="106">
        <f t="shared" si="737"/>
        <v>0</v>
      </c>
      <c r="J1289" s="106">
        <f t="shared" ref="J1289:L1289" si="738">SUM(J1290:J1291)</f>
        <v>0</v>
      </c>
      <c r="K1289" s="106">
        <f t="shared" si="738"/>
        <v>0</v>
      </c>
      <c r="L1289" s="106">
        <f t="shared" si="738"/>
        <v>0</v>
      </c>
      <c r="M1289" s="106">
        <f t="shared" si="718"/>
        <v>266</v>
      </c>
    </row>
    <row r="1290" spans="1:13" ht="15" x14ac:dyDescent="0.2">
      <c r="A1290" s="108" t="s">
        <v>759</v>
      </c>
      <c r="B1290" s="94" t="s">
        <v>762</v>
      </c>
      <c r="C1290" s="94">
        <v>11</v>
      </c>
      <c r="D1290" s="95" t="s">
        <v>296</v>
      </c>
      <c r="E1290" s="118">
        <v>3431</v>
      </c>
      <c r="F1290" s="141" t="s">
        <v>68</v>
      </c>
      <c r="G1290" s="131"/>
      <c r="H1290" s="228">
        <v>133</v>
      </c>
      <c r="I1290" s="228"/>
      <c r="J1290" s="228"/>
      <c r="K1290" s="228"/>
      <c r="L1290" s="228"/>
      <c r="M1290" s="228">
        <f t="shared" si="718"/>
        <v>133</v>
      </c>
    </row>
    <row r="1291" spans="1:13" s="100" customFormat="1" x14ac:dyDescent="0.2">
      <c r="A1291" s="108" t="s">
        <v>759</v>
      </c>
      <c r="B1291" s="94" t="s">
        <v>762</v>
      </c>
      <c r="C1291" s="94">
        <v>11</v>
      </c>
      <c r="D1291" s="95" t="s">
        <v>296</v>
      </c>
      <c r="E1291" s="118">
        <v>3433</v>
      </c>
      <c r="F1291" s="141" t="s">
        <v>69</v>
      </c>
      <c r="G1291" s="131"/>
      <c r="H1291" s="228">
        <v>133</v>
      </c>
      <c r="I1291" s="228"/>
      <c r="J1291" s="228"/>
      <c r="K1291" s="228"/>
      <c r="L1291" s="228"/>
      <c r="M1291" s="228">
        <f t="shared" si="718"/>
        <v>133</v>
      </c>
    </row>
    <row r="1292" spans="1:13" s="138" customFormat="1" x14ac:dyDescent="0.2">
      <c r="A1292" s="194" t="s">
        <v>759</v>
      </c>
      <c r="B1292" s="175" t="s">
        <v>762</v>
      </c>
      <c r="C1292" s="165">
        <v>11</v>
      </c>
      <c r="D1292" s="165"/>
      <c r="E1292" s="166">
        <v>37</v>
      </c>
      <c r="F1292" s="167"/>
      <c r="G1292" s="168"/>
      <c r="H1292" s="247">
        <f t="shared" ref="H1292:L1292" si="739">H1293</f>
        <v>133</v>
      </c>
      <c r="I1292" s="247">
        <f t="shared" si="739"/>
        <v>0</v>
      </c>
      <c r="J1292" s="247">
        <f t="shared" si="739"/>
        <v>0</v>
      </c>
      <c r="K1292" s="247">
        <f t="shared" si="739"/>
        <v>0</v>
      </c>
      <c r="L1292" s="247">
        <f t="shared" si="739"/>
        <v>0</v>
      </c>
      <c r="M1292" s="247">
        <f t="shared" si="718"/>
        <v>133</v>
      </c>
    </row>
    <row r="1293" spans="1:13" x14ac:dyDescent="0.2">
      <c r="A1293" s="103" t="s">
        <v>759</v>
      </c>
      <c r="B1293" s="102" t="s">
        <v>762</v>
      </c>
      <c r="C1293" s="102">
        <v>11</v>
      </c>
      <c r="D1293" s="117"/>
      <c r="E1293" s="112">
        <v>372</v>
      </c>
      <c r="F1293" s="140"/>
      <c r="G1293" s="105"/>
      <c r="H1293" s="106">
        <f t="shared" ref="H1293:L1293" si="740">SUM(H1294)</f>
        <v>133</v>
      </c>
      <c r="I1293" s="106">
        <f t="shared" si="740"/>
        <v>0</v>
      </c>
      <c r="J1293" s="106">
        <f t="shared" si="740"/>
        <v>0</v>
      </c>
      <c r="K1293" s="106">
        <f t="shared" si="740"/>
        <v>0</v>
      </c>
      <c r="L1293" s="106">
        <f t="shared" si="740"/>
        <v>0</v>
      </c>
      <c r="M1293" s="106">
        <f t="shared" si="718"/>
        <v>133</v>
      </c>
    </row>
    <row r="1294" spans="1:13" s="100" customFormat="1" x14ac:dyDescent="0.2">
      <c r="A1294" s="108" t="s">
        <v>759</v>
      </c>
      <c r="B1294" s="94" t="s">
        <v>762</v>
      </c>
      <c r="C1294" s="94">
        <v>11</v>
      </c>
      <c r="D1294" s="95" t="s">
        <v>296</v>
      </c>
      <c r="E1294" s="118">
        <v>3721</v>
      </c>
      <c r="F1294" s="141" t="s">
        <v>138</v>
      </c>
      <c r="G1294" s="131"/>
      <c r="H1294" s="228">
        <v>133</v>
      </c>
      <c r="I1294" s="228"/>
      <c r="J1294" s="228"/>
      <c r="K1294" s="228"/>
      <c r="L1294" s="228"/>
      <c r="M1294" s="228">
        <f t="shared" si="718"/>
        <v>133</v>
      </c>
    </row>
    <row r="1295" spans="1:13" s="138" customFormat="1" x14ac:dyDescent="0.2">
      <c r="A1295" s="194" t="s">
        <v>759</v>
      </c>
      <c r="B1295" s="175" t="s">
        <v>762</v>
      </c>
      <c r="C1295" s="165">
        <v>11</v>
      </c>
      <c r="D1295" s="165"/>
      <c r="E1295" s="166">
        <v>41</v>
      </c>
      <c r="F1295" s="167"/>
      <c r="G1295" s="168"/>
      <c r="H1295" s="247">
        <f t="shared" ref="H1295:L1295" si="741">H1296</f>
        <v>929</v>
      </c>
      <c r="I1295" s="247">
        <f t="shared" si="741"/>
        <v>0</v>
      </c>
      <c r="J1295" s="247">
        <f t="shared" si="741"/>
        <v>0</v>
      </c>
      <c r="K1295" s="247">
        <f t="shared" si="741"/>
        <v>0</v>
      </c>
      <c r="L1295" s="247">
        <f t="shared" si="741"/>
        <v>0</v>
      </c>
      <c r="M1295" s="247">
        <f t="shared" si="718"/>
        <v>929</v>
      </c>
    </row>
    <row r="1296" spans="1:13" x14ac:dyDescent="0.2">
      <c r="A1296" s="103" t="s">
        <v>759</v>
      </c>
      <c r="B1296" s="102" t="s">
        <v>762</v>
      </c>
      <c r="C1296" s="102">
        <v>11</v>
      </c>
      <c r="D1296" s="117"/>
      <c r="E1296" s="112">
        <v>412</v>
      </c>
      <c r="F1296" s="140"/>
      <c r="G1296" s="105"/>
      <c r="H1296" s="106">
        <f t="shared" ref="H1296:L1296" si="742">SUM(H1297)</f>
        <v>929</v>
      </c>
      <c r="I1296" s="106">
        <f t="shared" si="742"/>
        <v>0</v>
      </c>
      <c r="J1296" s="106">
        <f t="shared" si="742"/>
        <v>0</v>
      </c>
      <c r="K1296" s="106">
        <f t="shared" si="742"/>
        <v>0</v>
      </c>
      <c r="L1296" s="106">
        <f t="shared" si="742"/>
        <v>0</v>
      </c>
      <c r="M1296" s="106">
        <f t="shared" si="718"/>
        <v>929</v>
      </c>
    </row>
    <row r="1297" spans="1:13" s="100" customFormat="1" x14ac:dyDescent="0.2">
      <c r="A1297" s="108" t="s">
        <v>759</v>
      </c>
      <c r="B1297" s="94" t="s">
        <v>762</v>
      </c>
      <c r="C1297" s="94">
        <v>11</v>
      </c>
      <c r="D1297" s="95" t="s">
        <v>296</v>
      </c>
      <c r="E1297" s="118">
        <v>4123</v>
      </c>
      <c r="F1297" s="141" t="s">
        <v>83</v>
      </c>
      <c r="G1297" s="131"/>
      <c r="H1297" s="228">
        <v>929</v>
      </c>
      <c r="I1297" s="228"/>
      <c r="J1297" s="228"/>
      <c r="K1297" s="228"/>
      <c r="L1297" s="228"/>
      <c r="M1297" s="228">
        <f t="shared" si="718"/>
        <v>929</v>
      </c>
    </row>
    <row r="1298" spans="1:13" s="138" customFormat="1" x14ac:dyDescent="0.2">
      <c r="A1298" s="194" t="s">
        <v>759</v>
      </c>
      <c r="B1298" s="175" t="s">
        <v>762</v>
      </c>
      <c r="C1298" s="165">
        <v>11</v>
      </c>
      <c r="D1298" s="165"/>
      <c r="E1298" s="166">
        <v>42</v>
      </c>
      <c r="F1298" s="167"/>
      <c r="G1298" s="168"/>
      <c r="H1298" s="247">
        <f>H1299+H1304</f>
        <v>6949</v>
      </c>
      <c r="I1298" s="247">
        <f>I1299+I1304</f>
        <v>0</v>
      </c>
      <c r="J1298" s="247">
        <f>J1299+J1304</f>
        <v>0</v>
      </c>
      <c r="K1298" s="247">
        <f>K1299+K1304</f>
        <v>0</v>
      </c>
      <c r="L1298" s="247">
        <f>L1299+L1304</f>
        <v>2700</v>
      </c>
      <c r="M1298" s="247">
        <f t="shared" si="718"/>
        <v>9649</v>
      </c>
    </row>
    <row r="1299" spans="1:13" s="138" customFormat="1" x14ac:dyDescent="0.2">
      <c r="A1299" s="103" t="s">
        <v>759</v>
      </c>
      <c r="B1299" s="102" t="s">
        <v>762</v>
      </c>
      <c r="C1299" s="102">
        <v>11</v>
      </c>
      <c r="D1299" s="117"/>
      <c r="E1299" s="112">
        <v>422</v>
      </c>
      <c r="F1299" s="140"/>
      <c r="G1299" s="105"/>
      <c r="H1299" s="106">
        <f t="shared" ref="H1299:I1299" si="743">SUM(H1300:H1303)</f>
        <v>6816</v>
      </c>
      <c r="I1299" s="106">
        <f t="shared" si="743"/>
        <v>0</v>
      </c>
      <c r="J1299" s="106">
        <f t="shared" ref="J1299:L1299" si="744">SUM(J1300:J1303)</f>
        <v>0</v>
      </c>
      <c r="K1299" s="106">
        <f t="shared" si="744"/>
        <v>0</v>
      </c>
      <c r="L1299" s="106">
        <f t="shared" si="744"/>
        <v>2700</v>
      </c>
      <c r="M1299" s="106">
        <f t="shared" si="718"/>
        <v>9516</v>
      </c>
    </row>
    <row r="1300" spans="1:13" s="138" customFormat="1" ht="15" x14ac:dyDescent="0.2">
      <c r="A1300" s="108" t="s">
        <v>759</v>
      </c>
      <c r="B1300" s="94" t="s">
        <v>762</v>
      </c>
      <c r="C1300" s="94">
        <v>11</v>
      </c>
      <c r="D1300" s="95" t="s">
        <v>296</v>
      </c>
      <c r="E1300" s="118">
        <v>4221</v>
      </c>
      <c r="F1300" s="141" t="s">
        <v>74</v>
      </c>
      <c r="G1300" s="131"/>
      <c r="H1300" s="228">
        <v>3896</v>
      </c>
      <c r="I1300" s="228"/>
      <c r="J1300" s="228"/>
      <c r="K1300" s="228"/>
      <c r="L1300" s="228">
        <v>1700</v>
      </c>
      <c r="M1300" s="228">
        <f t="shared" si="718"/>
        <v>5596</v>
      </c>
    </row>
    <row r="1301" spans="1:13" s="138" customFormat="1" ht="15" x14ac:dyDescent="0.2">
      <c r="A1301" s="108" t="s">
        <v>759</v>
      </c>
      <c r="B1301" s="94" t="s">
        <v>762</v>
      </c>
      <c r="C1301" s="94">
        <v>11</v>
      </c>
      <c r="D1301" s="95" t="s">
        <v>296</v>
      </c>
      <c r="E1301" s="118">
        <v>4222</v>
      </c>
      <c r="F1301" s="141" t="s">
        <v>75</v>
      </c>
      <c r="G1301" s="131"/>
      <c r="H1301" s="228">
        <v>133</v>
      </c>
      <c r="I1301" s="228"/>
      <c r="J1301" s="228"/>
      <c r="K1301" s="228"/>
      <c r="L1301" s="228">
        <v>1000</v>
      </c>
      <c r="M1301" s="228">
        <f t="shared" si="718"/>
        <v>1133</v>
      </c>
    </row>
    <row r="1302" spans="1:13" s="100" customFormat="1" x14ac:dyDescent="0.2">
      <c r="A1302" s="108" t="s">
        <v>759</v>
      </c>
      <c r="B1302" s="94" t="s">
        <v>762</v>
      </c>
      <c r="C1302" s="94">
        <v>11</v>
      </c>
      <c r="D1302" s="95" t="s">
        <v>296</v>
      </c>
      <c r="E1302" s="118">
        <v>4223</v>
      </c>
      <c r="F1302" s="141" t="s">
        <v>76</v>
      </c>
      <c r="G1302" s="131"/>
      <c r="H1302" s="228">
        <v>133</v>
      </c>
      <c r="I1302" s="228"/>
      <c r="J1302" s="228"/>
      <c r="K1302" s="228"/>
      <c r="L1302" s="228"/>
      <c r="M1302" s="228">
        <f t="shared" si="718"/>
        <v>133</v>
      </c>
    </row>
    <row r="1303" spans="1:13" s="138" customFormat="1" ht="15" x14ac:dyDescent="0.2">
      <c r="A1303" s="108" t="s">
        <v>759</v>
      </c>
      <c r="B1303" s="94" t="s">
        <v>762</v>
      </c>
      <c r="C1303" s="94">
        <v>11</v>
      </c>
      <c r="D1303" s="95" t="s">
        <v>296</v>
      </c>
      <c r="E1303" s="118">
        <v>4227</v>
      </c>
      <c r="F1303" s="141" t="s">
        <v>77</v>
      </c>
      <c r="G1303" s="131"/>
      <c r="H1303" s="228">
        <v>2654</v>
      </c>
      <c r="I1303" s="228"/>
      <c r="J1303" s="228"/>
      <c r="K1303" s="228"/>
      <c r="L1303" s="228"/>
      <c r="M1303" s="228">
        <f t="shared" si="718"/>
        <v>2654</v>
      </c>
    </row>
    <row r="1304" spans="1:13" x14ac:dyDescent="0.2">
      <c r="A1304" s="103" t="s">
        <v>759</v>
      </c>
      <c r="B1304" s="102" t="s">
        <v>762</v>
      </c>
      <c r="C1304" s="102">
        <v>11</v>
      </c>
      <c r="D1304" s="117"/>
      <c r="E1304" s="112">
        <v>426</v>
      </c>
      <c r="F1304" s="140"/>
      <c r="G1304" s="105"/>
      <c r="H1304" s="106">
        <f t="shared" ref="H1304:L1304" si="745">SUM(H1305)</f>
        <v>133</v>
      </c>
      <c r="I1304" s="106">
        <f t="shared" si="745"/>
        <v>0</v>
      </c>
      <c r="J1304" s="106">
        <f t="shared" si="745"/>
        <v>0</v>
      </c>
      <c r="K1304" s="106">
        <f t="shared" si="745"/>
        <v>0</v>
      </c>
      <c r="L1304" s="106">
        <f t="shared" si="745"/>
        <v>0</v>
      </c>
      <c r="M1304" s="106">
        <f t="shared" si="718"/>
        <v>133</v>
      </c>
    </row>
    <row r="1305" spans="1:13" s="100" customFormat="1" x14ac:dyDescent="0.2">
      <c r="A1305" s="108" t="s">
        <v>759</v>
      </c>
      <c r="B1305" s="94" t="s">
        <v>762</v>
      </c>
      <c r="C1305" s="94">
        <v>11</v>
      </c>
      <c r="D1305" s="95" t="s">
        <v>296</v>
      </c>
      <c r="E1305" s="118">
        <v>4262</v>
      </c>
      <c r="F1305" s="141" t="s">
        <v>86</v>
      </c>
      <c r="G1305" s="131"/>
      <c r="H1305" s="228">
        <v>133</v>
      </c>
      <c r="I1305" s="228"/>
      <c r="J1305" s="228"/>
      <c r="K1305" s="228"/>
      <c r="L1305" s="228"/>
      <c r="M1305" s="228">
        <f t="shared" si="718"/>
        <v>133</v>
      </c>
    </row>
    <row r="1306" spans="1:13" s="138" customFormat="1" x14ac:dyDescent="0.2">
      <c r="A1306" s="194" t="s">
        <v>759</v>
      </c>
      <c r="B1306" s="175" t="s">
        <v>762</v>
      </c>
      <c r="C1306" s="165">
        <v>11</v>
      </c>
      <c r="D1306" s="165"/>
      <c r="E1306" s="166">
        <v>45</v>
      </c>
      <c r="F1306" s="167"/>
      <c r="G1306" s="168"/>
      <c r="H1306" s="247">
        <f t="shared" ref="H1306:L1306" si="746">H1307</f>
        <v>133</v>
      </c>
      <c r="I1306" s="247">
        <f t="shared" si="746"/>
        <v>0</v>
      </c>
      <c r="J1306" s="247">
        <f t="shared" si="746"/>
        <v>0</v>
      </c>
      <c r="K1306" s="247">
        <f t="shared" si="746"/>
        <v>0</v>
      </c>
      <c r="L1306" s="247">
        <f t="shared" si="746"/>
        <v>0</v>
      </c>
      <c r="M1306" s="247">
        <f t="shared" si="718"/>
        <v>133</v>
      </c>
    </row>
    <row r="1307" spans="1:13" x14ac:dyDescent="0.2">
      <c r="A1307" s="103" t="s">
        <v>759</v>
      </c>
      <c r="B1307" s="102" t="s">
        <v>762</v>
      </c>
      <c r="C1307" s="102">
        <v>11</v>
      </c>
      <c r="D1307" s="117"/>
      <c r="E1307" s="112">
        <v>451</v>
      </c>
      <c r="F1307" s="140"/>
      <c r="G1307" s="105"/>
      <c r="H1307" s="106">
        <f t="shared" ref="H1307:L1307" si="747">SUM(H1308)</f>
        <v>133</v>
      </c>
      <c r="I1307" s="106">
        <f t="shared" si="747"/>
        <v>0</v>
      </c>
      <c r="J1307" s="106">
        <f t="shared" si="747"/>
        <v>0</v>
      </c>
      <c r="K1307" s="106">
        <f t="shared" si="747"/>
        <v>0</v>
      </c>
      <c r="L1307" s="106">
        <f t="shared" si="747"/>
        <v>0</v>
      </c>
      <c r="M1307" s="106">
        <f t="shared" si="718"/>
        <v>133</v>
      </c>
    </row>
    <row r="1308" spans="1:13" s="100" customFormat="1" x14ac:dyDescent="0.2">
      <c r="A1308" s="108" t="s">
        <v>759</v>
      </c>
      <c r="B1308" s="94" t="s">
        <v>762</v>
      </c>
      <c r="C1308" s="94">
        <v>11</v>
      </c>
      <c r="D1308" s="95" t="s">
        <v>296</v>
      </c>
      <c r="E1308" s="118">
        <v>4511</v>
      </c>
      <c r="F1308" s="141" t="s">
        <v>91</v>
      </c>
      <c r="G1308" s="131"/>
      <c r="H1308" s="228">
        <v>133</v>
      </c>
      <c r="I1308" s="228"/>
      <c r="J1308" s="228"/>
      <c r="K1308" s="228"/>
      <c r="L1308" s="228"/>
      <c r="M1308" s="228">
        <f t="shared" si="718"/>
        <v>133</v>
      </c>
    </row>
    <row r="1309" spans="1:13" s="100" customFormat="1" ht="33.75" x14ac:dyDescent="0.2">
      <c r="A1309" s="178" t="s">
        <v>759</v>
      </c>
      <c r="B1309" s="169" t="s">
        <v>764</v>
      </c>
      <c r="C1309" s="169"/>
      <c r="D1309" s="169"/>
      <c r="E1309" s="176"/>
      <c r="F1309" s="173" t="s">
        <v>79</v>
      </c>
      <c r="G1309" s="174" t="s">
        <v>763</v>
      </c>
      <c r="H1309" s="248">
        <f>H1310+H1317</f>
        <v>21551</v>
      </c>
      <c r="I1309" s="248">
        <f t="shared" ref="I1309:L1309" si="748">I1310+I1317</f>
        <v>300</v>
      </c>
      <c r="J1309" s="248">
        <f t="shared" si="748"/>
        <v>300</v>
      </c>
      <c r="K1309" s="248">
        <f t="shared" si="748"/>
        <v>0</v>
      </c>
      <c r="L1309" s="248">
        <f t="shared" si="748"/>
        <v>0</v>
      </c>
      <c r="M1309" s="248">
        <f t="shared" si="718"/>
        <v>21551</v>
      </c>
    </row>
    <row r="1310" spans="1:13" s="138" customFormat="1" x14ac:dyDescent="0.2">
      <c r="A1310" s="194" t="s">
        <v>759</v>
      </c>
      <c r="B1310" s="175" t="s">
        <v>764</v>
      </c>
      <c r="C1310" s="165">
        <v>11</v>
      </c>
      <c r="D1310" s="165"/>
      <c r="E1310" s="166">
        <v>32</v>
      </c>
      <c r="F1310" s="167"/>
      <c r="G1310" s="168"/>
      <c r="H1310" s="247">
        <f t="shared" ref="H1310:I1310" si="749">H1311+H1315</f>
        <v>20594</v>
      </c>
      <c r="I1310" s="247">
        <f t="shared" si="749"/>
        <v>300</v>
      </c>
      <c r="J1310" s="247">
        <f t="shared" ref="J1310:L1310" si="750">J1311+J1315</f>
        <v>300</v>
      </c>
      <c r="K1310" s="247">
        <f t="shared" si="750"/>
        <v>0</v>
      </c>
      <c r="L1310" s="247">
        <f t="shared" si="750"/>
        <v>0</v>
      </c>
      <c r="M1310" s="247">
        <f t="shared" ref="M1310:M1378" si="751">H1310-I1310+J1310-K1310+L1310</f>
        <v>20594</v>
      </c>
    </row>
    <row r="1311" spans="1:13" s="138" customFormat="1" x14ac:dyDescent="0.2">
      <c r="A1311" s="117" t="s">
        <v>759</v>
      </c>
      <c r="B1311" s="101" t="s">
        <v>764</v>
      </c>
      <c r="C1311" s="102">
        <v>11</v>
      </c>
      <c r="D1311" s="117"/>
      <c r="E1311" s="112">
        <v>323</v>
      </c>
      <c r="F1311" s="140"/>
      <c r="G1311" s="105"/>
      <c r="H1311" s="106">
        <f t="shared" ref="H1311:I1311" si="752">SUM(H1312:H1314)</f>
        <v>18470</v>
      </c>
      <c r="I1311" s="106">
        <f t="shared" si="752"/>
        <v>300</v>
      </c>
      <c r="J1311" s="106">
        <f t="shared" ref="J1311:L1311" si="753">SUM(J1312:J1314)</f>
        <v>200</v>
      </c>
      <c r="K1311" s="106">
        <f t="shared" si="753"/>
        <v>0</v>
      </c>
      <c r="L1311" s="106">
        <f t="shared" si="753"/>
        <v>0</v>
      </c>
      <c r="M1311" s="106">
        <f t="shared" si="751"/>
        <v>18370</v>
      </c>
    </row>
    <row r="1312" spans="1:13" s="138" customFormat="1" ht="15" x14ac:dyDescent="0.2">
      <c r="A1312" s="95" t="s">
        <v>759</v>
      </c>
      <c r="B1312" s="93" t="s">
        <v>764</v>
      </c>
      <c r="C1312" s="94">
        <v>11</v>
      </c>
      <c r="D1312" s="95" t="s">
        <v>296</v>
      </c>
      <c r="E1312" s="118">
        <v>3232</v>
      </c>
      <c r="F1312" s="141" t="s">
        <v>53</v>
      </c>
      <c r="G1312" s="131"/>
      <c r="H1312" s="228">
        <v>3822</v>
      </c>
      <c r="I1312" s="228"/>
      <c r="J1312" s="228"/>
      <c r="K1312" s="228"/>
      <c r="L1312" s="228"/>
      <c r="M1312" s="228">
        <f t="shared" si="751"/>
        <v>3822</v>
      </c>
    </row>
    <row r="1313" spans="1:13" s="100" customFormat="1" x14ac:dyDescent="0.2">
      <c r="A1313" s="95" t="s">
        <v>759</v>
      </c>
      <c r="B1313" s="93" t="s">
        <v>764</v>
      </c>
      <c r="C1313" s="94">
        <v>11</v>
      </c>
      <c r="D1313" s="95" t="s">
        <v>296</v>
      </c>
      <c r="E1313" s="118">
        <v>3235</v>
      </c>
      <c r="F1313" s="141" t="s">
        <v>56</v>
      </c>
      <c r="G1313" s="131"/>
      <c r="H1313" s="228">
        <v>14250</v>
      </c>
      <c r="I1313" s="228">
        <v>300</v>
      </c>
      <c r="J1313" s="228"/>
      <c r="K1313" s="228"/>
      <c r="L1313" s="228"/>
      <c r="M1313" s="228">
        <f t="shared" si="751"/>
        <v>13950</v>
      </c>
    </row>
    <row r="1314" spans="1:13" s="138" customFormat="1" ht="15" x14ac:dyDescent="0.2">
      <c r="A1314" s="95" t="s">
        <v>759</v>
      </c>
      <c r="B1314" s="93" t="s">
        <v>764</v>
      </c>
      <c r="C1314" s="94">
        <v>11</v>
      </c>
      <c r="D1314" s="95" t="s">
        <v>296</v>
      </c>
      <c r="E1314" s="118">
        <v>3239</v>
      </c>
      <c r="F1314" s="141" t="s">
        <v>60</v>
      </c>
      <c r="G1314" s="131"/>
      <c r="H1314" s="228">
        <v>398</v>
      </c>
      <c r="I1314" s="228"/>
      <c r="J1314" s="228">
        <v>200</v>
      </c>
      <c r="K1314" s="228"/>
      <c r="L1314" s="228"/>
      <c r="M1314" s="228">
        <f t="shared" si="751"/>
        <v>598</v>
      </c>
    </row>
    <row r="1315" spans="1:13" x14ac:dyDescent="0.2">
      <c r="A1315" s="117" t="s">
        <v>759</v>
      </c>
      <c r="B1315" s="101" t="s">
        <v>764</v>
      </c>
      <c r="C1315" s="102">
        <v>11</v>
      </c>
      <c r="D1315" s="117"/>
      <c r="E1315" s="112">
        <v>329</v>
      </c>
      <c r="F1315" s="140"/>
      <c r="G1315" s="105"/>
      <c r="H1315" s="106">
        <f t="shared" ref="H1315:L1315" si="754">SUM(H1316)</f>
        <v>2124</v>
      </c>
      <c r="I1315" s="106">
        <f t="shared" si="754"/>
        <v>0</v>
      </c>
      <c r="J1315" s="106">
        <f t="shared" si="754"/>
        <v>100</v>
      </c>
      <c r="K1315" s="106">
        <f t="shared" si="754"/>
        <v>0</v>
      </c>
      <c r="L1315" s="106">
        <f t="shared" si="754"/>
        <v>0</v>
      </c>
      <c r="M1315" s="106">
        <f t="shared" si="751"/>
        <v>2224</v>
      </c>
    </row>
    <row r="1316" spans="1:13" ht="15" x14ac:dyDescent="0.2">
      <c r="A1316" s="95" t="s">
        <v>759</v>
      </c>
      <c r="B1316" s="93" t="s">
        <v>764</v>
      </c>
      <c r="C1316" s="94">
        <v>11</v>
      </c>
      <c r="D1316" s="95" t="s">
        <v>296</v>
      </c>
      <c r="E1316" s="118">
        <v>3292</v>
      </c>
      <c r="F1316" s="141" t="s">
        <v>63</v>
      </c>
      <c r="G1316" s="131"/>
      <c r="H1316" s="228">
        <v>2124</v>
      </c>
      <c r="I1316" s="228"/>
      <c r="J1316" s="228">
        <v>100</v>
      </c>
      <c r="K1316" s="228"/>
      <c r="L1316" s="228"/>
      <c r="M1316" s="228">
        <f t="shared" si="751"/>
        <v>2224</v>
      </c>
    </row>
    <row r="1317" spans="1:13" s="138" customFormat="1" x14ac:dyDescent="0.2">
      <c r="A1317" s="194" t="s">
        <v>759</v>
      </c>
      <c r="B1317" s="175" t="s">
        <v>764</v>
      </c>
      <c r="C1317" s="165">
        <v>11</v>
      </c>
      <c r="D1317" s="165"/>
      <c r="E1317" s="166">
        <v>34</v>
      </c>
      <c r="F1317" s="167"/>
      <c r="G1317" s="168"/>
      <c r="H1317" s="247">
        <f>H1318</f>
        <v>957</v>
      </c>
      <c r="I1317" s="247">
        <f t="shared" ref="I1317:L1318" si="755">I1318</f>
        <v>0</v>
      </c>
      <c r="J1317" s="247">
        <f t="shared" si="755"/>
        <v>0</v>
      </c>
      <c r="K1317" s="247">
        <f t="shared" si="755"/>
        <v>0</v>
      </c>
      <c r="L1317" s="247">
        <f t="shared" si="755"/>
        <v>0</v>
      </c>
      <c r="M1317" s="247">
        <f t="shared" si="751"/>
        <v>957</v>
      </c>
    </row>
    <row r="1318" spans="1:13" s="138" customFormat="1" x14ac:dyDescent="0.2">
      <c r="A1318" s="117" t="s">
        <v>759</v>
      </c>
      <c r="B1318" s="101" t="s">
        <v>764</v>
      </c>
      <c r="C1318" s="102">
        <v>11</v>
      </c>
      <c r="D1318" s="117"/>
      <c r="E1318" s="112">
        <v>342</v>
      </c>
      <c r="F1318" s="140"/>
      <c r="G1318" s="105"/>
      <c r="H1318" s="106">
        <f>H1319</f>
        <v>957</v>
      </c>
      <c r="I1318" s="106">
        <f t="shared" si="755"/>
        <v>0</v>
      </c>
      <c r="J1318" s="106">
        <f t="shared" si="755"/>
        <v>0</v>
      </c>
      <c r="K1318" s="106">
        <f t="shared" si="755"/>
        <v>0</v>
      </c>
      <c r="L1318" s="106">
        <f t="shared" si="755"/>
        <v>0</v>
      </c>
      <c r="M1318" s="106">
        <f t="shared" si="751"/>
        <v>957</v>
      </c>
    </row>
    <row r="1319" spans="1:13" s="138" customFormat="1" ht="45" x14ac:dyDescent="0.2">
      <c r="A1319" s="95" t="s">
        <v>759</v>
      </c>
      <c r="B1319" s="93" t="s">
        <v>764</v>
      </c>
      <c r="C1319" s="94">
        <v>11</v>
      </c>
      <c r="D1319" s="95" t="s">
        <v>296</v>
      </c>
      <c r="E1319" s="118">
        <v>3423</v>
      </c>
      <c r="F1319" s="141" t="s">
        <v>765</v>
      </c>
      <c r="G1319" s="131"/>
      <c r="H1319" s="228">
        <v>957</v>
      </c>
      <c r="I1319" s="228"/>
      <c r="J1319" s="228"/>
      <c r="K1319" s="228"/>
      <c r="L1319" s="228"/>
      <c r="M1319" s="228">
        <f t="shared" si="751"/>
        <v>957</v>
      </c>
    </row>
    <row r="1320" spans="1:13" s="100" customFormat="1" ht="78.75" x14ac:dyDescent="0.2">
      <c r="A1320" s="178" t="s">
        <v>759</v>
      </c>
      <c r="B1320" s="169" t="s">
        <v>766</v>
      </c>
      <c r="C1320" s="169"/>
      <c r="D1320" s="169"/>
      <c r="E1320" s="176"/>
      <c r="F1320" s="173" t="s">
        <v>767</v>
      </c>
      <c r="G1320" s="174" t="s">
        <v>763</v>
      </c>
      <c r="H1320" s="248">
        <f>H1321+H1329+H1337+H1340</f>
        <v>5250</v>
      </c>
      <c r="I1320" s="248">
        <f>I1321+I1329+I1337+I1340</f>
        <v>0</v>
      </c>
      <c r="J1320" s="248">
        <f>J1321+J1329+J1337+J1340</f>
        <v>6061</v>
      </c>
      <c r="K1320" s="248">
        <f>K1321+K1329+K1337+K1340</f>
        <v>0</v>
      </c>
      <c r="L1320" s="248">
        <f>L1321+L1329+L1337+L1340</f>
        <v>1870</v>
      </c>
      <c r="M1320" s="248">
        <f t="shared" si="751"/>
        <v>13181</v>
      </c>
    </row>
    <row r="1321" spans="1:13" s="138" customFormat="1" x14ac:dyDescent="0.2">
      <c r="A1321" s="194" t="s">
        <v>759</v>
      </c>
      <c r="B1321" s="175" t="s">
        <v>766</v>
      </c>
      <c r="C1321" s="165">
        <v>12</v>
      </c>
      <c r="D1321" s="165"/>
      <c r="E1321" s="166">
        <v>31</v>
      </c>
      <c r="F1321" s="167"/>
      <c r="G1321" s="168"/>
      <c r="H1321" s="247">
        <f>H1322+H1327+H1325</f>
        <v>1700</v>
      </c>
      <c r="I1321" s="247">
        <f t="shared" ref="I1321:L1321" si="756">I1322+I1327+I1325</f>
        <v>0</v>
      </c>
      <c r="J1321" s="247">
        <f t="shared" si="756"/>
        <v>0</v>
      </c>
      <c r="K1321" s="247">
        <f t="shared" si="756"/>
        <v>0</v>
      </c>
      <c r="L1321" s="247">
        <f t="shared" si="756"/>
        <v>1870</v>
      </c>
      <c r="M1321" s="247">
        <f t="shared" si="751"/>
        <v>3570</v>
      </c>
    </row>
    <row r="1322" spans="1:13" s="138" customFormat="1" x14ac:dyDescent="0.2">
      <c r="A1322" s="117" t="s">
        <v>759</v>
      </c>
      <c r="B1322" s="101" t="s">
        <v>766</v>
      </c>
      <c r="C1322" s="102">
        <v>12</v>
      </c>
      <c r="D1322" s="117"/>
      <c r="E1322" s="112">
        <v>311</v>
      </c>
      <c r="F1322" s="140"/>
      <c r="G1322" s="105"/>
      <c r="H1322" s="106">
        <f t="shared" ref="H1322:I1322" si="757">SUM(H1323:H1324)</f>
        <v>1200</v>
      </c>
      <c r="I1322" s="106">
        <f t="shared" si="757"/>
        <v>0</v>
      </c>
      <c r="J1322" s="106">
        <f t="shared" ref="J1322:L1322" si="758">SUM(J1323:J1324)</f>
        <v>0</v>
      </c>
      <c r="K1322" s="106">
        <f t="shared" si="758"/>
        <v>0</v>
      </c>
      <c r="L1322" s="106">
        <f t="shared" si="758"/>
        <v>1330</v>
      </c>
      <c r="M1322" s="106">
        <f t="shared" si="751"/>
        <v>2530</v>
      </c>
    </row>
    <row r="1323" spans="1:13" s="138" customFormat="1" ht="15" x14ac:dyDescent="0.2">
      <c r="A1323" s="95" t="s">
        <v>759</v>
      </c>
      <c r="B1323" s="93" t="s">
        <v>766</v>
      </c>
      <c r="C1323" s="94">
        <v>12</v>
      </c>
      <c r="D1323" s="95" t="s">
        <v>296</v>
      </c>
      <c r="E1323" s="118">
        <v>3111</v>
      </c>
      <c r="F1323" s="141" t="s">
        <v>33</v>
      </c>
      <c r="G1323" s="131"/>
      <c r="H1323" s="228">
        <v>1000</v>
      </c>
      <c r="I1323" s="228"/>
      <c r="J1323" s="228"/>
      <c r="K1323" s="228"/>
      <c r="L1323" s="228">
        <v>1330</v>
      </c>
      <c r="M1323" s="228">
        <f t="shared" si="751"/>
        <v>2330</v>
      </c>
    </row>
    <row r="1324" spans="1:13" s="100" customFormat="1" x14ac:dyDescent="0.2">
      <c r="A1324" s="95" t="s">
        <v>759</v>
      </c>
      <c r="B1324" s="93" t="s">
        <v>766</v>
      </c>
      <c r="C1324" s="94">
        <v>12</v>
      </c>
      <c r="D1324" s="95" t="s">
        <v>296</v>
      </c>
      <c r="E1324" s="118">
        <v>3113</v>
      </c>
      <c r="F1324" s="141" t="s">
        <v>35</v>
      </c>
      <c r="G1324" s="131"/>
      <c r="H1324" s="228">
        <v>200</v>
      </c>
      <c r="I1324" s="228"/>
      <c r="J1324" s="228"/>
      <c r="K1324" s="228"/>
      <c r="L1324" s="228"/>
      <c r="M1324" s="228">
        <f t="shared" si="751"/>
        <v>200</v>
      </c>
    </row>
    <row r="1325" spans="1:13" s="100" customFormat="1" x14ac:dyDescent="0.2">
      <c r="A1325" s="117" t="s">
        <v>759</v>
      </c>
      <c r="B1325" s="101" t="s">
        <v>766</v>
      </c>
      <c r="C1325" s="102">
        <v>12</v>
      </c>
      <c r="D1325" s="117"/>
      <c r="E1325" s="112">
        <v>312</v>
      </c>
      <c r="F1325" s="140"/>
      <c r="G1325" s="105"/>
      <c r="H1325" s="106">
        <f>H1326</f>
        <v>0</v>
      </c>
      <c r="I1325" s="106">
        <f t="shared" ref="I1325:L1325" si="759">I1326</f>
        <v>0</v>
      </c>
      <c r="J1325" s="106">
        <f t="shared" si="759"/>
        <v>0</v>
      </c>
      <c r="K1325" s="106">
        <f t="shared" si="759"/>
        <v>0</v>
      </c>
      <c r="L1325" s="106">
        <f t="shared" si="759"/>
        <v>540</v>
      </c>
      <c r="M1325" s="106">
        <f t="shared" si="751"/>
        <v>540</v>
      </c>
    </row>
    <row r="1326" spans="1:13" s="100" customFormat="1" x14ac:dyDescent="0.2">
      <c r="A1326" s="95" t="s">
        <v>759</v>
      </c>
      <c r="B1326" s="93" t="s">
        <v>766</v>
      </c>
      <c r="C1326" s="94">
        <v>12</v>
      </c>
      <c r="D1326" s="95" t="s">
        <v>296</v>
      </c>
      <c r="E1326" s="118">
        <v>3121</v>
      </c>
      <c r="F1326" s="141" t="s">
        <v>471</v>
      </c>
      <c r="G1326" s="131"/>
      <c r="H1326" s="228"/>
      <c r="I1326" s="228"/>
      <c r="J1326" s="228"/>
      <c r="K1326" s="228"/>
      <c r="L1326" s="228">
        <v>540</v>
      </c>
      <c r="M1326" s="228">
        <f t="shared" si="751"/>
        <v>540</v>
      </c>
    </row>
    <row r="1327" spans="1:13" s="138" customFormat="1" x14ac:dyDescent="0.2">
      <c r="A1327" s="117" t="s">
        <v>759</v>
      </c>
      <c r="B1327" s="101" t="s">
        <v>766</v>
      </c>
      <c r="C1327" s="102">
        <v>12</v>
      </c>
      <c r="D1327" s="117"/>
      <c r="E1327" s="112">
        <v>313</v>
      </c>
      <c r="F1327" s="140"/>
      <c r="G1327" s="105"/>
      <c r="H1327" s="106">
        <f t="shared" ref="H1327:L1327" si="760">SUM(H1328)</f>
        <v>500</v>
      </c>
      <c r="I1327" s="106">
        <f t="shared" si="760"/>
        <v>0</v>
      </c>
      <c r="J1327" s="106">
        <f t="shared" si="760"/>
        <v>0</v>
      </c>
      <c r="K1327" s="106">
        <f t="shared" si="760"/>
        <v>0</v>
      </c>
      <c r="L1327" s="106">
        <f t="shared" si="760"/>
        <v>0</v>
      </c>
      <c r="M1327" s="106">
        <f t="shared" si="751"/>
        <v>500</v>
      </c>
    </row>
    <row r="1328" spans="1:13" s="138" customFormat="1" ht="15" x14ac:dyDescent="0.2">
      <c r="A1328" s="95" t="s">
        <v>759</v>
      </c>
      <c r="B1328" s="93" t="s">
        <v>766</v>
      </c>
      <c r="C1328" s="94">
        <v>12</v>
      </c>
      <c r="D1328" s="95" t="s">
        <v>296</v>
      </c>
      <c r="E1328" s="118">
        <v>3132</v>
      </c>
      <c r="F1328" s="141" t="s">
        <v>40</v>
      </c>
      <c r="G1328" s="131"/>
      <c r="H1328" s="228">
        <v>500</v>
      </c>
      <c r="I1328" s="228"/>
      <c r="J1328" s="228"/>
      <c r="K1328" s="228"/>
      <c r="L1328" s="228"/>
      <c r="M1328" s="228">
        <f t="shared" si="751"/>
        <v>500</v>
      </c>
    </row>
    <row r="1329" spans="1:13" s="138" customFormat="1" x14ac:dyDescent="0.2">
      <c r="A1329" s="194" t="s">
        <v>759</v>
      </c>
      <c r="B1329" s="175" t="s">
        <v>766</v>
      </c>
      <c r="C1329" s="165">
        <v>12</v>
      </c>
      <c r="D1329" s="165"/>
      <c r="E1329" s="166">
        <v>32</v>
      </c>
      <c r="F1329" s="167"/>
      <c r="G1329" s="168"/>
      <c r="H1329" s="247">
        <f t="shared" ref="H1329:I1329" si="761">H1330+H1333+H1335</f>
        <v>3400</v>
      </c>
      <c r="I1329" s="247">
        <f t="shared" si="761"/>
        <v>0</v>
      </c>
      <c r="J1329" s="247">
        <f t="shared" ref="J1329:L1329" si="762">J1330+J1333+J1335</f>
        <v>611</v>
      </c>
      <c r="K1329" s="247">
        <f t="shared" si="762"/>
        <v>0</v>
      </c>
      <c r="L1329" s="247">
        <f t="shared" si="762"/>
        <v>0</v>
      </c>
      <c r="M1329" s="247">
        <f t="shared" si="751"/>
        <v>4011</v>
      </c>
    </row>
    <row r="1330" spans="1:13" s="138" customFormat="1" x14ac:dyDescent="0.2">
      <c r="A1330" s="117" t="s">
        <v>759</v>
      </c>
      <c r="B1330" s="101" t="s">
        <v>766</v>
      </c>
      <c r="C1330" s="102">
        <v>12</v>
      </c>
      <c r="D1330" s="117"/>
      <c r="E1330" s="112">
        <v>321</v>
      </c>
      <c r="F1330" s="140"/>
      <c r="G1330" s="105"/>
      <c r="H1330" s="106">
        <f t="shared" ref="H1330:I1330" si="763">SUM(H1331:H1332)</f>
        <v>250</v>
      </c>
      <c r="I1330" s="106">
        <f t="shared" si="763"/>
        <v>0</v>
      </c>
      <c r="J1330" s="106">
        <f t="shared" ref="J1330:L1330" si="764">SUM(J1331:J1332)</f>
        <v>0</v>
      </c>
      <c r="K1330" s="106">
        <f t="shared" si="764"/>
        <v>0</v>
      </c>
      <c r="L1330" s="106">
        <f t="shared" si="764"/>
        <v>0</v>
      </c>
      <c r="M1330" s="106">
        <f t="shared" si="751"/>
        <v>250</v>
      </c>
    </row>
    <row r="1331" spans="1:13" s="138" customFormat="1" ht="15" x14ac:dyDescent="0.2">
      <c r="A1331" s="95" t="s">
        <v>759</v>
      </c>
      <c r="B1331" s="93" t="s">
        <v>766</v>
      </c>
      <c r="C1331" s="94">
        <v>12</v>
      </c>
      <c r="D1331" s="95" t="s">
        <v>296</v>
      </c>
      <c r="E1331" s="118">
        <v>3211</v>
      </c>
      <c r="F1331" s="141" t="s">
        <v>42</v>
      </c>
      <c r="G1331" s="131"/>
      <c r="H1331" s="228">
        <v>200</v>
      </c>
      <c r="I1331" s="228"/>
      <c r="J1331" s="228"/>
      <c r="K1331" s="228"/>
      <c r="L1331" s="228"/>
      <c r="M1331" s="228">
        <f t="shared" si="751"/>
        <v>200</v>
      </c>
    </row>
    <row r="1332" spans="1:13" ht="15" x14ac:dyDescent="0.2">
      <c r="A1332" s="95" t="s">
        <v>759</v>
      </c>
      <c r="B1332" s="249" t="s">
        <v>766</v>
      </c>
      <c r="C1332" s="250">
        <v>12</v>
      </c>
      <c r="D1332" s="95" t="s">
        <v>296</v>
      </c>
      <c r="E1332" s="187">
        <v>3213</v>
      </c>
      <c r="F1332" s="141" t="s">
        <v>44</v>
      </c>
      <c r="G1332" s="131"/>
      <c r="H1332" s="228">
        <v>50</v>
      </c>
      <c r="I1332" s="228"/>
      <c r="J1332" s="228"/>
      <c r="K1332" s="228"/>
      <c r="L1332" s="228"/>
      <c r="M1332" s="228">
        <f t="shared" si="751"/>
        <v>50</v>
      </c>
    </row>
    <row r="1333" spans="1:13" s="138" customFormat="1" x14ac:dyDescent="0.2">
      <c r="A1333" s="117" t="s">
        <v>759</v>
      </c>
      <c r="B1333" s="101" t="s">
        <v>766</v>
      </c>
      <c r="C1333" s="102">
        <v>12</v>
      </c>
      <c r="D1333" s="117"/>
      <c r="E1333" s="112">
        <v>323</v>
      </c>
      <c r="F1333" s="140"/>
      <c r="G1333" s="105"/>
      <c r="H1333" s="106">
        <f t="shared" ref="H1333:L1333" si="765">SUM(H1334)</f>
        <v>3100</v>
      </c>
      <c r="I1333" s="106">
        <f t="shared" si="765"/>
        <v>0</v>
      </c>
      <c r="J1333" s="106">
        <f t="shared" si="765"/>
        <v>611</v>
      </c>
      <c r="K1333" s="106">
        <f t="shared" si="765"/>
        <v>0</v>
      </c>
      <c r="L1333" s="106">
        <f t="shared" si="765"/>
        <v>0</v>
      </c>
      <c r="M1333" s="106">
        <f t="shared" si="751"/>
        <v>3711</v>
      </c>
    </row>
    <row r="1334" spans="1:13" s="138" customFormat="1" ht="15" x14ac:dyDescent="0.2">
      <c r="A1334" s="95" t="s">
        <v>759</v>
      </c>
      <c r="B1334" s="93" t="s">
        <v>766</v>
      </c>
      <c r="C1334" s="94">
        <v>12</v>
      </c>
      <c r="D1334" s="95" t="s">
        <v>296</v>
      </c>
      <c r="E1334" s="118">
        <v>3237</v>
      </c>
      <c r="F1334" s="141" t="s">
        <v>58</v>
      </c>
      <c r="G1334" s="131"/>
      <c r="H1334" s="228">
        <v>3100</v>
      </c>
      <c r="I1334" s="228"/>
      <c r="J1334" s="228">
        <v>611</v>
      </c>
      <c r="K1334" s="228"/>
      <c r="L1334" s="228"/>
      <c r="M1334" s="228">
        <f t="shared" si="751"/>
        <v>3711</v>
      </c>
    </row>
    <row r="1335" spans="1:13" s="138" customFormat="1" x14ac:dyDescent="0.2">
      <c r="A1335" s="117" t="s">
        <v>759</v>
      </c>
      <c r="B1335" s="101" t="s">
        <v>766</v>
      </c>
      <c r="C1335" s="102">
        <v>12</v>
      </c>
      <c r="D1335" s="117"/>
      <c r="E1335" s="112">
        <v>329</v>
      </c>
      <c r="F1335" s="140"/>
      <c r="G1335" s="105"/>
      <c r="H1335" s="106">
        <f t="shared" ref="H1335:L1335" si="766">SUM(H1336)</f>
        <v>50</v>
      </c>
      <c r="I1335" s="106">
        <f t="shared" si="766"/>
        <v>0</v>
      </c>
      <c r="J1335" s="106">
        <f t="shared" si="766"/>
        <v>0</v>
      </c>
      <c r="K1335" s="106">
        <f t="shared" si="766"/>
        <v>0</v>
      </c>
      <c r="L1335" s="106">
        <f t="shared" si="766"/>
        <v>0</v>
      </c>
      <c r="M1335" s="106">
        <f t="shared" si="751"/>
        <v>50</v>
      </c>
    </row>
    <row r="1336" spans="1:13" s="138" customFormat="1" ht="15" x14ac:dyDescent="0.2">
      <c r="A1336" s="95" t="s">
        <v>759</v>
      </c>
      <c r="B1336" s="93" t="s">
        <v>766</v>
      </c>
      <c r="C1336" s="94">
        <v>12</v>
      </c>
      <c r="D1336" s="95" t="s">
        <v>296</v>
      </c>
      <c r="E1336" s="118">
        <v>3293</v>
      </c>
      <c r="F1336" s="141" t="s">
        <v>64</v>
      </c>
      <c r="G1336" s="131"/>
      <c r="H1336" s="228">
        <v>50</v>
      </c>
      <c r="I1336" s="228"/>
      <c r="J1336" s="228"/>
      <c r="K1336" s="228"/>
      <c r="L1336" s="228"/>
      <c r="M1336" s="228">
        <f t="shared" si="751"/>
        <v>50</v>
      </c>
    </row>
    <row r="1337" spans="1:13" s="138" customFormat="1" x14ac:dyDescent="0.2">
      <c r="A1337" s="194" t="s">
        <v>759</v>
      </c>
      <c r="B1337" s="175" t="s">
        <v>766</v>
      </c>
      <c r="C1337" s="165">
        <v>12</v>
      </c>
      <c r="D1337" s="165"/>
      <c r="E1337" s="166">
        <v>41</v>
      </c>
      <c r="F1337" s="167"/>
      <c r="G1337" s="168"/>
      <c r="H1337" s="247">
        <f t="shared" ref="H1337:L1337" si="767">H1338</f>
        <v>50</v>
      </c>
      <c r="I1337" s="247">
        <f t="shared" si="767"/>
        <v>0</v>
      </c>
      <c r="J1337" s="247">
        <f t="shared" si="767"/>
        <v>3150</v>
      </c>
      <c r="K1337" s="247">
        <f t="shared" si="767"/>
        <v>0</v>
      </c>
      <c r="L1337" s="247">
        <f t="shared" si="767"/>
        <v>0</v>
      </c>
      <c r="M1337" s="247">
        <f t="shared" si="751"/>
        <v>3200</v>
      </c>
    </row>
    <row r="1338" spans="1:13" s="138" customFormat="1" x14ac:dyDescent="0.2">
      <c r="A1338" s="117" t="s">
        <v>759</v>
      </c>
      <c r="B1338" s="101" t="s">
        <v>766</v>
      </c>
      <c r="C1338" s="102">
        <v>12</v>
      </c>
      <c r="D1338" s="117"/>
      <c r="E1338" s="112">
        <v>412</v>
      </c>
      <c r="F1338" s="140"/>
      <c r="G1338" s="105"/>
      <c r="H1338" s="106">
        <f t="shared" ref="H1338:L1338" si="768">SUM(H1339)</f>
        <v>50</v>
      </c>
      <c r="I1338" s="106">
        <f t="shared" si="768"/>
        <v>0</v>
      </c>
      <c r="J1338" s="106">
        <f t="shared" si="768"/>
        <v>3150</v>
      </c>
      <c r="K1338" s="106">
        <f t="shared" si="768"/>
        <v>0</v>
      </c>
      <c r="L1338" s="106">
        <f t="shared" si="768"/>
        <v>0</v>
      </c>
      <c r="M1338" s="106">
        <f t="shared" si="751"/>
        <v>3200</v>
      </c>
    </row>
    <row r="1339" spans="1:13" s="138" customFormat="1" ht="15" x14ac:dyDescent="0.2">
      <c r="A1339" s="95" t="s">
        <v>759</v>
      </c>
      <c r="B1339" s="93" t="s">
        <v>766</v>
      </c>
      <c r="C1339" s="94">
        <v>12</v>
      </c>
      <c r="D1339" s="95" t="s">
        <v>296</v>
      </c>
      <c r="E1339" s="118">
        <v>4123</v>
      </c>
      <c r="F1339" s="141" t="s">
        <v>83</v>
      </c>
      <c r="G1339" s="131"/>
      <c r="H1339" s="228">
        <v>50</v>
      </c>
      <c r="I1339" s="228"/>
      <c r="J1339" s="228">
        <v>3150</v>
      </c>
      <c r="K1339" s="228"/>
      <c r="L1339" s="228"/>
      <c r="M1339" s="228">
        <f t="shared" si="751"/>
        <v>3200</v>
      </c>
    </row>
    <row r="1340" spans="1:13" s="138" customFormat="1" x14ac:dyDescent="0.2">
      <c r="A1340" s="194" t="s">
        <v>759</v>
      </c>
      <c r="B1340" s="175" t="s">
        <v>766</v>
      </c>
      <c r="C1340" s="165">
        <v>12</v>
      </c>
      <c r="D1340" s="165"/>
      <c r="E1340" s="166">
        <v>42</v>
      </c>
      <c r="F1340" s="167"/>
      <c r="G1340" s="168"/>
      <c r="H1340" s="247">
        <f t="shared" ref="H1340:L1340" si="769">H1341</f>
        <v>100</v>
      </c>
      <c r="I1340" s="247">
        <f t="shared" si="769"/>
        <v>0</v>
      </c>
      <c r="J1340" s="247">
        <f t="shared" si="769"/>
        <v>2300</v>
      </c>
      <c r="K1340" s="247">
        <f t="shared" si="769"/>
        <v>0</v>
      </c>
      <c r="L1340" s="247">
        <f t="shared" si="769"/>
        <v>0</v>
      </c>
      <c r="M1340" s="247">
        <f t="shared" si="751"/>
        <v>2400</v>
      </c>
    </row>
    <row r="1341" spans="1:13" s="138" customFormat="1" x14ac:dyDescent="0.2">
      <c r="A1341" s="117" t="s">
        <v>759</v>
      </c>
      <c r="B1341" s="101" t="s">
        <v>766</v>
      </c>
      <c r="C1341" s="102">
        <v>12</v>
      </c>
      <c r="D1341" s="117"/>
      <c r="E1341" s="112">
        <v>422</v>
      </c>
      <c r="F1341" s="140"/>
      <c r="G1341" s="105"/>
      <c r="H1341" s="106">
        <f t="shared" ref="H1341:I1341" si="770">SUM(H1342:H1343)</f>
        <v>100</v>
      </c>
      <c r="I1341" s="106">
        <f t="shared" si="770"/>
        <v>0</v>
      </c>
      <c r="J1341" s="106">
        <f t="shared" ref="J1341:L1341" si="771">SUM(J1342:J1343)</f>
        <v>2300</v>
      </c>
      <c r="K1341" s="106">
        <f t="shared" si="771"/>
        <v>0</v>
      </c>
      <c r="L1341" s="106">
        <f t="shared" si="771"/>
        <v>0</v>
      </c>
      <c r="M1341" s="106">
        <f t="shared" si="751"/>
        <v>2400</v>
      </c>
    </row>
    <row r="1342" spans="1:13" s="138" customFormat="1" ht="15" x14ac:dyDescent="0.2">
      <c r="A1342" s="95" t="s">
        <v>759</v>
      </c>
      <c r="B1342" s="93" t="s">
        <v>766</v>
      </c>
      <c r="C1342" s="94">
        <v>12</v>
      </c>
      <c r="D1342" s="95" t="s">
        <v>296</v>
      </c>
      <c r="E1342" s="118">
        <v>4221</v>
      </c>
      <c r="F1342" s="141" t="s">
        <v>74</v>
      </c>
      <c r="G1342" s="131"/>
      <c r="H1342" s="228">
        <v>50</v>
      </c>
      <c r="I1342" s="228"/>
      <c r="J1342" s="228">
        <v>1830</v>
      </c>
      <c r="K1342" s="228"/>
      <c r="L1342" s="228"/>
      <c r="M1342" s="228">
        <f t="shared" si="751"/>
        <v>1880</v>
      </c>
    </row>
    <row r="1343" spans="1:13" ht="15" x14ac:dyDescent="0.2">
      <c r="A1343" s="95" t="s">
        <v>759</v>
      </c>
      <c r="B1343" s="249" t="s">
        <v>766</v>
      </c>
      <c r="C1343" s="250">
        <v>12</v>
      </c>
      <c r="D1343" s="95" t="s">
        <v>296</v>
      </c>
      <c r="E1343" s="187">
        <v>4227</v>
      </c>
      <c r="F1343" s="141" t="s">
        <v>77</v>
      </c>
      <c r="G1343" s="131"/>
      <c r="H1343" s="228">
        <v>50</v>
      </c>
      <c r="I1343" s="228"/>
      <c r="J1343" s="228">
        <v>470</v>
      </c>
      <c r="K1343" s="228"/>
      <c r="L1343" s="228"/>
      <c r="M1343" s="228">
        <f t="shared" si="751"/>
        <v>520</v>
      </c>
    </row>
    <row r="1344" spans="1:13" s="311" customFormat="1" hidden="1" x14ac:dyDescent="0.2">
      <c r="A1344" s="197" t="s">
        <v>768</v>
      </c>
      <c r="B1344" s="372" t="s">
        <v>769</v>
      </c>
      <c r="C1344" s="372"/>
      <c r="D1344" s="372"/>
      <c r="E1344" s="372"/>
      <c r="F1344" s="372"/>
      <c r="G1344" s="127"/>
      <c r="H1344" s="99">
        <f>SUM(H1345+H1365+H1369+H1373)</f>
        <v>3544405</v>
      </c>
      <c r="I1344" s="99">
        <f>SUM(I1345+I1365+I1369+I1373)</f>
        <v>0</v>
      </c>
      <c r="J1344" s="99">
        <f>SUM(J1345+J1365+J1369+J1373)</f>
        <v>7000</v>
      </c>
      <c r="K1344" s="99">
        <f>SUM(K1345+K1365+K1369+K1373)</f>
        <v>1280000</v>
      </c>
      <c r="L1344" s="99">
        <f>SUM(L1345+L1365+L1369+L1373)</f>
        <v>447850</v>
      </c>
      <c r="M1344" s="99">
        <f t="shared" si="751"/>
        <v>2719255</v>
      </c>
    </row>
    <row r="1345" spans="1:13" s="138" customFormat="1" ht="33.75" hidden="1" x14ac:dyDescent="0.2">
      <c r="A1345" s="195" t="s">
        <v>768</v>
      </c>
      <c r="B1345" s="170" t="s">
        <v>770</v>
      </c>
      <c r="C1345" s="170"/>
      <c r="D1345" s="170"/>
      <c r="E1345" s="171"/>
      <c r="F1345" s="173" t="s">
        <v>585</v>
      </c>
      <c r="G1345" s="174" t="s">
        <v>627</v>
      </c>
      <c r="H1345" s="248">
        <f>H1346+H1355</f>
        <v>2221643</v>
      </c>
      <c r="I1345" s="248">
        <f>I1346+I1355</f>
        <v>0</v>
      </c>
      <c r="J1345" s="248">
        <f>J1346+J1355</f>
        <v>0</v>
      </c>
      <c r="K1345" s="248">
        <f>K1346+K1355</f>
        <v>30000</v>
      </c>
      <c r="L1345" s="248">
        <f>L1346+L1355</f>
        <v>445200</v>
      </c>
      <c r="M1345" s="248">
        <f t="shared" si="751"/>
        <v>2636843</v>
      </c>
    </row>
    <row r="1346" spans="1:13" s="100" customFormat="1" hidden="1" x14ac:dyDescent="0.2">
      <c r="A1346" s="194" t="s">
        <v>768</v>
      </c>
      <c r="B1346" s="175" t="s">
        <v>770</v>
      </c>
      <c r="C1346" s="165">
        <v>11</v>
      </c>
      <c r="D1346" s="165"/>
      <c r="E1346" s="166">
        <v>31</v>
      </c>
      <c r="F1346" s="167"/>
      <c r="G1346" s="168"/>
      <c r="H1346" s="247">
        <f t="shared" ref="H1346:I1346" si="772">H1347+H1350+H1352</f>
        <v>1963300</v>
      </c>
      <c r="I1346" s="247">
        <f t="shared" si="772"/>
        <v>0</v>
      </c>
      <c r="J1346" s="247">
        <f t="shared" ref="J1346:L1346" si="773">J1347+J1350+J1352</f>
        <v>0</v>
      </c>
      <c r="K1346" s="247">
        <f t="shared" si="773"/>
        <v>0</v>
      </c>
      <c r="L1346" s="247">
        <f t="shared" si="773"/>
        <v>445200</v>
      </c>
      <c r="M1346" s="247">
        <f t="shared" si="751"/>
        <v>2408500</v>
      </c>
    </row>
    <row r="1347" spans="1:13" s="138" customFormat="1" hidden="1" x14ac:dyDescent="0.2">
      <c r="A1347" s="117" t="s">
        <v>768</v>
      </c>
      <c r="B1347" s="101" t="s">
        <v>770</v>
      </c>
      <c r="C1347" s="102">
        <v>11</v>
      </c>
      <c r="D1347" s="117"/>
      <c r="E1347" s="104">
        <v>311</v>
      </c>
      <c r="F1347" s="140"/>
      <c r="G1347" s="105"/>
      <c r="H1347" s="106">
        <f t="shared" ref="H1347:I1347" si="774">SUM(H1348:H1349)</f>
        <v>1625000</v>
      </c>
      <c r="I1347" s="106">
        <f t="shared" si="774"/>
        <v>0</v>
      </c>
      <c r="J1347" s="106">
        <f t="shared" ref="J1347:L1347" si="775">SUM(J1348:J1349)</f>
        <v>0</v>
      </c>
      <c r="K1347" s="106">
        <f t="shared" si="775"/>
        <v>0</v>
      </c>
      <c r="L1347" s="106">
        <f t="shared" si="775"/>
        <v>368000</v>
      </c>
      <c r="M1347" s="106">
        <f t="shared" si="751"/>
        <v>1993000</v>
      </c>
    </row>
    <row r="1348" spans="1:13" s="100" customFormat="1" hidden="1" x14ac:dyDescent="0.2">
      <c r="A1348" s="95" t="s">
        <v>768</v>
      </c>
      <c r="B1348" s="93" t="s">
        <v>770</v>
      </c>
      <c r="C1348" s="94">
        <v>11</v>
      </c>
      <c r="D1348" s="95" t="s">
        <v>101</v>
      </c>
      <c r="E1348" s="118">
        <v>3111</v>
      </c>
      <c r="F1348" s="141" t="s">
        <v>33</v>
      </c>
      <c r="G1348" s="131"/>
      <c r="H1348" s="231">
        <v>1595000</v>
      </c>
      <c r="I1348" s="231"/>
      <c r="J1348" s="231"/>
      <c r="K1348" s="231"/>
      <c r="L1348" s="231">
        <v>368000</v>
      </c>
      <c r="M1348" s="231">
        <f t="shared" si="751"/>
        <v>1963000</v>
      </c>
    </row>
    <row r="1349" spans="1:13" s="138" customFormat="1" ht="15" hidden="1" x14ac:dyDescent="0.2">
      <c r="A1349" s="95" t="s">
        <v>768</v>
      </c>
      <c r="B1349" s="93" t="s">
        <v>770</v>
      </c>
      <c r="C1349" s="94">
        <v>11</v>
      </c>
      <c r="D1349" s="95" t="s">
        <v>101</v>
      </c>
      <c r="E1349" s="118">
        <v>3113</v>
      </c>
      <c r="F1349" s="141" t="s">
        <v>35</v>
      </c>
      <c r="G1349" s="131"/>
      <c r="H1349" s="244">
        <v>30000</v>
      </c>
      <c r="I1349" s="244"/>
      <c r="J1349" s="244"/>
      <c r="K1349" s="244"/>
      <c r="L1349" s="244"/>
      <c r="M1349" s="244">
        <f t="shared" si="751"/>
        <v>30000</v>
      </c>
    </row>
    <row r="1350" spans="1:13" s="138" customFormat="1" hidden="1" x14ac:dyDescent="0.2">
      <c r="A1350" s="117" t="s">
        <v>768</v>
      </c>
      <c r="B1350" s="101" t="s">
        <v>770</v>
      </c>
      <c r="C1350" s="102">
        <v>11</v>
      </c>
      <c r="D1350" s="117"/>
      <c r="E1350" s="112">
        <v>312</v>
      </c>
      <c r="F1350" s="140"/>
      <c r="G1350" s="105"/>
      <c r="H1350" s="246">
        <f t="shared" ref="H1350:L1350" si="776">SUM(H1351)</f>
        <v>60000</v>
      </c>
      <c r="I1350" s="246">
        <f t="shared" si="776"/>
        <v>0</v>
      </c>
      <c r="J1350" s="246">
        <f t="shared" si="776"/>
        <v>0</v>
      </c>
      <c r="K1350" s="246">
        <f t="shared" si="776"/>
        <v>0</v>
      </c>
      <c r="L1350" s="246">
        <f t="shared" si="776"/>
        <v>15000</v>
      </c>
      <c r="M1350" s="246">
        <f t="shared" si="751"/>
        <v>75000</v>
      </c>
    </row>
    <row r="1351" spans="1:13" ht="15" hidden="1" x14ac:dyDescent="0.2">
      <c r="A1351" s="95" t="s">
        <v>768</v>
      </c>
      <c r="B1351" s="93" t="s">
        <v>770</v>
      </c>
      <c r="C1351" s="94">
        <v>11</v>
      </c>
      <c r="D1351" s="95" t="s">
        <v>101</v>
      </c>
      <c r="E1351" s="118">
        <v>3121</v>
      </c>
      <c r="F1351" s="141" t="s">
        <v>471</v>
      </c>
      <c r="G1351" s="131"/>
      <c r="H1351" s="231">
        <v>60000</v>
      </c>
      <c r="I1351" s="231"/>
      <c r="J1351" s="231"/>
      <c r="K1351" s="231"/>
      <c r="L1351" s="231">
        <v>15000</v>
      </c>
      <c r="M1351" s="231">
        <f t="shared" si="751"/>
        <v>75000</v>
      </c>
    </row>
    <row r="1352" spans="1:13" hidden="1" x14ac:dyDescent="0.2">
      <c r="A1352" s="117" t="s">
        <v>768</v>
      </c>
      <c r="B1352" s="101" t="s">
        <v>770</v>
      </c>
      <c r="C1352" s="102">
        <v>11</v>
      </c>
      <c r="D1352" s="117"/>
      <c r="E1352" s="112">
        <v>313</v>
      </c>
      <c r="F1352" s="140"/>
      <c r="G1352" s="105"/>
      <c r="H1352" s="246">
        <f t="shared" ref="H1352:I1352" si="777">SUM(H1353:H1354)</f>
        <v>278300</v>
      </c>
      <c r="I1352" s="246">
        <f t="shared" si="777"/>
        <v>0</v>
      </c>
      <c r="J1352" s="246">
        <f t="shared" ref="J1352:L1352" si="778">SUM(J1353:J1354)</f>
        <v>0</v>
      </c>
      <c r="K1352" s="246">
        <f t="shared" si="778"/>
        <v>0</v>
      </c>
      <c r="L1352" s="246">
        <f t="shared" si="778"/>
        <v>62200</v>
      </c>
      <c r="M1352" s="246">
        <f t="shared" si="751"/>
        <v>340500</v>
      </c>
    </row>
    <row r="1353" spans="1:13" s="138" customFormat="1" ht="15" hidden="1" x14ac:dyDescent="0.2">
      <c r="A1353" s="95" t="s">
        <v>768</v>
      </c>
      <c r="B1353" s="93" t="s">
        <v>770</v>
      </c>
      <c r="C1353" s="94">
        <v>11</v>
      </c>
      <c r="D1353" s="95" t="s">
        <v>101</v>
      </c>
      <c r="E1353" s="118">
        <v>3131</v>
      </c>
      <c r="F1353" s="141" t="s">
        <v>39</v>
      </c>
      <c r="G1353" s="131"/>
      <c r="H1353" s="231">
        <v>15100</v>
      </c>
      <c r="I1353" s="231"/>
      <c r="J1353" s="231"/>
      <c r="K1353" s="231"/>
      <c r="L1353" s="231">
        <v>1400</v>
      </c>
      <c r="M1353" s="231">
        <f t="shared" si="751"/>
        <v>16500</v>
      </c>
    </row>
    <row r="1354" spans="1:13" s="100" customFormat="1" hidden="1" x14ac:dyDescent="0.2">
      <c r="A1354" s="95" t="s">
        <v>768</v>
      </c>
      <c r="B1354" s="93" t="s">
        <v>770</v>
      </c>
      <c r="C1354" s="94">
        <v>11</v>
      </c>
      <c r="D1354" s="95" t="s">
        <v>101</v>
      </c>
      <c r="E1354" s="118">
        <v>3132</v>
      </c>
      <c r="F1354" s="141" t="s">
        <v>40</v>
      </c>
      <c r="G1354" s="131"/>
      <c r="H1354" s="244">
        <v>263200</v>
      </c>
      <c r="I1354" s="244"/>
      <c r="J1354" s="244"/>
      <c r="K1354" s="244"/>
      <c r="L1354" s="244">
        <v>60800</v>
      </c>
      <c r="M1354" s="244">
        <f t="shared" si="751"/>
        <v>324000</v>
      </c>
    </row>
    <row r="1355" spans="1:13" s="138" customFormat="1" hidden="1" x14ac:dyDescent="0.2">
      <c r="A1355" s="194" t="s">
        <v>768</v>
      </c>
      <c r="B1355" s="175" t="s">
        <v>770</v>
      </c>
      <c r="C1355" s="165">
        <v>11</v>
      </c>
      <c r="D1355" s="165"/>
      <c r="E1355" s="166">
        <v>32</v>
      </c>
      <c r="F1355" s="167"/>
      <c r="G1355" s="168"/>
      <c r="H1355" s="247">
        <f t="shared" ref="H1355:I1355" si="779">H1358+H1360+H1363+H1356</f>
        <v>258343</v>
      </c>
      <c r="I1355" s="247">
        <f t="shared" si="779"/>
        <v>0</v>
      </c>
      <c r="J1355" s="247">
        <f t="shared" ref="J1355:L1355" si="780">J1358+J1360+J1363+J1356</f>
        <v>0</v>
      </c>
      <c r="K1355" s="247">
        <f t="shared" si="780"/>
        <v>30000</v>
      </c>
      <c r="L1355" s="247">
        <f t="shared" si="780"/>
        <v>0</v>
      </c>
      <c r="M1355" s="247">
        <f t="shared" si="751"/>
        <v>228343</v>
      </c>
    </row>
    <row r="1356" spans="1:13" s="100" customFormat="1" hidden="1" x14ac:dyDescent="0.2">
      <c r="A1356" s="117" t="s">
        <v>768</v>
      </c>
      <c r="B1356" s="101" t="s">
        <v>770</v>
      </c>
      <c r="C1356" s="102">
        <v>11</v>
      </c>
      <c r="D1356" s="117"/>
      <c r="E1356" s="104">
        <v>321</v>
      </c>
      <c r="F1356" s="159"/>
      <c r="G1356" s="105"/>
      <c r="H1356" s="106">
        <f t="shared" ref="H1356:L1356" si="781">H1357</f>
        <v>10000</v>
      </c>
      <c r="I1356" s="106">
        <f t="shared" si="781"/>
        <v>0</v>
      </c>
      <c r="J1356" s="106">
        <f t="shared" si="781"/>
        <v>0</v>
      </c>
      <c r="K1356" s="106">
        <f t="shared" si="781"/>
        <v>10000</v>
      </c>
      <c r="L1356" s="106">
        <f t="shared" si="781"/>
        <v>0</v>
      </c>
      <c r="M1356" s="106">
        <f t="shared" si="751"/>
        <v>0</v>
      </c>
    </row>
    <row r="1357" spans="1:13" s="138" customFormat="1" ht="15" hidden="1" x14ac:dyDescent="0.2">
      <c r="A1357" s="95" t="s">
        <v>768</v>
      </c>
      <c r="B1357" s="93" t="s">
        <v>770</v>
      </c>
      <c r="C1357" s="94">
        <v>11</v>
      </c>
      <c r="D1357" s="95" t="s">
        <v>101</v>
      </c>
      <c r="E1357" s="109">
        <v>3211</v>
      </c>
      <c r="F1357" s="145" t="s">
        <v>42</v>
      </c>
      <c r="G1357" s="131"/>
      <c r="H1357" s="231">
        <v>10000</v>
      </c>
      <c r="I1357" s="231"/>
      <c r="J1357" s="231"/>
      <c r="K1357" s="231">
        <v>10000</v>
      </c>
      <c r="L1357" s="231"/>
      <c r="M1357" s="231">
        <f t="shared" si="751"/>
        <v>0</v>
      </c>
    </row>
    <row r="1358" spans="1:13" s="138" customFormat="1" hidden="1" x14ac:dyDescent="0.2">
      <c r="A1358" s="117" t="s">
        <v>768</v>
      </c>
      <c r="B1358" s="101" t="s">
        <v>770</v>
      </c>
      <c r="C1358" s="102">
        <v>11</v>
      </c>
      <c r="D1358" s="117"/>
      <c r="E1358" s="112">
        <v>322</v>
      </c>
      <c r="F1358" s="140"/>
      <c r="G1358" s="105"/>
      <c r="H1358" s="106">
        <f t="shared" ref="H1358:L1358" si="782">SUM(H1359)</f>
        <v>28000</v>
      </c>
      <c r="I1358" s="106">
        <f t="shared" si="782"/>
        <v>0</v>
      </c>
      <c r="J1358" s="106">
        <f t="shared" si="782"/>
        <v>0</v>
      </c>
      <c r="K1358" s="106">
        <f t="shared" si="782"/>
        <v>20000</v>
      </c>
      <c r="L1358" s="106">
        <f t="shared" si="782"/>
        <v>0</v>
      </c>
      <c r="M1358" s="106">
        <f t="shared" si="751"/>
        <v>8000</v>
      </c>
    </row>
    <row r="1359" spans="1:13" s="100" customFormat="1" hidden="1" x14ac:dyDescent="0.2">
      <c r="A1359" s="95" t="s">
        <v>768</v>
      </c>
      <c r="B1359" s="93" t="s">
        <v>770</v>
      </c>
      <c r="C1359" s="94">
        <v>11</v>
      </c>
      <c r="D1359" s="95" t="s">
        <v>101</v>
      </c>
      <c r="E1359" s="118">
        <v>3223</v>
      </c>
      <c r="F1359" s="141" t="s">
        <v>48</v>
      </c>
      <c r="G1359" s="131"/>
      <c r="H1359" s="231">
        <v>28000</v>
      </c>
      <c r="I1359" s="231"/>
      <c r="J1359" s="231"/>
      <c r="K1359" s="231">
        <v>20000</v>
      </c>
      <c r="L1359" s="231"/>
      <c r="M1359" s="231">
        <f t="shared" si="751"/>
        <v>8000</v>
      </c>
    </row>
    <row r="1360" spans="1:13" s="138" customFormat="1" hidden="1" x14ac:dyDescent="0.2">
      <c r="A1360" s="117" t="s">
        <v>768</v>
      </c>
      <c r="B1360" s="101" t="s">
        <v>770</v>
      </c>
      <c r="C1360" s="102">
        <v>11</v>
      </c>
      <c r="D1360" s="117"/>
      <c r="E1360" s="112">
        <v>323</v>
      </c>
      <c r="F1360" s="140"/>
      <c r="G1360" s="105"/>
      <c r="H1360" s="106">
        <f t="shared" ref="H1360:I1360" si="783">SUM(H1361:H1362)</f>
        <v>190480</v>
      </c>
      <c r="I1360" s="106">
        <f t="shared" si="783"/>
        <v>0</v>
      </c>
      <c r="J1360" s="106">
        <f t="shared" ref="J1360:L1360" si="784">SUM(J1361:J1362)</f>
        <v>0</v>
      </c>
      <c r="K1360" s="106">
        <f t="shared" si="784"/>
        <v>0</v>
      </c>
      <c r="L1360" s="106">
        <f t="shared" si="784"/>
        <v>0</v>
      </c>
      <c r="M1360" s="106">
        <f t="shared" si="751"/>
        <v>190480</v>
      </c>
    </row>
    <row r="1361" spans="1:13" ht="15" hidden="1" x14ac:dyDescent="0.2">
      <c r="A1361" s="95" t="s">
        <v>768</v>
      </c>
      <c r="B1361" s="93" t="s">
        <v>770</v>
      </c>
      <c r="C1361" s="94">
        <v>11</v>
      </c>
      <c r="D1361" s="95" t="s">
        <v>101</v>
      </c>
      <c r="E1361" s="118">
        <v>3232</v>
      </c>
      <c r="F1361" s="141" t="s">
        <v>53</v>
      </c>
      <c r="G1361" s="131"/>
      <c r="H1361" s="231">
        <v>40480</v>
      </c>
      <c r="I1361" s="231"/>
      <c r="J1361" s="231"/>
      <c r="K1361" s="231"/>
      <c r="L1361" s="231"/>
      <c r="M1361" s="231">
        <f t="shared" si="751"/>
        <v>40480</v>
      </c>
    </row>
    <row r="1362" spans="1:13" s="100" customFormat="1" hidden="1" x14ac:dyDescent="0.2">
      <c r="A1362" s="95" t="s">
        <v>768</v>
      </c>
      <c r="B1362" s="93" t="s">
        <v>770</v>
      </c>
      <c r="C1362" s="94">
        <v>11</v>
      </c>
      <c r="D1362" s="95" t="s">
        <v>101</v>
      </c>
      <c r="E1362" s="118">
        <v>3235</v>
      </c>
      <c r="F1362" s="141" t="s">
        <v>56</v>
      </c>
      <c r="G1362" s="131"/>
      <c r="H1362" s="231">
        <v>150000</v>
      </c>
      <c r="I1362" s="231"/>
      <c r="J1362" s="231"/>
      <c r="K1362" s="231"/>
      <c r="L1362" s="231"/>
      <c r="M1362" s="231">
        <f t="shared" si="751"/>
        <v>150000</v>
      </c>
    </row>
    <row r="1363" spans="1:13" hidden="1" x14ac:dyDescent="0.2">
      <c r="A1363" s="117" t="s">
        <v>768</v>
      </c>
      <c r="B1363" s="101" t="s">
        <v>770</v>
      </c>
      <c r="C1363" s="102">
        <v>11</v>
      </c>
      <c r="D1363" s="117"/>
      <c r="E1363" s="112">
        <v>329</v>
      </c>
      <c r="F1363" s="140"/>
      <c r="G1363" s="105"/>
      <c r="H1363" s="106">
        <f t="shared" ref="H1363:L1363" si="785">SUM(H1364)</f>
        <v>29863</v>
      </c>
      <c r="I1363" s="106">
        <f t="shared" si="785"/>
        <v>0</v>
      </c>
      <c r="J1363" s="106">
        <f t="shared" si="785"/>
        <v>0</v>
      </c>
      <c r="K1363" s="106">
        <f t="shared" si="785"/>
        <v>0</v>
      </c>
      <c r="L1363" s="106">
        <f t="shared" si="785"/>
        <v>0</v>
      </c>
      <c r="M1363" s="106">
        <f t="shared" si="751"/>
        <v>29863</v>
      </c>
    </row>
    <row r="1364" spans="1:13" ht="15" hidden="1" x14ac:dyDescent="0.2">
      <c r="A1364" s="95" t="s">
        <v>768</v>
      </c>
      <c r="B1364" s="93" t="s">
        <v>770</v>
      </c>
      <c r="C1364" s="94">
        <v>11</v>
      </c>
      <c r="D1364" s="95" t="s">
        <v>101</v>
      </c>
      <c r="E1364" s="118">
        <v>3294</v>
      </c>
      <c r="F1364" s="141" t="s">
        <v>605</v>
      </c>
      <c r="G1364" s="131"/>
      <c r="H1364" s="231">
        <v>29863</v>
      </c>
      <c r="I1364" s="231"/>
      <c r="J1364" s="231"/>
      <c r="K1364" s="231"/>
      <c r="L1364" s="231"/>
      <c r="M1364" s="231">
        <f t="shared" si="751"/>
        <v>29863</v>
      </c>
    </row>
    <row r="1365" spans="1:13" s="214" customFormat="1" ht="33.75" hidden="1" x14ac:dyDescent="0.2">
      <c r="A1365" s="195" t="s">
        <v>768</v>
      </c>
      <c r="B1365" s="170" t="s">
        <v>588</v>
      </c>
      <c r="C1365" s="170"/>
      <c r="D1365" s="170"/>
      <c r="E1365" s="171"/>
      <c r="F1365" s="173" t="s">
        <v>771</v>
      </c>
      <c r="G1365" s="174" t="s">
        <v>627</v>
      </c>
      <c r="H1365" s="248">
        <f>H1366</f>
        <v>300000</v>
      </c>
      <c r="I1365" s="248">
        <f>I1366</f>
        <v>0</v>
      </c>
      <c r="J1365" s="248">
        <f>J1366</f>
        <v>0</v>
      </c>
      <c r="K1365" s="248">
        <f>K1366</f>
        <v>250000</v>
      </c>
      <c r="L1365" s="248">
        <f>L1366</f>
        <v>0</v>
      </c>
      <c r="M1365" s="248">
        <f t="shared" si="751"/>
        <v>50000</v>
      </c>
    </row>
    <row r="1366" spans="1:13" s="214" customFormat="1" hidden="1" x14ac:dyDescent="0.2">
      <c r="A1366" s="194" t="s">
        <v>768</v>
      </c>
      <c r="B1366" s="175" t="s">
        <v>588</v>
      </c>
      <c r="C1366" s="165">
        <v>11</v>
      </c>
      <c r="D1366" s="165"/>
      <c r="E1366" s="166">
        <v>42</v>
      </c>
      <c r="F1366" s="167"/>
      <c r="G1366" s="168"/>
      <c r="H1366" s="247">
        <f t="shared" ref="H1366:L1367" si="786">H1367</f>
        <v>300000</v>
      </c>
      <c r="I1366" s="247">
        <f t="shared" si="786"/>
        <v>0</v>
      </c>
      <c r="J1366" s="247">
        <f t="shared" si="786"/>
        <v>0</v>
      </c>
      <c r="K1366" s="247">
        <f t="shared" si="786"/>
        <v>250000</v>
      </c>
      <c r="L1366" s="247">
        <f t="shared" si="786"/>
        <v>0</v>
      </c>
      <c r="M1366" s="247">
        <f t="shared" si="751"/>
        <v>50000</v>
      </c>
    </row>
    <row r="1367" spans="1:13" s="138" customFormat="1" hidden="1" x14ac:dyDescent="0.2">
      <c r="A1367" s="117" t="s">
        <v>768</v>
      </c>
      <c r="B1367" s="101" t="s">
        <v>588</v>
      </c>
      <c r="C1367" s="102">
        <v>11</v>
      </c>
      <c r="D1367" s="117"/>
      <c r="E1367" s="112">
        <v>426</v>
      </c>
      <c r="F1367" s="140"/>
      <c r="G1367" s="212"/>
      <c r="H1367" s="213">
        <f t="shared" si="786"/>
        <v>300000</v>
      </c>
      <c r="I1367" s="213">
        <f t="shared" si="786"/>
        <v>0</v>
      </c>
      <c r="J1367" s="213">
        <f t="shared" si="786"/>
        <v>0</v>
      </c>
      <c r="K1367" s="213">
        <f t="shared" si="786"/>
        <v>250000</v>
      </c>
      <c r="L1367" s="213">
        <f t="shared" si="786"/>
        <v>0</v>
      </c>
      <c r="M1367" s="213">
        <f t="shared" si="751"/>
        <v>50000</v>
      </c>
    </row>
    <row r="1368" spans="1:13" s="138" customFormat="1" ht="15" hidden="1" x14ac:dyDescent="0.2">
      <c r="A1368" s="95" t="s">
        <v>768</v>
      </c>
      <c r="B1368" s="93" t="s">
        <v>588</v>
      </c>
      <c r="C1368" s="95">
        <v>11</v>
      </c>
      <c r="D1368" s="95" t="s">
        <v>101</v>
      </c>
      <c r="E1368" s="215">
        <v>4262</v>
      </c>
      <c r="F1368" s="118" t="s">
        <v>86</v>
      </c>
      <c r="G1368" s="212"/>
      <c r="H1368" s="229">
        <v>300000</v>
      </c>
      <c r="I1368" s="229"/>
      <c r="J1368" s="229"/>
      <c r="K1368" s="229">
        <v>250000</v>
      </c>
      <c r="L1368" s="229"/>
      <c r="M1368" s="229">
        <f t="shared" si="751"/>
        <v>50000</v>
      </c>
    </row>
    <row r="1369" spans="1:13" s="216" customFormat="1" ht="33.75" hidden="1" x14ac:dyDescent="0.2">
      <c r="A1369" s="178" t="s">
        <v>768</v>
      </c>
      <c r="B1369" s="169" t="s">
        <v>772</v>
      </c>
      <c r="C1369" s="169"/>
      <c r="D1369" s="169"/>
      <c r="E1369" s="176"/>
      <c r="F1369" s="173" t="s">
        <v>79</v>
      </c>
      <c r="G1369" s="174" t="s">
        <v>627</v>
      </c>
      <c r="H1369" s="248">
        <f>H1370</f>
        <v>1000000</v>
      </c>
      <c r="I1369" s="248">
        <f>I1370</f>
        <v>0</v>
      </c>
      <c r="J1369" s="248">
        <f>J1370</f>
        <v>0</v>
      </c>
      <c r="K1369" s="248">
        <f>K1370</f>
        <v>1000000</v>
      </c>
      <c r="L1369" s="248">
        <f>L1370</f>
        <v>0</v>
      </c>
      <c r="M1369" s="248">
        <f t="shared" si="751"/>
        <v>0</v>
      </c>
    </row>
    <row r="1370" spans="1:13" s="216" customFormat="1" hidden="1" x14ac:dyDescent="0.2">
      <c r="A1370" s="194" t="s">
        <v>768</v>
      </c>
      <c r="B1370" s="175" t="s">
        <v>772</v>
      </c>
      <c r="C1370" s="165">
        <v>11</v>
      </c>
      <c r="D1370" s="165"/>
      <c r="E1370" s="166">
        <v>42</v>
      </c>
      <c r="F1370" s="167"/>
      <c r="G1370" s="168"/>
      <c r="H1370" s="247">
        <f t="shared" ref="H1370:L1371" si="787">H1371</f>
        <v>1000000</v>
      </c>
      <c r="I1370" s="247">
        <f t="shared" si="787"/>
        <v>0</v>
      </c>
      <c r="J1370" s="247">
        <f t="shared" si="787"/>
        <v>0</v>
      </c>
      <c r="K1370" s="247">
        <f t="shared" si="787"/>
        <v>1000000</v>
      </c>
      <c r="L1370" s="247">
        <f t="shared" si="787"/>
        <v>0</v>
      </c>
      <c r="M1370" s="247">
        <f t="shared" si="751"/>
        <v>0</v>
      </c>
    </row>
    <row r="1371" spans="1:13" s="138" customFormat="1" hidden="1" x14ac:dyDescent="0.2">
      <c r="A1371" s="132" t="s">
        <v>768</v>
      </c>
      <c r="B1371" s="128" t="s">
        <v>772</v>
      </c>
      <c r="C1371" s="146">
        <v>11</v>
      </c>
      <c r="D1371" s="132"/>
      <c r="E1371" s="129">
        <v>423</v>
      </c>
      <c r="F1371" s="211"/>
      <c r="G1371" s="212"/>
      <c r="H1371" s="213">
        <f t="shared" si="787"/>
        <v>1000000</v>
      </c>
      <c r="I1371" s="213">
        <f t="shared" si="787"/>
        <v>0</v>
      </c>
      <c r="J1371" s="213">
        <f t="shared" si="787"/>
        <v>0</v>
      </c>
      <c r="K1371" s="213">
        <f t="shared" si="787"/>
        <v>1000000</v>
      </c>
      <c r="L1371" s="213">
        <f t="shared" si="787"/>
        <v>0</v>
      </c>
      <c r="M1371" s="213">
        <f t="shared" si="751"/>
        <v>0</v>
      </c>
    </row>
    <row r="1372" spans="1:13" s="138" customFormat="1" ht="30" hidden="1" x14ac:dyDescent="0.2">
      <c r="A1372" s="95" t="s">
        <v>768</v>
      </c>
      <c r="B1372" s="95" t="s">
        <v>772</v>
      </c>
      <c r="C1372" s="95">
        <v>11</v>
      </c>
      <c r="D1372" s="95" t="s">
        <v>101</v>
      </c>
      <c r="E1372" s="95">
        <v>4233</v>
      </c>
      <c r="F1372" s="141" t="s">
        <v>494</v>
      </c>
      <c r="G1372" s="305" t="s">
        <v>718</v>
      </c>
      <c r="H1372" s="229">
        <v>1000000</v>
      </c>
      <c r="I1372" s="229"/>
      <c r="J1372" s="229"/>
      <c r="K1372" s="229">
        <v>1000000</v>
      </c>
      <c r="L1372" s="229"/>
      <c r="M1372" s="229">
        <f t="shared" si="751"/>
        <v>0</v>
      </c>
    </row>
    <row r="1373" spans="1:13" s="154" customFormat="1" ht="33.75" hidden="1" x14ac:dyDescent="0.2">
      <c r="A1373" s="195" t="s">
        <v>768</v>
      </c>
      <c r="B1373" s="170" t="s">
        <v>773</v>
      </c>
      <c r="C1373" s="170"/>
      <c r="D1373" s="170"/>
      <c r="E1373" s="171"/>
      <c r="F1373" s="173" t="s">
        <v>88</v>
      </c>
      <c r="G1373" s="174" t="s">
        <v>627</v>
      </c>
      <c r="H1373" s="248">
        <f t="shared" ref="H1373:I1373" si="788">H1374+H1381+H1384</f>
        <v>22762</v>
      </c>
      <c r="I1373" s="248">
        <f t="shared" si="788"/>
        <v>0</v>
      </c>
      <c r="J1373" s="248">
        <f t="shared" ref="J1373:L1373" si="789">J1374+J1381+J1384</f>
        <v>7000</v>
      </c>
      <c r="K1373" s="248">
        <f t="shared" si="789"/>
        <v>0</v>
      </c>
      <c r="L1373" s="248">
        <f t="shared" si="789"/>
        <v>2650</v>
      </c>
      <c r="M1373" s="248">
        <f t="shared" si="751"/>
        <v>32412</v>
      </c>
    </row>
    <row r="1374" spans="1:13" hidden="1" x14ac:dyDescent="0.2">
      <c r="A1374" s="194" t="s">
        <v>768</v>
      </c>
      <c r="B1374" s="175" t="s">
        <v>773</v>
      </c>
      <c r="C1374" s="165">
        <v>11</v>
      </c>
      <c r="D1374" s="165"/>
      <c r="E1374" s="166">
        <v>31</v>
      </c>
      <c r="F1374" s="167"/>
      <c r="G1374" s="168"/>
      <c r="H1374" s="247">
        <f t="shared" ref="H1374:I1374" si="790">H1375+H1378</f>
        <v>10419</v>
      </c>
      <c r="I1374" s="247">
        <f t="shared" si="790"/>
        <v>0</v>
      </c>
      <c r="J1374" s="247">
        <f t="shared" ref="J1374:L1374" si="791">J1375+J1378</f>
        <v>0</v>
      </c>
      <c r="K1374" s="247">
        <f t="shared" si="791"/>
        <v>0</v>
      </c>
      <c r="L1374" s="247">
        <f t="shared" si="791"/>
        <v>2650</v>
      </c>
      <c r="M1374" s="247">
        <f t="shared" si="751"/>
        <v>13069</v>
      </c>
    </row>
    <row r="1375" spans="1:13" s="138" customFormat="1" hidden="1" x14ac:dyDescent="0.2">
      <c r="A1375" s="152" t="s">
        <v>768</v>
      </c>
      <c r="B1375" s="146" t="s">
        <v>773</v>
      </c>
      <c r="C1375" s="102">
        <v>11</v>
      </c>
      <c r="D1375" s="117"/>
      <c r="E1375" s="112">
        <v>311</v>
      </c>
      <c r="F1375" s="140"/>
      <c r="G1375" s="110"/>
      <c r="H1375" s="106">
        <f t="shared" ref="H1375:I1375" si="792">SUM(H1376:H1377)</f>
        <v>8893</v>
      </c>
      <c r="I1375" s="106">
        <f t="shared" si="792"/>
        <v>0</v>
      </c>
      <c r="J1375" s="106">
        <f t="shared" ref="J1375:L1375" si="793">SUM(J1376:J1377)</f>
        <v>0</v>
      </c>
      <c r="K1375" s="106">
        <f t="shared" si="793"/>
        <v>0</v>
      </c>
      <c r="L1375" s="106">
        <f t="shared" si="793"/>
        <v>2000</v>
      </c>
      <c r="M1375" s="106">
        <f t="shared" si="751"/>
        <v>10893</v>
      </c>
    </row>
    <row r="1376" spans="1:13" s="138" customFormat="1" ht="15" hidden="1" x14ac:dyDescent="0.2">
      <c r="A1376" s="108" t="s">
        <v>768</v>
      </c>
      <c r="B1376" s="94" t="s">
        <v>773</v>
      </c>
      <c r="C1376" s="94">
        <v>11</v>
      </c>
      <c r="D1376" s="95" t="s">
        <v>101</v>
      </c>
      <c r="E1376" s="118">
        <v>3111</v>
      </c>
      <c r="F1376" s="141" t="s">
        <v>33</v>
      </c>
      <c r="G1376" s="131"/>
      <c r="H1376" s="231">
        <v>7300</v>
      </c>
      <c r="I1376" s="231"/>
      <c r="J1376" s="231"/>
      <c r="K1376" s="231"/>
      <c r="L1376" s="231">
        <v>2000</v>
      </c>
      <c r="M1376" s="231">
        <f t="shared" si="751"/>
        <v>9300</v>
      </c>
    </row>
    <row r="1377" spans="1:13" ht="15" hidden="1" x14ac:dyDescent="0.2">
      <c r="A1377" s="108" t="s">
        <v>768</v>
      </c>
      <c r="B1377" s="94" t="s">
        <v>773</v>
      </c>
      <c r="C1377" s="94">
        <v>11</v>
      </c>
      <c r="D1377" s="95" t="s">
        <v>101</v>
      </c>
      <c r="E1377" s="118">
        <v>3114</v>
      </c>
      <c r="F1377" s="141" t="s">
        <v>36</v>
      </c>
      <c r="G1377" s="131"/>
      <c r="H1377" s="244">
        <v>1593</v>
      </c>
      <c r="I1377" s="244"/>
      <c r="J1377" s="244"/>
      <c r="K1377" s="244"/>
      <c r="L1377" s="244"/>
      <c r="M1377" s="244">
        <f t="shared" si="751"/>
        <v>1593</v>
      </c>
    </row>
    <row r="1378" spans="1:13" hidden="1" x14ac:dyDescent="0.2">
      <c r="A1378" s="152" t="s">
        <v>768</v>
      </c>
      <c r="B1378" s="146" t="s">
        <v>773</v>
      </c>
      <c r="C1378" s="102">
        <v>11</v>
      </c>
      <c r="D1378" s="117"/>
      <c r="E1378" s="112">
        <v>313</v>
      </c>
      <c r="F1378" s="140"/>
      <c r="G1378" s="110"/>
      <c r="H1378" s="106">
        <f t="shared" ref="H1378:I1378" si="794">SUM(H1379:H1380)</f>
        <v>1526</v>
      </c>
      <c r="I1378" s="106">
        <f t="shared" si="794"/>
        <v>0</v>
      </c>
      <c r="J1378" s="106">
        <f t="shared" ref="J1378:L1378" si="795">SUM(J1379:J1380)</f>
        <v>0</v>
      </c>
      <c r="K1378" s="106">
        <f t="shared" si="795"/>
        <v>0</v>
      </c>
      <c r="L1378" s="106">
        <f t="shared" si="795"/>
        <v>650</v>
      </c>
      <c r="M1378" s="106">
        <f t="shared" si="751"/>
        <v>2176</v>
      </c>
    </row>
    <row r="1379" spans="1:13" s="138" customFormat="1" ht="15" hidden="1" x14ac:dyDescent="0.2">
      <c r="A1379" s="108" t="s">
        <v>768</v>
      </c>
      <c r="B1379" s="94" t="s">
        <v>773</v>
      </c>
      <c r="C1379" s="94">
        <v>11</v>
      </c>
      <c r="D1379" s="95" t="s">
        <v>101</v>
      </c>
      <c r="E1379" s="118">
        <v>3132</v>
      </c>
      <c r="F1379" s="141" t="s">
        <v>40</v>
      </c>
      <c r="G1379" s="131"/>
      <c r="H1379" s="231">
        <v>1327</v>
      </c>
      <c r="I1379" s="231"/>
      <c r="J1379" s="231"/>
      <c r="K1379" s="231"/>
      <c r="L1379" s="231">
        <v>600</v>
      </c>
      <c r="M1379" s="231">
        <f t="shared" ref="M1379:M1453" si="796">H1379-I1379+J1379-K1379+L1379</f>
        <v>1927</v>
      </c>
    </row>
    <row r="1380" spans="1:13" ht="30" hidden="1" x14ac:dyDescent="0.2">
      <c r="A1380" s="108" t="s">
        <v>768</v>
      </c>
      <c r="B1380" s="94" t="s">
        <v>773</v>
      </c>
      <c r="C1380" s="94">
        <v>11</v>
      </c>
      <c r="D1380" s="95" t="s">
        <v>101</v>
      </c>
      <c r="E1380" s="118">
        <v>3133</v>
      </c>
      <c r="F1380" s="141" t="s">
        <v>41</v>
      </c>
      <c r="G1380" s="131"/>
      <c r="H1380" s="234">
        <v>199</v>
      </c>
      <c r="I1380" s="234"/>
      <c r="J1380" s="234"/>
      <c r="K1380" s="234"/>
      <c r="L1380" s="234">
        <v>50</v>
      </c>
      <c r="M1380" s="234">
        <f t="shared" si="796"/>
        <v>249</v>
      </c>
    </row>
    <row r="1381" spans="1:13" hidden="1" x14ac:dyDescent="0.2">
      <c r="A1381" s="194" t="s">
        <v>768</v>
      </c>
      <c r="B1381" s="175" t="s">
        <v>773</v>
      </c>
      <c r="C1381" s="165">
        <v>11</v>
      </c>
      <c r="D1381" s="165"/>
      <c r="E1381" s="166">
        <v>32</v>
      </c>
      <c r="F1381" s="167"/>
      <c r="G1381" s="168"/>
      <c r="H1381" s="247">
        <f t="shared" ref="H1381:L1382" si="797">H1382</f>
        <v>7300</v>
      </c>
      <c r="I1381" s="247">
        <f t="shared" si="797"/>
        <v>0</v>
      </c>
      <c r="J1381" s="247">
        <f t="shared" si="797"/>
        <v>4000</v>
      </c>
      <c r="K1381" s="247">
        <f t="shared" si="797"/>
        <v>0</v>
      </c>
      <c r="L1381" s="247">
        <f t="shared" si="797"/>
        <v>0</v>
      </c>
      <c r="M1381" s="247">
        <f t="shared" si="796"/>
        <v>11300</v>
      </c>
    </row>
    <row r="1382" spans="1:13" s="138" customFormat="1" hidden="1" x14ac:dyDescent="0.2">
      <c r="A1382" s="152" t="s">
        <v>768</v>
      </c>
      <c r="B1382" s="146" t="s">
        <v>773</v>
      </c>
      <c r="C1382" s="102">
        <v>11</v>
      </c>
      <c r="D1382" s="117"/>
      <c r="E1382" s="112">
        <v>329</v>
      </c>
      <c r="F1382" s="141"/>
      <c r="G1382" s="110"/>
      <c r="H1382" s="106">
        <f t="shared" si="797"/>
        <v>7300</v>
      </c>
      <c r="I1382" s="106">
        <f t="shared" si="797"/>
        <v>0</v>
      </c>
      <c r="J1382" s="106">
        <f t="shared" si="797"/>
        <v>4000</v>
      </c>
      <c r="K1382" s="106">
        <f t="shared" si="797"/>
        <v>0</v>
      </c>
      <c r="L1382" s="106">
        <f t="shared" si="797"/>
        <v>0</v>
      </c>
      <c r="M1382" s="106">
        <f t="shared" si="796"/>
        <v>11300</v>
      </c>
    </row>
    <row r="1383" spans="1:13" s="138" customFormat="1" ht="15" hidden="1" x14ac:dyDescent="0.2">
      <c r="A1383" s="108" t="s">
        <v>768</v>
      </c>
      <c r="B1383" s="94" t="s">
        <v>773</v>
      </c>
      <c r="C1383" s="94">
        <v>11</v>
      </c>
      <c r="D1383" s="95" t="s">
        <v>101</v>
      </c>
      <c r="E1383" s="118">
        <v>3296</v>
      </c>
      <c r="F1383" s="141" t="s">
        <v>607</v>
      </c>
      <c r="G1383" s="131"/>
      <c r="H1383" s="231">
        <v>7300</v>
      </c>
      <c r="I1383" s="231"/>
      <c r="J1383" s="231">
        <v>4000</v>
      </c>
      <c r="K1383" s="231"/>
      <c r="L1383" s="231"/>
      <c r="M1383" s="231">
        <f t="shared" si="796"/>
        <v>11300</v>
      </c>
    </row>
    <row r="1384" spans="1:13" hidden="1" x14ac:dyDescent="0.2">
      <c r="A1384" s="194" t="s">
        <v>768</v>
      </c>
      <c r="B1384" s="175" t="s">
        <v>773</v>
      </c>
      <c r="C1384" s="165">
        <v>11</v>
      </c>
      <c r="D1384" s="165"/>
      <c r="E1384" s="166">
        <v>34</v>
      </c>
      <c r="F1384" s="167"/>
      <c r="G1384" s="168"/>
      <c r="H1384" s="247">
        <f t="shared" ref="H1384:L1384" si="798">H1385</f>
        <v>5043</v>
      </c>
      <c r="I1384" s="247">
        <f t="shared" si="798"/>
        <v>0</v>
      </c>
      <c r="J1384" s="247">
        <f t="shared" si="798"/>
        <v>3000</v>
      </c>
      <c r="K1384" s="247">
        <f t="shared" si="798"/>
        <v>0</v>
      </c>
      <c r="L1384" s="247">
        <f t="shared" si="798"/>
        <v>0</v>
      </c>
      <c r="M1384" s="247">
        <f t="shared" si="796"/>
        <v>8043</v>
      </c>
    </row>
    <row r="1385" spans="1:13" hidden="1" x14ac:dyDescent="0.2">
      <c r="A1385" s="152" t="s">
        <v>768</v>
      </c>
      <c r="B1385" s="146" t="s">
        <v>773</v>
      </c>
      <c r="C1385" s="102">
        <v>11</v>
      </c>
      <c r="D1385" s="117"/>
      <c r="E1385" s="112">
        <v>343</v>
      </c>
      <c r="F1385" s="140"/>
      <c r="G1385" s="110"/>
      <c r="H1385" s="106">
        <f t="shared" ref="H1385:I1385" si="799">H1386+H1387</f>
        <v>5043</v>
      </c>
      <c r="I1385" s="106">
        <f t="shared" si="799"/>
        <v>0</v>
      </c>
      <c r="J1385" s="106">
        <f t="shared" ref="J1385:L1385" si="800">J1386+J1387</f>
        <v>3000</v>
      </c>
      <c r="K1385" s="106">
        <f t="shared" si="800"/>
        <v>0</v>
      </c>
      <c r="L1385" s="106">
        <f t="shared" si="800"/>
        <v>0</v>
      </c>
      <c r="M1385" s="106">
        <f t="shared" si="796"/>
        <v>8043</v>
      </c>
    </row>
    <row r="1386" spans="1:13" ht="15" hidden="1" x14ac:dyDescent="0.2">
      <c r="A1386" s="108" t="s">
        <v>768</v>
      </c>
      <c r="B1386" s="94" t="s">
        <v>773</v>
      </c>
      <c r="C1386" s="94">
        <v>11</v>
      </c>
      <c r="D1386" s="95" t="s">
        <v>101</v>
      </c>
      <c r="E1386" s="118">
        <v>3431</v>
      </c>
      <c r="F1386" s="141" t="s">
        <v>68</v>
      </c>
      <c r="G1386" s="131"/>
      <c r="H1386" s="233">
        <v>398</v>
      </c>
      <c r="I1386" s="233"/>
      <c r="J1386" s="233"/>
      <c r="K1386" s="233"/>
      <c r="L1386" s="233"/>
      <c r="M1386" s="233">
        <f t="shared" si="796"/>
        <v>398</v>
      </c>
    </row>
    <row r="1387" spans="1:13" ht="15" hidden="1" x14ac:dyDescent="0.2">
      <c r="A1387" s="108" t="s">
        <v>768</v>
      </c>
      <c r="B1387" s="94" t="s">
        <v>773</v>
      </c>
      <c r="C1387" s="94">
        <v>11</v>
      </c>
      <c r="D1387" s="95" t="s">
        <v>101</v>
      </c>
      <c r="E1387" s="118">
        <v>3433</v>
      </c>
      <c r="F1387" s="141" t="s">
        <v>69</v>
      </c>
      <c r="G1387" s="131"/>
      <c r="H1387" s="244">
        <v>4645</v>
      </c>
      <c r="I1387" s="244"/>
      <c r="J1387" s="244">
        <v>3000</v>
      </c>
      <c r="K1387" s="244"/>
      <c r="L1387" s="244"/>
      <c r="M1387" s="244">
        <f t="shared" si="796"/>
        <v>7645</v>
      </c>
    </row>
    <row r="1388" spans="1:13" s="309" customFormat="1" hidden="1" x14ac:dyDescent="0.2">
      <c r="A1388" s="197" t="s">
        <v>774</v>
      </c>
      <c r="B1388" s="372" t="s">
        <v>775</v>
      </c>
      <c r="C1388" s="372"/>
      <c r="D1388" s="372"/>
      <c r="E1388" s="372"/>
      <c r="F1388" s="372"/>
      <c r="G1388" s="127"/>
      <c r="H1388" s="99">
        <f>H1389+H1401+H1410+H1430+H1460+H1465+H1470+H1566+H1665+H1744</f>
        <v>48227656</v>
      </c>
      <c r="I1388" s="99">
        <f>I1389+I1401+I1410+I1430+I1460+I1465+I1470+I1566+I1665+I1744</f>
        <v>1928786</v>
      </c>
      <c r="J1388" s="99">
        <f>J1389+J1401+J1410+J1430+J1460+J1465+J1470+J1566+J1665+J1744</f>
        <v>1927486</v>
      </c>
      <c r="K1388" s="99">
        <f>K1389+K1401+K1410+K1430+K1460+K1465+K1470+K1566+K1665+K1744</f>
        <v>9628782</v>
      </c>
      <c r="L1388" s="99">
        <f>L1389+L1401+L1410+L1430+L1460+L1465+L1470+L1566+L1665+L1744</f>
        <v>2607200</v>
      </c>
      <c r="M1388" s="99">
        <f t="shared" si="796"/>
        <v>41204774</v>
      </c>
    </row>
    <row r="1389" spans="1:13" s="138" customFormat="1" hidden="1" x14ac:dyDescent="0.2">
      <c r="A1389" s="198" t="s">
        <v>776</v>
      </c>
      <c r="B1389" s="371" t="s">
        <v>777</v>
      </c>
      <c r="C1389" s="371"/>
      <c r="D1389" s="371"/>
      <c r="E1389" s="371"/>
      <c r="F1389" s="144" t="s">
        <v>778</v>
      </c>
      <c r="G1389" s="116"/>
      <c r="H1389" s="245">
        <f>H1390+H1394</f>
        <v>2765521</v>
      </c>
      <c r="I1389" s="245">
        <f>I1390+I1394</f>
        <v>981375</v>
      </c>
      <c r="J1389" s="245">
        <f>J1390+J1394</f>
        <v>981375</v>
      </c>
      <c r="K1389" s="245">
        <f>K1390+K1394</f>
        <v>0</v>
      </c>
      <c r="L1389" s="245">
        <f>L1390+L1394</f>
        <v>0</v>
      </c>
      <c r="M1389" s="245">
        <f t="shared" si="796"/>
        <v>2765521</v>
      </c>
    </row>
    <row r="1390" spans="1:13" ht="67.5" hidden="1" x14ac:dyDescent="0.2">
      <c r="A1390" s="195" t="s">
        <v>776</v>
      </c>
      <c r="B1390" s="170" t="s">
        <v>118</v>
      </c>
      <c r="C1390" s="170"/>
      <c r="D1390" s="170"/>
      <c r="E1390" s="171"/>
      <c r="F1390" s="173" t="s">
        <v>779</v>
      </c>
      <c r="G1390" s="174" t="s">
        <v>616</v>
      </c>
      <c r="H1390" s="248">
        <f>H1391</f>
        <v>1265446</v>
      </c>
      <c r="I1390" s="248">
        <f>I1391</f>
        <v>0</v>
      </c>
      <c r="J1390" s="248">
        <f>J1391</f>
        <v>0</v>
      </c>
      <c r="K1390" s="248">
        <f>K1391</f>
        <v>0</v>
      </c>
      <c r="L1390" s="248">
        <f>L1391</f>
        <v>0</v>
      </c>
      <c r="M1390" s="248">
        <f t="shared" si="796"/>
        <v>1265446</v>
      </c>
    </row>
    <row r="1391" spans="1:13" s="100" customFormat="1" hidden="1" x14ac:dyDescent="0.2">
      <c r="A1391" s="194" t="s">
        <v>776</v>
      </c>
      <c r="B1391" s="175" t="s">
        <v>118</v>
      </c>
      <c r="C1391" s="165">
        <v>11</v>
      </c>
      <c r="D1391" s="165"/>
      <c r="E1391" s="166">
        <v>34</v>
      </c>
      <c r="F1391" s="167"/>
      <c r="G1391" s="168"/>
      <c r="H1391" s="247">
        <f t="shared" ref="H1391:L1392" si="801">+H1392</f>
        <v>1265446</v>
      </c>
      <c r="I1391" s="247">
        <f t="shared" si="801"/>
        <v>0</v>
      </c>
      <c r="J1391" s="247">
        <f t="shared" si="801"/>
        <v>0</v>
      </c>
      <c r="K1391" s="247">
        <f t="shared" si="801"/>
        <v>0</v>
      </c>
      <c r="L1391" s="247">
        <f t="shared" si="801"/>
        <v>0</v>
      </c>
      <c r="M1391" s="247">
        <f t="shared" si="796"/>
        <v>1265446</v>
      </c>
    </row>
    <row r="1392" spans="1:13" s="138" customFormat="1" hidden="1" x14ac:dyDescent="0.2">
      <c r="A1392" s="117" t="s">
        <v>776</v>
      </c>
      <c r="B1392" s="101" t="s">
        <v>118</v>
      </c>
      <c r="C1392" s="102">
        <v>11</v>
      </c>
      <c r="D1392" s="103"/>
      <c r="E1392" s="104">
        <v>342</v>
      </c>
      <c r="F1392" s="140"/>
      <c r="G1392" s="105"/>
      <c r="H1392" s="246">
        <f t="shared" si="801"/>
        <v>1265446</v>
      </c>
      <c r="I1392" s="246">
        <f t="shared" si="801"/>
        <v>0</v>
      </c>
      <c r="J1392" s="246">
        <f t="shared" si="801"/>
        <v>0</v>
      </c>
      <c r="K1392" s="246">
        <f t="shared" si="801"/>
        <v>0</v>
      </c>
      <c r="L1392" s="246">
        <f t="shared" si="801"/>
        <v>0</v>
      </c>
      <c r="M1392" s="246">
        <f t="shared" si="796"/>
        <v>1265446</v>
      </c>
    </row>
    <row r="1393" spans="1:13" ht="45" hidden="1" x14ac:dyDescent="0.2">
      <c r="A1393" s="95" t="s">
        <v>776</v>
      </c>
      <c r="B1393" s="93" t="s">
        <v>118</v>
      </c>
      <c r="C1393" s="135">
        <v>11</v>
      </c>
      <c r="D1393" s="95" t="s">
        <v>101</v>
      </c>
      <c r="E1393" s="137">
        <v>3421</v>
      </c>
      <c r="F1393" s="142" t="s">
        <v>780</v>
      </c>
      <c r="G1393" s="131"/>
      <c r="H1393" s="228">
        <v>1265446</v>
      </c>
      <c r="I1393" s="228"/>
      <c r="J1393" s="228"/>
      <c r="K1393" s="228"/>
      <c r="L1393" s="228"/>
      <c r="M1393" s="228">
        <f t="shared" si="796"/>
        <v>1265446</v>
      </c>
    </row>
    <row r="1394" spans="1:13" s="138" customFormat="1" ht="94.5" hidden="1" x14ac:dyDescent="0.2">
      <c r="A1394" s="195" t="s">
        <v>776</v>
      </c>
      <c r="B1394" s="170" t="s">
        <v>781</v>
      </c>
      <c r="C1394" s="170"/>
      <c r="D1394" s="170"/>
      <c r="E1394" s="171"/>
      <c r="F1394" s="173" t="s">
        <v>782</v>
      </c>
      <c r="G1394" s="174" t="s">
        <v>616</v>
      </c>
      <c r="H1394" s="248">
        <f>H1398+H1395</f>
        <v>1500075</v>
      </c>
      <c r="I1394" s="248">
        <f t="shared" ref="I1394:L1394" si="802">I1398+I1395</f>
        <v>981375</v>
      </c>
      <c r="J1394" s="248">
        <f t="shared" si="802"/>
        <v>981375</v>
      </c>
      <c r="K1394" s="248">
        <f t="shared" si="802"/>
        <v>0</v>
      </c>
      <c r="L1394" s="248">
        <f t="shared" si="802"/>
        <v>0</v>
      </c>
      <c r="M1394" s="248">
        <f t="shared" si="796"/>
        <v>1500075</v>
      </c>
    </row>
    <row r="1395" spans="1:13" s="149" customFormat="1" hidden="1" x14ac:dyDescent="0.2">
      <c r="A1395" s="194" t="s">
        <v>776</v>
      </c>
      <c r="B1395" s="175" t="s">
        <v>781</v>
      </c>
      <c r="C1395" s="165">
        <v>11</v>
      </c>
      <c r="D1395" s="165"/>
      <c r="E1395" s="166">
        <v>42</v>
      </c>
      <c r="F1395" s="167"/>
      <c r="G1395" s="168"/>
      <c r="H1395" s="247">
        <f t="shared" ref="H1395:L1396" si="803">H1396</f>
        <v>518700</v>
      </c>
      <c r="I1395" s="247">
        <f t="shared" si="803"/>
        <v>0</v>
      </c>
      <c r="J1395" s="247">
        <f t="shared" si="803"/>
        <v>981375</v>
      </c>
      <c r="K1395" s="247">
        <f t="shared" si="803"/>
        <v>0</v>
      </c>
      <c r="L1395" s="247">
        <f t="shared" si="803"/>
        <v>0</v>
      </c>
      <c r="M1395" s="247">
        <f t="shared" ref="M1395:M1397" si="804">H1395-I1395+J1395-K1395+L1395</f>
        <v>1500075</v>
      </c>
    </row>
    <row r="1396" spans="1:13" s="100" customFormat="1" hidden="1" x14ac:dyDescent="0.2">
      <c r="A1396" s="117" t="s">
        <v>776</v>
      </c>
      <c r="B1396" s="101" t="s">
        <v>781</v>
      </c>
      <c r="C1396" s="102">
        <v>11</v>
      </c>
      <c r="D1396" s="103"/>
      <c r="E1396" s="104">
        <v>421</v>
      </c>
      <c r="F1396" s="140"/>
      <c r="G1396" s="105"/>
      <c r="H1396" s="148">
        <f t="shared" si="803"/>
        <v>518700</v>
      </c>
      <c r="I1396" s="148">
        <f t="shared" si="803"/>
        <v>0</v>
      </c>
      <c r="J1396" s="148">
        <f t="shared" si="803"/>
        <v>981375</v>
      </c>
      <c r="K1396" s="148">
        <f t="shared" si="803"/>
        <v>0</v>
      </c>
      <c r="L1396" s="148">
        <f t="shared" si="803"/>
        <v>0</v>
      </c>
      <c r="M1396" s="148">
        <f t="shared" si="804"/>
        <v>1500075</v>
      </c>
    </row>
    <row r="1397" spans="1:13" ht="15" hidden="1" x14ac:dyDescent="0.2">
      <c r="A1397" s="95" t="s">
        <v>776</v>
      </c>
      <c r="B1397" s="93" t="s">
        <v>781</v>
      </c>
      <c r="C1397" s="135">
        <v>11</v>
      </c>
      <c r="D1397" s="95" t="s">
        <v>101</v>
      </c>
      <c r="E1397" s="137">
        <v>4214</v>
      </c>
      <c r="F1397" s="142" t="s">
        <v>500</v>
      </c>
      <c r="G1397" s="131"/>
      <c r="H1397" s="228">
        <v>518700</v>
      </c>
      <c r="I1397" s="228"/>
      <c r="J1397" s="228">
        <v>981375</v>
      </c>
      <c r="K1397" s="228"/>
      <c r="L1397" s="228"/>
      <c r="M1397" s="228">
        <f t="shared" si="804"/>
        <v>1500075</v>
      </c>
    </row>
    <row r="1398" spans="1:13" s="149" customFormat="1" hidden="1" x14ac:dyDescent="0.2">
      <c r="A1398" s="194" t="s">
        <v>776</v>
      </c>
      <c r="B1398" s="175" t="s">
        <v>781</v>
      </c>
      <c r="C1398" s="165">
        <v>810</v>
      </c>
      <c r="D1398" s="165"/>
      <c r="E1398" s="166">
        <v>42</v>
      </c>
      <c r="F1398" s="167"/>
      <c r="G1398" s="168"/>
      <c r="H1398" s="247">
        <f t="shared" ref="H1398:L1399" si="805">H1399</f>
        <v>981375</v>
      </c>
      <c r="I1398" s="247">
        <f t="shared" si="805"/>
        <v>981375</v>
      </c>
      <c r="J1398" s="247">
        <f t="shared" si="805"/>
        <v>0</v>
      </c>
      <c r="K1398" s="247">
        <f t="shared" si="805"/>
        <v>0</v>
      </c>
      <c r="L1398" s="247">
        <f t="shared" si="805"/>
        <v>0</v>
      </c>
      <c r="M1398" s="247">
        <f t="shared" si="796"/>
        <v>0</v>
      </c>
    </row>
    <row r="1399" spans="1:13" s="100" customFormat="1" hidden="1" x14ac:dyDescent="0.2">
      <c r="A1399" s="117" t="s">
        <v>776</v>
      </c>
      <c r="B1399" s="101" t="s">
        <v>781</v>
      </c>
      <c r="C1399" s="102">
        <v>810</v>
      </c>
      <c r="D1399" s="103"/>
      <c r="E1399" s="104">
        <v>421</v>
      </c>
      <c r="F1399" s="140"/>
      <c r="G1399" s="105"/>
      <c r="H1399" s="148">
        <f t="shared" si="805"/>
        <v>981375</v>
      </c>
      <c r="I1399" s="148">
        <f t="shared" si="805"/>
        <v>981375</v>
      </c>
      <c r="J1399" s="148">
        <f t="shared" si="805"/>
        <v>0</v>
      </c>
      <c r="K1399" s="148">
        <f t="shared" si="805"/>
        <v>0</v>
      </c>
      <c r="L1399" s="148">
        <f t="shared" si="805"/>
        <v>0</v>
      </c>
      <c r="M1399" s="148">
        <f t="shared" si="796"/>
        <v>0</v>
      </c>
    </row>
    <row r="1400" spans="1:13" ht="15" hidden="1" x14ac:dyDescent="0.2">
      <c r="A1400" s="95" t="s">
        <v>776</v>
      </c>
      <c r="B1400" s="93" t="s">
        <v>781</v>
      </c>
      <c r="C1400" s="135">
        <v>810</v>
      </c>
      <c r="D1400" s="95" t="s">
        <v>101</v>
      </c>
      <c r="E1400" s="137">
        <v>4214</v>
      </c>
      <c r="F1400" s="142" t="s">
        <v>500</v>
      </c>
      <c r="G1400" s="131"/>
      <c r="H1400" s="228">
        <v>981375</v>
      </c>
      <c r="I1400" s="228">
        <v>981375</v>
      </c>
      <c r="J1400" s="228"/>
      <c r="K1400" s="228"/>
      <c r="L1400" s="228"/>
      <c r="M1400" s="228">
        <f t="shared" si="796"/>
        <v>0</v>
      </c>
    </row>
    <row r="1401" spans="1:13" hidden="1" x14ac:dyDescent="0.2">
      <c r="A1401" s="198" t="s">
        <v>783</v>
      </c>
      <c r="B1401" s="371" t="s">
        <v>784</v>
      </c>
      <c r="C1401" s="371"/>
      <c r="D1401" s="371"/>
      <c r="E1401" s="371"/>
      <c r="F1401" s="144" t="s">
        <v>785</v>
      </c>
      <c r="G1401" s="116"/>
      <c r="H1401" s="245">
        <f>H1402+H1406</f>
        <v>1751700</v>
      </c>
      <c r="I1401" s="245">
        <f>I1402+I1406</f>
        <v>1300</v>
      </c>
      <c r="J1401" s="245">
        <f>J1402+J1406</f>
        <v>0</v>
      </c>
      <c r="K1401" s="245">
        <f>K1402+K1406</f>
        <v>125000</v>
      </c>
      <c r="L1401" s="245">
        <f>L1402+L1406</f>
        <v>0</v>
      </c>
      <c r="M1401" s="245">
        <f t="shared" si="796"/>
        <v>1625400</v>
      </c>
    </row>
    <row r="1402" spans="1:13" ht="67.5" hidden="1" x14ac:dyDescent="0.2">
      <c r="A1402" s="195" t="s">
        <v>783</v>
      </c>
      <c r="B1402" s="170" t="s">
        <v>786</v>
      </c>
      <c r="C1402" s="170"/>
      <c r="D1402" s="170"/>
      <c r="E1402" s="171"/>
      <c r="F1402" s="173" t="s">
        <v>787</v>
      </c>
      <c r="G1402" s="174" t="s">
        <v>616</v>
      </c>
      <c r="H1402" s="248">
        <f>H1403</f>
        <v>1750400</v>
      </c>
      <c r="I1402" s="248">
        <f>I1403</f>
        <v>0</v>
      </c>
      <c r="J1402" s="248">
        <f>J1403</f>
        <v>0</v>
      </c>
      <c r="K1402" s="248">
        <f>K1403</f>
        <v>125000</v>
      </c>
      <c r="L1402" s="248">
        <f>L1403</f>
        <v>0</v>
      </c>
      <c r="M1402" s="248">
        <f t="shared" si="796"/>
        <v>1625400</v>
      </c>
    </row>
    <row r="1403" spans="1:13" hidden="1" x14ac:dyDescent="0.2">
      <c r="A1403" s="183" t="s">
        <v>783</v>
      </c>
      <c r="B1403" s="164" t="s">
        <v>786</v>
      </c>
      <c r="C1403" s="165">
        <v>11</v>
      </c>
      <c r="D1403" s="164"/>
      <c r="E1403" s="166">
        <v>34</v>
      </c>
      <c r="F1403" s="167"/>
      <c r="G1403" s="167"/>
      <c r="H1403" s="181">
        <f t="shared" ref="H1403:L1404" si="806">H1404</f>
        <v>1750400</v>
      </c>
      <c r="I1403" s="181">
        <f t="shared" si="806"/>
        <v>0</v>
      </c>
      <c r="J1403" s="181">
        <f t="shared" si="806"/>
        <v>0</v>
      </c>
      <c r="K1403" s="181">
        <f t="shared" si="806"/>
        <v>125000</v>
      </c>
      <c r="L1403" s="181">
        <f t="shared" si="806"/>
        <v>0</v>
      </c>
      <c r="M1403" s="181">
        <f t="shared" si="796"/>
        <v>1625400</v>
      </c>
    </row>
    <row r="1404" spans="1:13" hidden="1" x14ac:dyDescent="0.2">
      <c r="A1404" s="117" t="s">
        <v>783</v>
      </c>
      <c r="B1404" s="101" t="s">
        <v>786</v>
      </c>
      <c r="C1404" s="102">
        <v>11</v>
      </c>
      <c r="D1404" s="117"/>
      <c r="E1404" s="112">
        <v>342</v>
      </c>
      <c r="F1404" s="140"/>
      <c r="G1404" s="182"/>
      <c r="H1404" s="107">
        <f t="shared" si="806"/>
        <v>1750400</v>
      </c>
      <c r="I1404" s="107">
        <f t="shared" si="806"/>
        <v>0</v>
      </c>
      <c r="J1404" s="107">
        <f t="shared" si="806"/>
        <v>0</v>
      </c>
      <c r="K1404" s="107">
        <f t="shared" si="806"/>
        <v>125000</v>
      </c>
      <c r="L1404" s="107">
        <f t="shared" si="806"/>
        <v>0</v>
      </c>
      <c r="M1404" s="107">
        <f t="shared" si="796"/>
        <v>1625400</v>
      </c>
    </row>
    <row r="1405" spans="1:13" s="100" customFormat="1" ht="45" hidden="1" x14ac:dyDescent="0.2">
      <c r="A1405" s="95" t="s">
        <v>783</v>
      </c>
      <c r="B1405" s="93" t="s">
        <v>786</v>
      </c>
      <c r="C1405" s="94">
        <v>11</v>
      </c>
      <c r="D1405" s="95" t="s">
        <v>101</v>
      </c>
      <c r="E1405" s="118">
        <v>3421</v>
      </c>
      <c r="F1405" s="141" t="s">
        <v>780</v>
      </c>
      <c r="G1405" s="133"/>
      <c r="H1405" s="228">
        <v>1750400</v>
      </c>
      <c r="I1405" s="228"/>
      <c r="J1405" s="228"/>
      <c r="K1405" s="228">
        <v>125000</v>
      </c>
      <c r="L1405" s="228"/>
      <c r="M1405" s="228">
        <f t="shared" si="796"/>
        <v>1625400</v>
      </c>
    </row>
    <row r="1406" spans="1:13" s="100" customFormat="1" ht="63" hidden="1" x14ac:dyDescent="0.2">
      <c r="A1406" s="195" t="s">
        <v>783</v>
      </c>
      <c r="B1406" s="170" t="s">
        <v>788</v>
      </c>
      <c r="C1406" s="170"/>
      <c r="D1406" s="170"/>
      <c r="E1406" s="171"/>
      <c r="F1406" s="173" t="s">
        <v>789</v>
      </c>
      <c r="G1406" s="174" t="s">
        <v>790</v>
      </c>
      <c r="H1406" s="248">
        <f>H1407</f>
        <v>1300</v>
      </c>
      <c r="I1406" s="248">
        <f>I1407</f>
        <v>1300</v>
      </c>
      <c r="J1406" s="248">
        <f>J1407</f>
        <v>0</v>
      </c>
      <c r="K1406" s="248">
        <f>K1407</f>
        <v>0</v>
      </c>
      <c r="L1406" s="248">
        <f>L1407</f>
        <v>0</v>
      </c>
      <c r="M1406" s="248">
        <f t="shared" si="796"/>
        <v>0</v>
      </c>
    </row>
    <row r="1407" spans="1:13" s="100" customFormat="1" hidden="1" x14ac:dyDescent="0.2">
      <c r="A1407" s="183" t="s">
        <v>783</v>
      </c>
      <c r="B1407" s="164" t="s">
        <v>788</v>
      </c>
      <c r="C1407" s="165">
        <v>12</v>
      </c>
      <c r="D1407" s="164"/>
      <c r="E1407" s="166">
        <v>42</v>
      </c>
      <c r="F1407" s="167"/>
      <c r="G1407" s="167"/>
      <c r="H1407" s="181">
        <f t="shared" ref="H1407:L1408" si="807">H1408</f>
        <v>1300</v>
      </c>
      <c r="I1407" s="181">
        <f t="shared" si="807"/>
        <v>1300</v>
      </c>
      <c r="J1407" s="181">
        <f t="shared" si="807"/>
        <v>0</v>
      </c>
      <c r="K1407" s="181">
        <f t="shared" si="807"/>
        <v>0</v>
      </c>
      <c r="L1407" s="181">
        <f t="shared" si="807"/>
        <v>0</v>
      </c>
      <c r="M1407" s="181">
        <f t="shared" si="796"/>
        <v>0</v>
      </c>
    </row>
    <row r="1408" spans="1:13" hidden="1" x14ac:dyDescent="0.2">
      <c r="A1408" s="117" t="s">
        <v>783</v>
      </c>
      <c r="B1408" s="101" t="s">
        <v>788</v>
      </c>
      <c r="C1408" s="102">
        <v>12</v>
      </c>
      <c r="D1408" s="117"/>
      <c r="E1408" s="112">
        <v>421</v>
      </c>
      <c r="F1408" s="140"/>
      <c r="G1408" s="182"/>
      <c r="H1408" s="107">
        <f t="shared" si="807"/>
        <v>1300</v>
      </c>
      <c r="I1408" s="107">
        <f t="shared" si="807"/>
        <v>1300</v>
      </c>
      <c r="J1408" s="107">
        <f t="shared" si="807"/>
        <v>0</v>
      </c>
      <c r="K1408" s="107">
        <f t="shared" si="807"/>
        <v>0</v>
      </c>
      <c r="L1408" s="107">
        <f t="shared" si="807"/>
        <v>0</v>
      </c>
      <c r="M1408" s="107">
        <f t="shared" si="796"/>
        <v>0</v>
      </c>
    </row>
    <row r="1409" spans="1:13" ht="15" hidden="1" x14ac:dyDescent="0.2">
      <c r="A1409" s="95" t="s">
        <v>783</v>
      </c>
      <c r="B1409" s="93" t="s">
        <v>788</v>
      </c>
      <c r="C1409" s="94">
        <v>12</v>
      </c>
      <c r="D1409" s="95" t="s">
        <v>101</v>
      </c>
      <c r="E1409" s="118">
        <v>4214</v>
      </c>
      <c r="F1409" s="141" t="s">
        <v>500</v>
      </c>
      <c r="H1409" s="231">
        <v>1300</v>
      </c>
      <c r="I1409" s="231">
        <v>1300</v>
      </c>
      <c r="J1409" s="231"/>
      <c r="K1409" s="231"/>
      <c r="L1409" s="231"/>
      <c r="M1409" s="231">
        <f t="shared" si="796"/>
        <v>0</v>
      </c>
    </row>
    <row r="1410" spans="1:13" hidden="1" x14ac:dyDescent="0.2">
      <c r="A1410" s="198" t="s">
        <v>791</v>
      </c>
      <c r="B1410" s="371" t="s">
        <v>792</v>
      </c>
      <c r="C1410" s="371"/>
      <c r="D1410" s="371"/>
      <c r="E1410" s="371"/>
      <c r="F1410" s="144" t="s">
        <v>793</v>
      </c>
      <c r="G1410" s="116"/>
      <c r="H1410" s="245">
        <f>H1411+H1415+H1419</f>
        <v>11943163</v>
      </c>
      <c r="I1410" s="245">
        <f>I1411+I1415+I1419</f>
        <v>451000</v>
      </c>
      <c r="J1410" s="245">
        <f>J1411+J1415+J1419</f>
        <v>451000</v>
      </c>
      <c r="K1410" s="245">
        <f>K1411+K1415+K1419</f>
        <v>6000000</v>
      </c>
      <c r="L1410" s="245">
        <f>L1411+L1415+L1419</f>
        <v>0</v>
      </c>
      <c r="M1410" s="245">
        <f t="shared" si="796"/>
        <v>5943163</v>
      </c>
    </row>
    <row r="1411" spans="1:13" s="100" customFormat="1" ht="67.5" hidden="1" x14ac:dyDescent="0.2">
      <c r="A1411" s="195" t="s">
        <v>791</v>
      </c>
      <c r="B1411" s="170" t="s">
        <v>794</v>
      </c>
      <c r="C1411" s="170"/>
      <c r="D1411" s="170"/>
      <c r="E1411" s="171"/>
      <c r="F1411" s="173" t="s">
        <v>29</v>
      </c>
      <c r="G1411" s="174" t="s">
        <v>616</v>
      </c>
      <c r="H1411" s="248">
        <f>H1412</f>
        <v>280000</v>
      </c>
      <c r="I1411" s="248">
        <f>I1412</f>
        <v>0</v>
      </c>
      <c r="J1411" s="248">
        <f>J1412</f>
        <v>0</v>
      </c>
      <c r="K1411" s="248">
        <f>K1412</f>
        <v>0</v>
      </c>
      <c r="L1411" s="248">
        <f>L1412</f>
        <v>0</v>
      </c>
      <c r="M1411" s="248">
        <f t="shared" si="796"/>
        <v>280000</v>
      </c>
    </row>
    <row r="1412" spans="1:13" s="138" customFormat="1" hidden="1" x14ac:dyDescent="0.2">
      <c r="A1412" s="183" t="s">
        <v>791</v>
      </c>
      <c r="B1412" s="164" t="s">
        <v>794</v>
      </c>
      <c r="C1412" s="165">
        <v>11</v>
      </c>
      <c r="D1412" s="164"/>
      <c r="E1412" s="166">
        <v>32</v>
      </c>
      <c r="F1412" s="167"/>
      <c r="G1412" s="167"/>
      <c r="H1412" s="181">
        <f t="shared" ref="H1412:L1413" si="808">H1413</f>
        <v>280000</v>
      </c>
      <c r="I1412" s="181">
        <f t="shared" si="808"/>
        <v>0</v>
      </c>
      <c r="J1412" s="181">
        <f t="shared" si="808"/>
        <v>0</v>
      </c>
      <c r="K1412" s="181">
        <f t="shared" si="808"/>
        <v>0</v>
      </c>
      <c r="L1412" s="181">
        <f t="shared" si="808"/>
        <v>0</v>
      </c>
      <c r="M1412" s="181">
        <f t="shared" si="796"/>
        <v>280000</v>
      </c>
    </row>
    <row r="1413" spans="1:13" hidden="1" x14ac:dyDescent="0.2">
      <c r="A1413" s="117" t="s">
        <v>791</v>
      </c>
      <c r="B1413" s="101" t="s">
        <v>794</v>
      </c>
      <c r="C1413" s="102">
        <v>11</v>
      </c>
      <c r="D1413" s="117"/>
      <c r="E1413" s="112">
        <v>323</v>
      </c>
      <c r="F1413" s="140"/>
      <c r="G1413" s="182"/>
      <c r="H1413" s="107">
        <f t="shared" si="808"/>
        <v>280000</v>
      </c>
      <c r="I1413" s="107">
        <f t="shared" si="808"/>
        <v>0</v>
      </c>
      <c r="J1413" s="107">
        <f t="shared" si="808"/>
        <v>0</v>
      </c>
      <c r="K1413" s="107">
        <f t="shared" si="808"/>
        <v>0</v>
      </c>
      <c r="L1413" s="107">
        <f t="shared" si="808"/>
        <v>0</v>
      </c>
      <c r="M1413" s="107">
        <f t="shared" si="796"/>
        <v>280000</v>
      </c>
    </row>
    <row r="1414" spans="1:13" s="100" customFormat="1" hidden="1" x14ac:dyDescent="0.2">
      <c r="A1414" s="95" t="s">
        <v>791</v>
      </c>
      <c r="B1414" s="93" t="s">
        <v>794</v>
      </c>
      <c r="C1414" s="94">
        <v>11</v>
      </c>
      <c r="D1414" s="95" t="s">
        <v>101</v>
      </c>
      <c r="E1414" s="118">
        <v>3239</v>
      </c>
      <c r="F1414" s="141" t="s">
        <v>60</v>
      </c>
      <c r="G1414" s="133"/>
      <c r="H1414" s="231">
        <v>280000</v>
      </c>
      <c r="I1414" s="231"/>
      <c r="J1414" s="231"/>
      <c r="K1414" s="231"/>
      <c r="L1414" s="231"/>
      <c r="M1414" s="231">
        <f t="shared" si="796"/>
        <v>280000</v>
      </c>
    </row>
    <row r="1415" spans="1:13" s="138" customFormat="1" ht="67.5" hidden="1" x14ac:dyDescent="0.2">
      <c r="A1415" s="195" t="s">
        <v>791</v>
      </c>
      <c r="B1415" s="170" t="s">
        <v>158</v>
      </c>
      <c r="C1415" s="170"/>
      <c r="D1415" s="170"/>
      <c r="E1415" s="171"/>
      <c r="F1415" s="173" t="s">
        <v>795</v>
      </c>
      <c r="G1415" s="174" t="s">
        <v>616</v>
      </c>
      <c r="H1415" s="248">
        <f>H1416</f>
        <v>70000</v>
      </c>
      <c r="I1415" s="248">
        <f>I1416</f>
        <v>0</v>
      </c>
      <c r="J1415" s="248">
        <f>J1416</f>
        <v>0</v>
      </c>
      <c r="K1415" s="248">
        <f>K1416</f>
        <v>0</v>
      </c>
      <c r="L1415" s="248">
        <f>L1416</f>
        <v>0</v>
      </c>
      <c r="M1415" s="248">
        <f t="shared" si="796"/>
        <v>70000</v>
      </c>
    </row>
    <row r="1416" spans="1:13" s="138" customFormat="1" hidden="1" x14ac:dyDescent="0.2">
      <c r="A1416" s="194" t="s">
        <v>791</v>
      </c>
      <c r="B1416" s="175" t="s">
        <v>158</v>
      </c>
      <c r="C1416" s="165">
        <v>11</v>
      </c>
      <c r="D1416" s="165"/>
      <c r="E1416" s="166">
        <v>34</v>
      </c>
      <c r="F1416" s="167"/>
      <c r="G1416" s="168"/>
      <c r="H1416" s="247">
        <f t="shared" ref="H1416:L1417" si="809">H1417</f>
        <v>70000</v>
      </c>
      <c r="I1416" s="247">
        <f t="shared" si="809"/>
        <v>0</v>
      </c>
      <c r="J1416" s="247">
        <f t="shared" si="809"/>
        <v>0</v>
      </c>
      <c r="K1416" s="247">
        <f t="shared" si="809"/>
        <v>0</v>
      </c>
      <c r="L1416" s="247">
        <f t="shared" si="809"/>
        <v>0</v>
      </c>
      <c r="M1416" s="247">
        <f t="shared" si="796"/>
        <v>70000</v>
      </c>
    </row>
    <row r="1417" spans="1:13" s="138" customFormat="1" hidden="1" x14ac:dyDescent="0.2">
      <c r="A1417" s="117" t="s">
        <v>791</v>
      </c>
      <c r="B1417" s="101" t="s">
        <v>158</v>
      </c>
      <c r="C1417" s="102">
        <v>11</v>
      </c>
      <c r="D1417" s="103"/>
      <c r="E1417" s="104">
        <v>342</v>
      </c>
      <c r="F1417" s="140"/>
      <c r="G1417" s="105"/>
      <c r="H1417" s="246">
        <f t="shared" si="809"/>
        <v>70000</v>
      </c>
      <c r="I1417" s="246">
        <f t="shared" si="809"/>
        <v>0</v>
      </c>
      <c r="J1417" s="246">
        <f t="shared" si="809"/>
        <v>0</v>
      </c>
      <c r="K1417" s="246">
        <f t="shared" si="809"/>
        <v>0</v>
      </c>
      <c r="L1417" s="246">
        <f t="shared" si="809"/>
        <v>0</v>
      </c>
      <c r="M1417" s="246">
        <f t="shared" si="796"/>
        <v>70000</v>
      </c>
    </row>
    <row r="1418" spans="1:13" s="138" customFormat="1" ht="45" hidden="1" x14ac:dyDescent="0.2">
      <c r="A1418" s="95" t="s">
        <v>791</v>
      </c>
      <c r="B1418" s="93" t="str">
        <f>B1417</f>
        <v>A810019</v>
      </c>
      <c r="C1418" s="135">
        <v>11</v>
      </c>
      <c r="D1418" s="95" t="s">
        <v>101</v>
      </c>
      <c r="E1418" s="137">
        <v>3421</v>
      </c>
      <c r="F1418" s="142" t="s">
        <v>780</v>
      </c>
      <c r="G1418" s="131"/>
      <c r="H1418" s="230">
        <v>70000</v>
      </c>
      <c r="I1418" s="230"/>
      <c r="J1418" s="230"/>
      <c r="K1418" s="230"/>
      <c r="L1418" s="230"/>
      <c r="M1418" s="230">
        <f t="shared" si="796"/>
        <v>70000</v>
      </c>
    </row>
    <row r="1419" spans="1:13" s="138" customFormat="1" ht="67.5" hidden="1" x14ac:dyDescent="0.2">
      <c r="A1419" s="195" t="s">
        <v>791</v>
      </c>
      <c r="B1419" s="170" t="s">
        <v>796</v>
      </c>
      <c r="C1419" s="170"/>
      <c r="D1419" s="170"/>
      <c r="E1419" s="171"/>
      <c r="F1419" s="173" t="s">
        <v>797</v>
      </c>
      <c r="G1419" s="174" t="s">
        <v>616</v>
      </c>
      <c r="H1419" s="248">
        <f>H1424+H1420+H1427</f>
        <v>11593163</v>
      </c>
      <c r="I1419" s="248">
        <f>I1424+I1420+I1427</f>
        <v>451000</v>
      </c>
      <c r="J1419" s="248">
        <f>J1424+J1420+J1427</f>
        <v>451000</v>
      </c>
      <c r="K1419" s="248">
        <f>K1424+K1420+K1427</f>
        <v>6000000</v>
      </c>
      <c r="L1419" s="248">
        <f>L1424+L1420+L1427</f>
        <v>0</v>
      </c>
      <c r="M1419" s="248">
        <f t="shared" si="796"/>
        <v>5593163</v>
      </c>
    </row>
    <row r="1420" spans="1:13" s="138" customFormat="1" hidden="1" x14ac:dyDescent="0.2">
      <c r="A1420" s="194" t="s">
        <v>791</v>
      </c>
      <c r="B1420" s="175" t="s">
        <v>796</v>
      </c>
      <c r="C1420" s="165">
        <v>11</v>
      </c>
      <c r="D1420" s="165"/>
      <c r="E1420" s="166">
        <v>32</v>
      </c>
      <c r="F1420" s="167"/>
      <c r="G1420" s="168"/>
      <c r="H1420" s="247">
        <f t="shared" ref="H1420:L1420" si="810">H1421</f>
        <v>199084</v>
      </c>
      <c r="I1420" s="247">
        <f t="shared" si="810"/>
        <v>0</v>
      </c>
      <c r="J1420" s="247">
        <f t="shared" si="810"/>
        <v>15000</v>
      </c>
      <c r="K1420" s="247">
        <f t="shared" si="810"/>
        <v>0</v>
      </c>
      <c r="L1420" s="247">
        <f t="shared" si="810"/>
        <v>0</v>
      </c>
      <c r="M1420" s="247">
        <f t="shared" si="796"/>
        <v>214084</v>
      </c>
    </row>
    <row r="1421" spans="1:13" s="138" customFormat="1" hidden="1" x14ac:dyDescent="0.2">
      <c r="A1421" s="117" t="s">
        <v>791</v>
      </c>
      <c r="B1421" s="101" t="s">
        <v>796</v>
      </c>
      <c r="C1421" s="146">
        <v>11</v>
      </c>
      <c r="D1421" s="95"/>
      <c r="E1421" s="147">
        <v>323</v>
      </c>
      <c r="F1421" s="143"/>
      <c r="G1421" s="130"/>
      <c r="H1421" s="148">
        <f>SUM(H1422:H1423)</f>
        <v>199084</v>
      </c>
      <c r="I1421" s="148">
        <f t="shared" ref="I1421:L1421" si="811">SUM(I1422:I1423)</f>
        <v>0</v>
      </c>
      <c r="J1421" s="148">
        <f>SUM(J1422:J1423)</f>
        <v>15000</v>
      </c>
      <c r="K1421" s="148">
        <f t="shared" si="811"/>
        <v>0</v>
      </c>
      <c r="L1421" s="148">
        <f t="shared" si="811"/>
        <v>0</v>
      </c>
      <c r="M1421" s="148">
        <f t="shared" si="796"/>
        <v>214084</v>
      </c>
    </row>
    <row r="1422" spans="1:13" s="138" customFormat="1" ht="15" hidden="1" x14ac:dyDescent="0.2">
      <c r="A1422" s="95" t="s">
        <v>791</v>
      </c>
      <c r="B1422" s="93" t="s">
        <v>796</v>
      </c>
      <c r="C1422" s="135">
        <v>11</v>
      </c>
      <c r="D1422" s="95" t="s">
        <v>101</v>
      </c>
      <c r="E1422" s="137">
        <v>3233</v>
      </c>
      <c r="F1422" s="142" t="s">
        <v>54</v>
      </c>
      <c r="G1422" s="131"/>
      <c r="H1422" s="231">
        <v>0</v>
      </c>
      <c r="I1422" s="231">
        <v>0</v>
      </c>
      <c r="J1422" s="231">
        <v>15000</v>
      </c>
      <c r="K1422" s="231"/>
      <c r="L1422" s="231"/>
      <c r="M1422" s="231">
        <f t="shared" si="796"/>
        <v>15000</v>
      </c>
    </row>
    <row r="1423" spans="1:13" s="138" customFormat="1" ht="15" hidden="1" x14ac:dyDescent="0.2">
      <c r="A1423" s="95" t="s">
        <v>791</v>
      </c>
      <c r="B1423" s="93" t="s">
        <v>796</v>
      </c>
      <c r="C1423" s="135">
        <v>11</v>
      </c>
      <c r="D1423" s="95" t="s">
        <v>101</v>
      </c>
      <c r="E1423" s="137">
        <v>3237</v>
      </c>
      <c r="F1423" s="142" t="s">
        <v>58</v>
      </c>
      <c r="G1423" s="131"/>
      <c r="H1423" s="231">
        <v>199084</v>
      </c>
      <c r="I1423" s="231"/>
      <c r="J1423" s="231"/>
      <c r="K1423" s="231"/>
      <c r="L1423" s="231"/>
      <c r="M1423" s="231">
        <f t="shared" si="796"/>
        <v>199084</v>
      </c>
    </row>
    <row r="1424" spans="1:13" s="138" customFormat="1" hidden="1" x14ac:dyDescent="0.2">
      <c r="A1424" s="194" t="s">
        <v>791</v>
      </c>
      <c r="B1424" s="175" t="s">
        <v>796</v>
      </c>
      <c r="C1424" s="165">
        <v>11</v>
      </c>
      <c r="D1424" s="165"/>
      <c r="E1424" s="166">
        <v>42</v>
      </c>
      <c r="F1424" s="167"/>
      <c r="G1424" s="168"/>
      <c r="H1424" s="247">
        <f t="shared" ref="H1424:L1425" si="812">H1425</f>
        <v>11394079</v>
      </c>
      <c r="I1424" s="247">
        <f t="shared" si="812"/>
        <v>451000</v>
      </c>
      <c r="J1424" s="247">
        <f t="shared" si="812"/>
        <v>0</v>
      </c>
      <c r="K1424" s="247">
        <f t="shared" si="812"/>
        <v>6000000</v>
      </c>
      <c r="L1424" s="247">
        <f t="shared" si="812"/>
        <v>0</v>
      </c>
      <c r="M1424" s="247">
        <f t="shared" si="796"/>
        <v>4943079</v>
      </c>
    </row>
    <row r="1425" spans="1:13" s="138" customFormat="1" hidden="1" x14ac:dyDescent="0.2">
      <c r="A1425" s="117" t="s">
        <v>791</v>
      </c>
      <c r="B1425" s="101" t="s">
        <v>796</v>
      </c>
      <c r="C1425" s="146">
        <v>11</v>
      </c>
      <c r="D1425" s="95"/>
      <c r="E1425" s="147">
        <v>421</v>
      </c>
      <c r="F1425" s="143"/>
      <c r="G1425" s="130"/>
      <c r="H1425" s="148">
        <f t="shared" si="812"/>
        <v>11394079</v>
      </c>
      <c r="I1425" s="148">
        <f t="shared" si="812"/>
        <v>451000</v>
      </c>
      <c r="J1425" s="148">
        <f t="shared" si="812"/>
        <v>0</v>
      </c>
      <c r="K1425" s="148">
        <f t="shared" si="812"/>
        <v>6000000</v>
      </c>
      <c r="L1425" s="148">
        <f t="shared" si="812"/>
        <v>0</v>
      </c>
      <c r="M1425" s="148">
        <f t="shared" si="796"/>
        <v>4943079</v>
      </c>
    </row>
    <row r="1426" spans="1:13" s="138" customFormat="1" ht="15" hidden="1" x14ac:dyDescent="0.2">
      <c r="A1426" s="95" t="s">
        <v>791</v>
      </c>
      <c r="B1426" s="93" t="s">
        <v>796</v>
      </c>
      <c r="C1426" s="135">
        <v>11</v>
      </c>
      <c r="D1426" s="95" t="s">
        <v>101</v>
      </c>
      <c r="E1426" s="137">
        <v>4214</v>
      </c>
      <c r="F1426" s="142" t="s">
        <v>500</v>
      </c>
      <c r="G1426" s="131"/>
      <c r="H1426" s="231">
        <v>11394079</v>
      </c>
      <c r="I1426" s="231">
        <v>451000</v>
      </c>
      <c r="J1426" s="231"/>
      <c r="K1426" s="231">
        <v>6000000</v>
      </c>
      <c r="L1426" s="231"/>
      <c r="M1426" s="231">
        <f t="shared" si="796"/>
        <v>4943079</v>
      </c>
    </row>
    <row r="1427" spans="1:13" s="138" customFormat="1" hidden="1" x14ac:dyDescent="0.2">
      <c r="A1427" s="194" t="s">
        <v>791</v>
      </c>
      <c r="B1427" s="175" t="s">
        <v>796</v>
      </c>
      <c r="C1427" s="165">
        <v>12</v>
      </c>
      <c r="D1427" s="165"/>
      <c r="E1427" s="166">
        <v>42</v>
      </c>
      <c r="F1427" s="167"/>
      <c r="G1427" s="168"/>
      <c r="H1427" s="247">
        <f>H1428</f>
        <v>0</v>
      </c>
      <c r="I1427" s="247"/>
      <c r="J1427" s="247">
        <f>J1428</f>
        <v>436000</v>
      </c>
      <c r="K1427" s="247"/>
      <c r="L1427" s="247"/>
      <c r="M1427" s="247">
        <f t="shared" si="796"/>
        <v>436000</v>
      </c>
    </row>
    <row r="1428" spans="1:13" s="138" customFormat="1" hidden="1" x14ac:dyDescent="0.2">
      <c r="A1428" s="117" t="s">
        <v>791</v>
      </c>
      <c r="B1428" s="101" t="s">
        <v>796</v>
      </c>
      <c r="C1428" s="146">
        <v>12</v>
      </c>
      <c r="D1428" s="95"/>
      <c r="E1428" s="147">
        <v>421</v>
      </c>
      <c r="F1428" s="143"/>
      <c r="G1428" s="130"/>
      <c r="H1428" s="148">
        <f>H1429</f>
        <v>0</v>
      </c>
      <c r="I1428" s="148"/>
      <c r="J1428" s="148">
        <f>J1429</f>
        <v>436000</v>
      </c>
      <c r="K1428" s="148"/>
      <c r="L1428" s="148"/>
      <c r="M1428" s="148">
        <f t="shared" si="796"/>
        <v>436000</v>
      </c>
    </row>
    <row r="1429" spans="1:13" s="138" customFormat="1" ht="15" hidden="1" x14ac:dyDescent="0.2">
      <c r="A1429" s="95" t="s">
        <v>791</v>
      </c>
      <c r="B1429" s="93" t="s">
        <v>796</v>
      </c>
      <c r="C1429" s="135">
        <v>12</v>
      </c>
      <c r="D1429" s="95" t="s">
        <v>101</v>
      </c>
      <c r="E1429" s="137">
        <v>4214</v>
      </c>
      <c r="F1429" s="142" t="s">
        <v>500</v>
      </c>
      <c r="G1429" s="306"/>
      <c r="H1429" s="231">
        <v>0</v>
      </c>
      <c r="I1429" s="231"/>
      <c r="J1429" s="231">
        <v>436000</v>
      </c>
      <c r="K1429" s="231"/>
      <c r="L1429" s="231"/>
      <c r="M1429" s="231">
        <f t="shared" si="796"/>
        <v>436000</v>
      </c>
    </row>
    <row r="1430" spans="1:13" hidden="1" x14ac:dyDescent="0.2">
      <c r="A1430" s="198" t="s">
        <v>798</v>
      </c>
      <c r="B1430" s="371" t="s">
        <v>799</v>
      </c>
      <c r="C1430" s="371"/>
      <c r="D1430" s="371"/>
      <c r="E1430" s="371"/>
      <c r="F1430" s="144" t="s">
        <v>800</v>
      </c>
      <c r="G1430" s="116"/>
      <c r="H1430" s="265">
        <f>H1431+H1445+H1439+H1435</f>
        <v>8276316</v>
      </c>
      <c r="I1430" s="265">
        <f t="shared" ref="I1430:L1430" si="813">I1431+I1445+I1439+I1435</f>
        <v>0</v>
      </c>
      <c r="J1430" s="265">
        <f t="shared" si="813"/>
        <v>0</v>
      </c>
      <c r="K1430" s="265">
        <f t="shared" si="813"/>
        <v>1363965</v>
      </c>
      <c r="L1430" s="265">
        <f t="shared" si="813"/>
        <v>0</v>
      </c>
      <c r="M1430" s="245">
        <f t="shared" si="796"/>
        <v>6912351</v>
      </c>
    </row>
    <row r="1431" spans="1:13" ht="67.5" hidden="1" x14ac:dyDescent="0.2">
      <c r="A1431" s="195" t="s">
        <v>798</v>
      </c>
      <c r="B1431" s="170" t="s">
        <v>801</v>
      </c>
      <c r="C1431" s="170"/>
      <c r="D1431" s="170"/>
      <c r="E1431" s="171"/>
      <c r="F1431" s="173" t="s">
        <v>802</v>
      </c>
      <c r="G1431" s="174" t="s">
        <v>616</v>
      </c>
      <c r="H1431" s="248">
        <f>H1432</f>
        <v>331707</v>
      </c>
      <c r="I1431" s="248">
        <f>I1432</f>
        <v>0</v>
      </c>
      <c r="J1431" s="248">
        <f>J1432</f>
        <v>0</v>
      </c>
      <c r="K1431" s="248">
        <f>K1432</f>
        <v>0</v>
      </c>
      <c r="L1431" s="248">
        <f>L1432</f>
        <v>0</v>
      </c>
      <c r="M1431" s="248">
        <f t="shared" si="796"/>
        <v>331707</v>
      </c>
    </row>
    <row r="1432" spans="1:13" hidden="1" x14ac:dyDescent="0.2">
      <c r="A1432" s="194" t="s">
        <v>798</v>
      </c>
      <c r="B1432" s="175" t="s">
        <v>801</v>
      </c>
      <c r="C1432" s="165">
        <v>11</v>
      </c>
      <c r="D1432" s="165"/>
      <c r="E1432" s="166">
        <v>32</v>
      </c>
      <c r="F1432" s="167"/>
      <c r="G1432" s="168"/>
      <c r="H1432" s="247">
        <f t="shared" ref="H1432:L1433" si="814">H1433</f>
        <v>331707</v>
      </c>
      <c r="I1432" s="247">
        <f t="shared" si="814"/>
        <v>0</v>
      </c>
      <c r="J1432" s="247">
        <f t="shared" si="814"/>
        <v>0</v>
      </c>
      <c r="K1432" s="247">
        <f t="shared" si="814"/>
        <v>0</v>
      </c>
      <c r="L1432" s="247">
        <f t="shared" si="814"/>
        <v>0</v>
      </c>
      <c r="M1432" s="247">
        <f t="shared" si="796"/>
        <v>331707</v>
      </c>
    </row>
    <row r="1433" spans="1:13" s="100" customFormat="1" hidden="1" x14ac:dyDescent="0.2">
      <c r="A1433" s="117" t="s">
        <v>798</v>
      </c>
      <c r="B1433" s="101" t="s">
        <v>801</v>
      </c>
      <c r="C1433" s="102">
        <v>11</v>
      </c>
      <c r="D1433" s="117"/>
      <c r="E1433" s="112">
        <v>323</v>
      </c>
      <c r="F1433" s="140"/>
      <c r="G1433" s="182"/>
      <c r="H1433" s="107">
        <f t="shared" si="814"/>
        <v>331707</v>
      </c>
      <c r="I1433" s="107">
        <f t="shared" si="814"/>
        <v>0</v>
      </c>
      <c r="J1433" s="107">
        <f t="shared" si="814"/>
        <v>0</v>
      </c>
      <c r="K1433" s="107">
        <f t="shared" si="814"/>
        <v>0</v>
      </c>
      <c r="L1433" s="107">
        <f t="shared" si="814"/>
        <v>0</v>
      </c>
      <c r="M1433" s="107">
        <f t="shared" si="796"/>
        <v>331707</v>
      </c>
    </row>
    <row r="1434" spans="1:13" ht="15" hidden="1" x14ac:dyDescent="0.2">
      <c r="A1434" s="95" t="s">
        <v>798</v>
      </c>
      <c r="B1434" s="93" t="s">
        <v>801</v>
      </c>
      <c r="C1434" s="94">
        <v>11</v>
      </c>
      <c r="D1434" s="95" t="s">
        <v>101</v>
      </c>
      <c r="E1434" s="118">
        <v>3232</v>
      </c>
      <c r="F1434" s="141" t="s">
        <v>53</v>
      </c>
      <c r="H1434" s="231">
        <v>331707</v>
      </c>
      <c r="I1434" s="231"/>
      <c r="J1434" s="231"/>
      <c r="K1434" s="231"/>
      <c r="L1434" s="231"/>
      <c r="M1434" s="231">
        <f t="shared" si="796"/>
        <v>331707</v>
      </c>
    </row>
    <row r="1435" spans="1:13" ht="45" hidden="1" x14ac:dyDescent="0.2">
      <c r="A1435" s="195" t="s">
        <v>798</v>
      </c>
      <c r="B1435" s="170" t="s">
        <v>803</v>
      </c>
      <c r="C1435" s="170"/>
      <c r="D1435" s="170"/>
      <c r="E1435" s="171"/>
      <c r="F1435" s="173" t="s">
        <v>804</v>
      </c>
      <c r="G1435" s="174" t="s">
        <v>805</v>
      </c>
      <c r="H1435" s="248">
        <f>H1436</f>
        <v>100</v>
      </c>
      <c r="I1435" s="248">
        <f>I1436</f>
        <v>0</v>
      </c>
      <c r="J1435" s="248">
        <f>J1436</f>
        <v>0</v>
      </c>
      <c r="K1435" s="248">
        <f>K1436</f>
        <v>0</v>
      </c>
      <c r="L1435" s="248">
        <f>L1436</f>
        <v>0</v>
      </c>
      <c r="M1435" s="248">
        <f t="shared" ref="M1435:M1438" si="815">H1435-I1435+J1435-K1435+L1435</f>
        <v>100</v>
      </c>
    </row>
    <row r="1436" spans="1:13" hidden="1" x14ac:dyDescent="0.2">
      <c r="A1436" s="194" t="s">
        <v>798</v>
      </c>
      <c r="B1436" s="175" t="s">
        <v>803</v>
      </c>
      <c r="C1436" s="165">
        <v>11</v>
      </c>
      <c r="D1436" s="165"/>
      <c r="E1436" s="166">
        <v>42</v>
      </c>
      <c r="F1436" s="167"/>
      <c r="G1436" s="168"/>
      <c r="H1436" s="247">
        <f t="shared" ref="H1436:L1437" si="816">H1437</f>
        <v>100</v>
      </c>
      <c r="I1436" s="247">
        <f t="shared" si="816"/>
        <v>0</v>
      </c>
      <c r="J1436" s="247">
        <f t="shared" si="816"/>
        <v>0</v>
      </c>
      <c r="K1436" s="247">
        <f t="shared" si="816"/>
        <v>0</v>
      </c>
      <c r="L1436" s="247">
        <f t="shared" si="816"/>
        <v>0</v>
      </c>
      <c r="M1436" s="247">
        <f t="shared" si="815"/>
        <v>100</v>
      </c>
    </row>
    <row r="1437" spans="1:13" s="100" customFormat="1" hidden="1" x14ac:dyDescent="0.2">
      <c r="A1437" s="117" t="s">
        <v>798</v>
      </c>
      <c r="B1437" s="101" t="s">
        <v>803</v>
      </c>
      <c r="C1437" s="102">
        <v>11</v>
      </c>
      <c r="D1437" s="117"/>
      <c r="E1437" s="112">
        <v>421</v>
      </c>
      <c r="F1437" s="140"/>
      <c r="G1437" s="182"/>
      <c r="H1437" s="107">
        <f t="shared" si="816"/>
        <v>100</v>
      </c>
      <c r="I1437" s="107">
        <f t="shared" si="816"/>
        <v>0</v>
      </c>
      <c r="J1437" s="107">
        <f t="shared" si="816"/>
        <v>0</v>
      </c>
      <c r="K1437" s="107">
        <f t="shared" si="816"/>
        <v>0</v>
      </c>
      <c r="L1437" s="107">
        <f t="shared" si="816"/>
        <v>0</v>
      </c>
      <c r="M1437" s="107">
        <f t="shared" si="815"/>
        <v>100</v>
      </c>
    </row>
    <row r="1438" spans="1:13" ht="15" hidden="1" x14ac:dyDescent="0.2">
      <c r="A1438" s="95" t="s">
        <v>798</v>
      </c>
      <c r="B1438" s="93" t="s">
        <v>803</v>
      </c>
      <c r="C1438" s="94">
        <v>11</v>
      </c>
      <c r="D1438" s="95" t="s">
        <v>101</v>
      </c>
      <c r="E1438" s="118">
        <v>4214</v>
      </c>
      <c r="F1438" s="141" t="s">
        <v>500</v>
      </c>
      <c r="H1438" s="231">
        <v>100</v>
      </c>
      <c r="I1438" s="231"/>
      <c r="J1438" s="231"/>
      <c r="K1438" s="231"/>
      <c r="L1438" s="231"/>
      <c r="M1438" s="231">
        <f t="shared" si="815"/>
        <v>100</v>
      </c>
    </row>
    <row r="1439" spans="1:13" ht="45" hidden="1" x14ac:dyDescent="0.2">
      <c r="A1439" s="195" t="s">
        <v>798</v>
      </c>
      <c r="B1439" s="170" t="s">
        <v>806</v>
      </c>
      <c r="C1439" s="170"/>
      <c r="D1439" s="170"/>
      <c r="E1439" s="171"/>
      <c r="F1439" s="173" t="s">
        <v>807</v>
      </c>
      <c r="G1439" s="174" t="s">
        <v>805</v>
      </c>
      <c r="H1439" s="248">
        <f>H1440</f>
        <v>6114551</v>
      </c>
      <c r="I1439" s="248">
        <f>I1440</f>
        <v>0</v>
      </c>
      <c r="J1439" s="248">
        <f>J1440</f>
        <v>0</v>
      </c>
      <c r="K1439" s="248">
        <f>K1440</f>
        <v>0</v>
      </c>
      <c r="L1439" s="248">
        <f>L1440</f>
        <v>0</v>
      </c>
      <c r="M1439" s="248">
        <f t="shared" si="796"/>
        <v>6114551</v>
      </c>
    </row>
    <row r="1440" spans="1:13" s="100" customFormat="1" hidden="1" x14ac:dyDescent="0.2">
      <c r="A1440" s="183" t="s">
        <v>798</v>
      </c>
      <c r="B1440" s="164" t="s">
        <v>806</v>
      </c>
      <c r="C1440" s="165">
        <v>11</v>
      </c>
      <c r="D1440" s="164"/>
      <c r="E1440" s="166">
        <v>42</v>
      </c>
      <c r="F1440" s="167"/>
      <c r="G1440" s="167"/>
      <c r="H1440" s="181">
        <f t="shared" ref="H1440:I1440" si="817">H1441+H1443</f>
        <v>6114551</v>
      </c>
      <c r="I1440" s="181">
        <f t="shared" si="817"/>
        <v>0</v>
      </c>
      <c r="J1440" s="181">
        <f t="shared" ref="J1440:L1440" si="818">J1441+J1443</f>
        <v>0</v>
      </c>
      <c r="K1440" s="181">
        <f t="shared" si="818"/>
        <v>0</v>
      </c>
      <c r="L1440" s="181">
        <f t="shared" si="818"/>
        <v>0</v>
      </c>
      <c r="M1440" s="181">
        <f t="shared" si="796"/>
        <v>6114551</v>
      </c>
    </row>
    <row r="1441" spans="1:13" hidden="1" x14ac:dyDescent="0.2">
      <c r="A1441" s="117" t="s">
        <v>798</v>
      </c>
      <c r="B1441" s="101" t="s">
        <v>806</v>
      </c>
      <c r="C1441" s="102">
        <v>11</v>
      </c>
      <c r="D1441" s="117"/>
      <c r="E1441" s="112">
        <v>421</v>
      </c>
      <c r="F1441" s="140"/>
      <c r="G1441" s="182"/>
      <c r="H1441" s="107">
        <f t="shared" ref="H1441:L1441" si="819">H1442</f>
        <v>5637333</v>
      </c>
      <c r="I1441" s="107">
        <f t="shared" si="819"/>
        <v>0</v>
      </c>
      <c r="J1441" s="107">
        <f t="shared" si="819"/>
        <v>0</v>
      </c>
      <c r="K1441" s="107">
        <f t="shared" si="819"/>
        <v>0</v>
      </c>
      <c r="L1441" s="107">
        <f t="shared" si="819"/>
        <v>0</v>
      </c>
      <c r="M1441" s="107">
        <f t="shared" si="796"/>
        <v>5637333</v>
      </c>
    </row>
    <row r="1442" spans="1:13" s="100" customFormat="1" hidden="1" x14ac:dyDescent="0.2">
      <c r="A1442" s="95" t="s">
        <v>798</v>
      </c>
      <c r="B1442" s="93" t="s">
        <v>806</v>
      </c>
      <c r="C1442" s="94">
        <v>11</v>
      </c>
      <c r="D1442" s="95" t="s">
        <v>101</v>
      </c>
      <c r="E1442" s="118">
        <v>4214</v>
      </c>
      <c r="F1442" s="141" t="s">
        <v>500</v>
      </c>
      <c r="G1442" s="133"/>
      <c r="H1442" s="228">
        <v>5637333</v>
      </c>
      <c r="I1442" s="228"/>
      <c r="J1442" s="228"/>
      <c r="K1442" s="228"/>
      <c r="L1442" s="228"/>
      <c r="M1442" s="228">
        <f t="shared" si="796"/>
        <v>5637333</v>
      </c>
    </row>
    <row r="1443" spans="1:13" s="100" customFormat="1" hidden="1" x14ac:dyDescent="0.2">
      <c r="A1443" s="117" t="s">
        <v>798</v>
      </c>
      <c r="B1443" s="101" t="s">
        <v>806</v>
      </c>
      <c r="C1443" s="102">
        <v>11</v>
      </c>
      <c r="D1443" s="117"/>
      <c r="E1443" s="112">
        <v>422</v>
      </c>
      <c r="F1443" s="140"/>
      <c r="G1443" s="182"/>
      <c r="H1443" s="107">
        <f>H1444</f>
        <v>477218</v>
      </c>
      <c r="I1443" s="107">
        <f>I1444</f>
        <v>0</v>
      </c>
      <c r="J1443" s="107">
        <f>J1444</f>
        <v>0</v>
      </c>
      <c r="K1443" s="107">
        <f>K1444</f>
        <v>0</v>
      </c>
      <c r="L1443" s="107">
        <f>L1444</f>
        <v>0</v>
      </c>
      <c r="M1443" s="107">
        <f t="shared" si="796"/>
        <v>477218</v>
      </c>
    </row>
    <row r="1444" spans="1:13" ht="15" hidden="1" x14ac:dyDescent="0.2">
      <c r="A1444" s="95" t="s">
        <v>798</v>
      </c>
      <c r="B1444" s="93" t="s">
        <v>806</v>
      </c>
      <c r="C1444" s="94">
        <v>11</v>
      </c>
      <c r="D1444" s="95" t="s">
        <v>101</v>
      </c>
      <c r="E1444" s="118">
        <v>4227</v>
      </c>
      <c r="F1444" s="141" t="s">
        <v>77</v>
      </c>
      <c r="H1444" s="228">
        <v>477218</v>
      </c>
      <c r="I1444" s="228"/>
      <c r="J1444" s="228"/>
      <c r="K1444" s="228"/>
      <c r="L1444" s="228"/>
      <c r="M1444" s="228">
        <f t="shared" si="796"/>
        <v>477218</v>
      </c>
    </row>
    <row r="1445" spans="1:13" ht="45" hidden="1" x14ac:dyDescent="0.2">
      <c r="A1445" s="195" t="s">
        <v>798</v>
      </c>
      <c r="B1445" s="170" t="s">
        <v>808</v>
      </c>
      <c r="C1445" s="170"/>
      <c r="D1445" s="170"/>
      <c r="E1445" s="171"/>
      <c r="F1445" s="173" t="s">
        <v>809</v>
      </c>
      <c r="G1445" s="174" t="s">
        <v>805</v>
      </c>
      <c r="H1445" s="248">
        <f>H1446+H1453+H1457</f>
        <v>1829958</v>
      </c>
      <c r="I1445" s="248">
        <f>I1446+I1453+I1457</f>
        <v>0</v>
      </c>
      <c r="J1445" s="248">
        <f>J1446+J1453+J1457</f>
        <v>0</v>
      </c>
      <c r="K1445" s="248">
        <f>K1446+K1453+K1457</f>
        <v>1363965</v>
      </c>
      <c r="L1445" s="248">
        <f>L1446+L1453+L1457</f>
        <v>0</v>
      </c>
      <c r="M1445" s="248">
        <f t="shared" si="796"/>
        <v>465993</v>
      </c>
    </row>
    <row r="1446" spans="1:13" s="138" customFormat="1" hidden="1" x14ac:dyDescent="0.2">
      <c r="A1446" s="164" t="s">
        <v>798</v>
      </c>
      <c r="B1446" s="164" t="s">
        <v>808</v>
      </c>
      <c r="C1446" s="165">
        <v>12</v>
      </c>
      <c r="D1446" s="164"/>
      <c r="E1446" s="166">
        <v>31</v>
      </c>
      <c r="F1446" s="167"/>
      <c r="G1446" s="167"/>
      <c r="H1446" s="181">
        <f t="shared" ref="H1446:I1446" si="820">H1447+H1449+H1451</f>
        <v>28899</v>
      </c>
      <c r="I1446" s="181">
        <f t="shared" si="820"/>
        <v>0</v>
      </c>
      <c r="J1446" s="181">
        <f t="shared" ref="J1446:L1446" si="821">J1447+J1449+J1451</f>
        <v>0</v>
      </c>
      <c r="K1446" s="181">
        <f t="shared" si="821"/>
        <v>0</v>
      </c>
      <c r="L1446" s="181">
        <f t="shared" si="821"/>
        <v>0</v>
      </c>
      <c r="M1446" s="181">
        <f t="shared" si="796"/>
        <v>28899</v>
      </c>
    </row>
    <row r="1447" spans="1:13" s="149" customFormat="1" hidden="1" x14ac:dyDescent="0.2">
      <c r="A1447" s="101" t="s">
        <v>798</v>
      </c>
      <c r="B1447" s="101" t="s">
        <v>808</v>
      </c>
      <c r="C1447" s="102">
        <v>12</v>
      </c>
      <c r="D1447" s="117"/>
      <c r="E1447" s="112">
        <v>311</v>
      </c>
      <c r="F1447" s="140"/>
      <c r="G1447" s="182"/>
      <c r="H1447" s="107">
        <f t="shared" ref="H1447:L1447" si="822">H1448</f>
        <v>25000</v>
      </c>
      <c r="I1447" s="107">
        <f t="shared" si="822"/>
        <v>0</v>
      </c>
      <c r="J1447" s="107">
        <f t="shared" si="822"/>
        <v>0</v>
      </c>
      <c r="K1447" s="107">
        <f t="shared" si="822"/>
        <v>0</v>
      </c>
      <c r="L1447" s="107">
        <f t="shared" si="822"/>
        <v>0</v>
      </c>
      <c r="M1447" s="107">
        <f t="shared" si="796"/>
        <v>25000</v>
      </c>
    </row>
    <row r="1448" spans="1:13" s="138" customFormat="1" ht="15" hidden="1" x14ac:dyDescent="0.2">
      <c r="A1448" s="134" t="s">
        <v>798</v>
      </c>
      <c r="B1448" s="134" t="s">
        <v>808</v>
      </c>
      <c r="C1448" s="135">
        <v>12</v>
      </c>
      <c r="D1448" s="151" t="s">
        <v>101</v>
      </c>
      <c r="E1448" s="200">
        <v>3111</v>
      </c>
      <c r="F1448" s="142" t="s">
        <v>33</v>
      </c>
      <c r="G1448" s="202"/>
      <c r="H1448" s="228">
        <v>25000</v>
      </c>
      <c r="I1448" s="228"/>
      <c r="J1448" s="228"/>
      <c r="K1448" s="228"/>
      <c r="L1448" s="228"/>
      <c r="M1448" s="228">
        <f t="shared" si="796"/>
        <v>25000</v>
      </c>
    </row>
    <row r="1449" spans="1:13" s="149" customFormat="1" hidden="1" x14ac:dyDescent="0.2">
      <c r="A1449" s="128" t="s">
        <v>798</v>
      </c>
      <c r="B1449" s="128" t="s">
        <v>808</v>
      </c>
      <c r="C1449" s="146">
        <v>12</v>
      </c>
      <c r="D1449" s="132"/>
      <c r="E1449" s="129">
        <v>312</v>
      </c>
      <c r="F1449" s="143"/>
      <c r="G1449" s="201"/>
      <c r="H1449" s="148">
        <f t="shared" ref="H1449:L1449" si="823">H1450</f>
        <v>499</v>
      </c>
      <c r="I1449" s="148">
        <f t="shared" si="823"/>
        <v>0</v>
      </c>
      <c r="J1449" s="148">
        <f t="shared" si="823"/>
        <v>0</v>
      </c>
      <c r="K1449" s="148">
        <f t="shared" si="823"/>
        <v>0</v>
      </c>
      <c r="L1449" s="148">
        <f t="shared" si="823"/>
        <v>0</v>
      </c>
      <c r="M1449" s="148">
        <f t="shared" si="796"/>
        <v>499</v>
      </c>
    </row>
    <row r="1450" spans="1:13" s="138" customFormat="1" ht="15" hidden="1" x14ac:dyDescent="0.2">
      <c r="A1450" s="134" t="s">
        <v>798</v>
      </c>
      <c r="B1450" s="134" t="s">
        <v>808</v>
      </c>
      <c r="C1450" s="135">
        <v>12</v>
      </c>
      <c r="D1450" s="151" t="s">
        <v>101</v>
      </c>
      <c r="E1450" s="200">
        <v>3121</v>
      </c>
      <c r="F1450" s="142" t="s">
        <v>471</v>
      </c>
      <c r="G1450" s="202"/>
      <c r="H1450" s="228">
        <v>499</v>
      </c>
      <c r="I1450" s="228"/>
      <c r="J1450" s="228"/>
      <c r="K1450" s="228"/>
      <c r="L1450" s="228"/>
      <c r="M1450" s="228">
        <f t="shared" si="796"/>
        <v>499</v>
      </c>
    </row>
    <row r="1451" spans="1:13" hidden="1" x14ac:dyDescent="0.2">
      <c r="A1451" s="128" t="s">
        <v>798</v>
      </c>
      <c r="B1451" s="128" t="s">
        <v>808</v>
      </c>
      <c r="C1451" s="146">
        <v>12</v>
      </c>
      <c r="D1451" s="132"/>
      <c r="E1451" s="129">
        <v>313</v>
      </c>
      <c r="F1451" s="143"/>
      <c r="G1451" s="201"/>
      <c r="H1451" s="148">
        <f t="shared" ref="H1451:L1451" si="824">H1452</f>
        <v>3400</v>
      </c>
      <c r="I1451" s="148">
        <f t="shared" si="824"/>
        <v>0</v>
      </c>
      <c r="J1451" s="148">
        <f t="shared" si="824"/>
        <v>0</v>
      </c>
      <c r="K1451" s="148">
        <f t="shared" si="824"/>
        <v>0</v>
      </c>
      <c r="L1451" s="148">
        <f t="shared" si="824"/>
        <v>0</v>
      </c>
      <c r="M1451" s="148">
        <f t="shared" si="796"/>
        <v>3400</v>
      </c>
    </row>
    <row r="1452" spans="1:13" ht="15" hidden="1" x14ac:dyDescent="0.2">
      <c r="A1452" s="134" t="s">
        <v>798</v>
      </c>
      <c r="B1452" s="134" t="s">
        <v>808</v>
      </c>
      <c r="C1452" s="135">
        <v>12</v>
      </c>
      <c r="D1452" s="151" t="s">
        <v>101</v>
      </c>
      <c r="E1452" s="200">
        <v>3132</v>
      </c>
      <c r="F1452" s="142" t="s">
        <v>40</v>
      </c>
      <c r="G1452" s="202"/>
      <c r="H1452" s="228">
        <v>3400</v>
      </c>
      <c r="I1452" s="228"/>
      <c r="J1452" s="228"/>
      <c r="K1452" s="228"/>
      <c r="L1452" s="228"/>
      <c r="M1452" s="228">
        <f t="shared" si="796"/>
        <v>3400</v>
      </c>
    </row>
    <row r="1453" spans="1:13" s="138" customFormat="1" hidden="1" x14ac:dyDescent="0.2">
      <c r="A1453" s="164" t="s">
        <v>798</v>
      </c>
      <c r="B1453" s="164" t="s">
        <v>808</v>
      </c>
      <c r="C1453" s="165">
        <v>12</v>
      </c>
      <c r="D1453" s="164"/>
      <c r="E1453" s="166">
        <v>32</v>
      </c>
      <c r="F1453" s="167"/>
      <c r="G1453" s="167"/>
      <c r="H1453" s="181">
        <f>H1454</f>
        <v>35066</v>
      </c>
      <c r="I1453" s="181">
        <f>I1454</f>
        <v>0</v>
      </c>
      <c r="J1453" s="181">
        <f>J1454</f>
        <v>0</v>
      </c>
      <c r="K1453" s="181">
        <f>K1454</f>
        <v>0</v>
      </c>
      <c r="L1453" s="181">
        <f>L1454</f>
        <v>0</v>
      </c>
      <c r="M1453" s="181">
        <f t="shared" si="796"/>
        <v>35066</v>
      </c>
    </row>
    <row r="1454" spans="1:13" s="138" customFormat="1" hidden="1" x14ac:dyDescent="0.2">
      <c r="A1454" s="101" t="s">
        <v>798</v>
      </c>
      <c r="B1454" s="101" t="s">
        <v>808</v>
      </c>
      <c r="C1454" s="102">
        <v>12</v>
      </c>
      <c r="D1454" s="117"/>
      <c r="E1454" s="112">
        <v>323</v>
      </c>
      <c r="F1454" s="140"/>
      <c r="G1454" s="182"/>
      <c r="H1454" s="107">
        <f t="shared" ref="H1454:I1454" si="825">SUM(H1455:H1456)</f>
        <v>35066</v>
      </c>
      <c r="I1454" s="107">
        <f t="shared" si="825"/>
        <v>0</v>
      </c>
      <c r="J1454" s="107">
        <f t="shared" ref="J1454:L1454" si="826">SUM(J1455:J1456)</f>
        <v>0</v>
      </c>
      <c r="K1454" s="107">
        <f t="shared" si="826"/>
        <v>0</v>
      </c>
      <c r="L1454" s="107">
        <f t="shared" si="826"/>
        <v>0</v>
      </c>
      <c r="M1454" s="107">
        <f t="shared" ref="M1454:M1517" si="827">H1454-I1454+J1454-K1454+L1454</f>
        <v>35066</v>
      </c>
    </row>
    <row r="1455" spans="1:13" ht="15" hidden="1" x14ac:dyDescent="0.2">
      <c r="A1455" s="134" t="s">
        <v>798</v>
      </c>
      <c r="B1455" s="134" t="s">
        <v>808</v>
      </c>
      <c r="C1455" s="135">
        <v>12</v>
      </c>
      <c r="D1455" s="151" t="s">
        <v>101</v>
      </c>
      <c r="E1455" s="200">
        <v>3233</v>
      </c>
      <c r="F1455" s="142" t="s">
        <v>54</v>
      </c>
      <c r="G1455" s="202"/>
      <c r="H1455" s="228">
        <v>24000</v>
      </c>
      <c r="I1455" s="228"/>
      <c r="J1455" s="228"/>
      <c r="K1455" s="228"/>
      <c r="L1455" s="228"/>
      <c r="M1455" s="228">
        <f t="shared" si="827"/>
        <v>24000</v>
      </c>
    </row>
    <row r="1456" spans="1:13" s="138" customFormat="1" ht="15" hidden="1" x14ac:dyDescent="0.2">
      <c r="A1456" s="134" t="s">
        <v>798</v>
      </c>
      <c r="B1456" s="134" t="s">
        <v>808</v>
      </c>
      <c r="C1456" s="135">
        <v>12</v>
      </c>
      <c r="D1456" s="151" t="s">
        <v>101</v>
      </c>
      <c r="E1456" s="200">
        <v>3237</v>
      </c>
      <c r="F1456" s="142" t="s">
        <v>58</v>
      </c>
      <c r="G1456" s="202"/>
      <c r="H1456" s="228">
        <v>11066</v>
      </c>
      <c r="I1456" s="228"/>
      <c r="J1456" s="228"/>
      <c r="K1456" s="228"/>
      <c r="L1456" s="228"/>
      <c r="M1456" s="228">
        <f t="shared" si="827"/>
        <v>11066</v>
      </c>
    </row>
    <row r="1457" spans="1:13" s="138" customFormat="1" hidden="1" x14ac:dyDescent="0.2">
      <c r="A1457" s="164" t="s">
        <v>798</v>
      </c>
      <c r="B1457" s="164" t="s">
        <v>808</v>
      </c>
      <c r="C1457" s="165">
        <v>12</v>
      </c>
      <c r="D1457" s="164"/>
      <c r="E1457" s="166">
        <v>42</v>
      </c>
      <c r="F1457" s="167"/>
      <c r="G1457" s="167"/>
      <c r="H1457" s="181">
        <f>H1458</f>
        <v>1765993</v>
      </c>
      <c r="I1457" s="181">
        <f>I1458</f>
        <v>0</v>
      </c>
      <c r="J1457" s="181">
        <f>J1458</f>
        <v>0</v>
      </c>
      <c r="K1457" s="181">
        <f>K1458</f>
        <v>1363965</v>
      </c>
      <c r="L1457" s="181">
        <f>L1458</f>
        <v>0</v>
      </c>
      <c r="M1457" s="181">
        <f t="shared" si="827"/>
        <v>402028</v>
      </c>
    </row>
    <row r="1458" spans="1:13" s="149" customFormat="1" hidden="1" x14ac:dyDescent="0.2">
      <c r="A1458" s="101" t="s">
        <v>798</v>
      </c>
      <c r="B1458" s="101" t="s">
        <v>808</v>
      </c>
      <c r="C1458" s="102">
        <v>12</v>
      </c>
      <c r="D1458" s="117"/>
      <c r="E1458" s="112">
        <v>421</v>
      </c>
      <c r="F1458" s="140"/>
      <c r="G1458" s="182"/>
      <c r="H1458" s="107">
        <f t="shared" ref="H1458:L1458" si="828">H1459</f>
        <v>1765993</v>
      </c>
      <c r="I1458" s="107">
        <f t="shared" si="828"/>
        <v>0</v>
      </c>
      <c r="J1458" s="107">
        <f t="shared" si="828"/>
        <v>0</v>
      </c>
      <c r="K1458" s="107">
        <f t="shared" si="828"/>
        <v>1363965</v>
      </c>
      <c r="L1458" s="107">
        <f t="shared" si="828"/>
        <v>0</v>
      </c>
      <c r="M1458" s="107">
        <f t="shared" si="827"/>
        <v>402028</v>
      </c>
    </row>
    <row r="1459" spans="1:13" s="138" customFormat="1" ht="15" hidden="1" x14ac:dyDescent="0.2">
      <c r="A1459" s="134" t="s">
        <v>798</v>
      </c>
      <c r="B1459" s="134" t="s">
        <v>808</v>
      </c>
      <c r="C1459" s="135">
        <v>12</v>
      </c>
      <c r="D1459" s="151" t="s">
        <v>101</v>
      </c>
      <c r="E1459" s="200">
        <v>4214</v>
      </c>
      <c r="F1459" s="142" t="s">
        <v>500</v>
      </c>
      <c r="G1459" s="202"/>
      <c r="H1459" s="228">
        <v>1765993</v>
      </c>
      <c r="I1459" s="228"/>
      <c r="J1459" s="228"/>
      <c r="K1459" s="228">
        <v>1363965</v>
      </c>
      <c r="L1459" s="228"/>
      <c r="M1459" s="228">
        <f t="shared" si="827"/>
        <v>402028</v>
      </c>
    </row>
    <row r="1460" spans="1:13" hidden="1" x14ac:dyDescent="0.2">
      <c r="A1460" s="198" t="s">
        <v>810</v>
      </c>
      <c r="B1460" s="374" t="s">
        <v>811</v>
      </c>
      <c r="C1460" s="375"/>
      <c r="D1460" s="375"/>
      <c r="E1460" s="376"/>
      <c r="F1460" s="144" t="s">
        <v>812</v>
      </c>
      <c r="G1460" s="116"/>
      <c r="H1460" s="245">
        <f t="shared" ref="H1460:L1461" si="829">H1461</f>
        <v>1500000</v>
      </c>
      <c r="I1460" s="245">
        <f t="shared" si="829"/>
        <v>0</v>
      </c>
      <c r="J1460" s="245">
        <f t="shared" si="829"/>
        <v>0</v>
      </c>
      <c r="K1460" s="245">
        <f t="shared" si="829"/>
        <v>0</v>
      </c>
      <c r="L1460" s="245">
        <f t="shared" si="829"/>
        <v>0</v>
      </c>
      <c r="M1460" s="245">
        <f t="shared" si="827"/>
        <v>1500000</v>
      </c>
    </row>
    <row r="1461" spans="1:13" s="100" customFormat="1" ht="67.5" hidden="1" x14ac:dyDescent="0.2">
      <c r="A1461" s="195" t="s">
        <v>810</v>
      </c>
      <c r="B1461" s="170" t="s">
        <v>813</v>
      </c>
      <c r="C1461" s="170"/>
      <c r="D1461" s="170"/>
      <c r="E1461" s="171"/>
      <c r="F1461" s="173" t="s">
        <v>814</v>
      </c>
      <c r="G1461" s="174" t="s">
        <v>616</v>
      </c>
      <c r="H1461" s="248">
        <f t="shared" si="829"/>
        <v>1500000</v>
      </c>
      <c r="I1461" s="248">
        <f t="shared" si="829"/>
        <v>0</v>
      </c>
      <c r="J1461" s="248">
        <f t="shared" si="829"/>
        <v>0</v>
      </c>
      <c r="K1461" s="248">
        <f t="shared" si="829"/>
        <v>0</v>
      </c>
      <c r="L1461" s="248">
        <f t="shared" si="829"/>
        <v>0</v>
      </c>
      <c r="M1461" s="248">
        <f t="shared" si="827"/>
        <v>1500000</v>
      </c>
    </row>
    <row r="1462" spans="1:13" hidden="1" x14ac:dyDescent="0.2">
      <c r="A1462" s="183" t="s">
        <v>810</v>
      </c>
      <c r="B1462" s="164" t="s">
        <v>813</v>
      </c>
      <c r="C1462" s="165">
        <v>11</v>
      </c>
      <c r="D1462" s="164"/>
      <c r="E1462" s="166">
        <v>34</v>
      </c>
      <c r="F1462" s="167"/>
      <c r="G1462" s="167"/>
      <c r="H1462" s="181">
        <f t="shared" ref="H1462:L1463" si="830">H1463</f>
        <v>1500000</v>
      </c>
      <c r="I1462" s="181">
        <f t="shared" si="830"/>
        <v>0</v>
      </c>
      <c r="J1462" s="181">
        <f t="shared" si="830"/>
        <v>0</v>
      </c>
      <c r="K1462" s="181">
        <f t="shared" si="830"/>
        <v>0</v>
      </c>
      <c r="L1462" s="181">
        <f t="shared" si="830"/>
        <v>0</v>
      </c>
      <c r="M1462" s="181">
        <f t="shared" si="827"/>
        <v>1500000</v>
      </c>
    </row>
    <row r="1463" spans="1:13" hidden="1" x14ac:dyDescent="0.2">
      <c r="A1463" s="117" t="s">
        <v>810</v>
      </c>
      <c r="B1463" s="101" t="s">
        <v>813</v>
      </c>
      <c r="C1463" s="102">
        <v>11</v>
      </c>
      <c r="D1463" s="117"/>
      <c r="E1463" s="112">
        <v>342</v>
      </c>
      <c r="F1463" s="140"/>
      <c r="G1463" s="182"/>
      <c r="H1463" s="107">
        <f t="shared" si="830"/>
        <v>1500000</v>
      </c>
      <c r="I1463" s="107">
        <f t="shared" si="830"/>
        <v>0</v>
      </c>
      <c r="J1463" s="107">
        <f t="shared" si="830"/>
        <v>0</v>
      </c>
      <c r="K1463" s="107">
        <f t="shared" si="830"/>
        <v>0</v>
      </c>
      <c r="L1463" s="107">
        <f t="shared" si="830"/>
        <v>0</v>
      </c>
      <c r="M1463" s="107">
        <f t="shared" si="827"/>
        <v>1500000</v>
      </c>
    </row>
    <row r="1464" spans="1:13" s="100" customFormat="1" ht="45" hidden="1" x14ac:dyDescent="0.2">
      <c r="A1464" s="108" t="s">
        <v>810</v>
      </c>
      <c r="B1464" s="94" t="s">
        <v>813</v>
      </c>
      <c r="C1464" s="94">
        <v>11</v>
      </c>
      <c r="D1464" s="94" t="s">
        <v>101</v>
      </c>
      <c r="E1464" s="109">
        <v>3421</v>
      </c>
      <c r="F1464" s="145" t="s">
        <v>780</v>
      </c>
      <c r="G1464" s="110"/>
      <c r="H1464" s="229">
        <v>1500000</v>
      </c>
      <c r="I1464" s="229"/>
      <c r="J1464" s="229"/>
      <c r="K1464" s="229"/>
      <c r="L1464" s="229"/>
      <c r="M1464" s="229">
        <f t="shared" si="827"/>
        <v>1500000</v>
      </c>
    </row>
    <row r="1465" spans="1:13" s="100" customFormat="1" hidden="1" x14ac:dyDescent="0.2">
      <c r="A1465" s="198" t="s">
        <v>815</v>
      </c>
      <c r="B1465" s="371" t="s">
        <v>816</v>
      </c>
      <c r="C1465" s="371"/>
      <c r="D1465" s="371"/>
      <c r="E1465" s="371"/>
      <c r="F1465" s="144" t="s">
        <v>817</v>
      </c>
      <c r="G1465" s="116"/>
      <c r="H1465" s="245">
        <f t="shared" ref="H1465:L1466" si="831">H1466</f>
        <v>39817</v>
      </c>
      <c r="I1465" s="245">
        <f t="shared" si="831"/>
        <v>0</v>
      </c>
      <c r="J1465" s="245">
        <f t="shared" si="831"/>
        <v>0</v>
      </c>
      <c r="K1465" s="245">
        <f t="shared" si="831"/>
        <v>39817</v>
      </c>
      <c r="L1465" s="245">
        <f t="shared" si="831"/>
        <v>0</v>
      </c>
      <c r="M1465" s="245">
        <f t="shared" si="827"/>
        <v>0</v>
      </c>
    </row>
    <row r="1466" spans="1:13" s="100" customFormat="1" ht="67.5" hidden="1" x14ac:dyDescent="0.2">
      <c r="A1466" s="195" t="s">
        <v>815</v>
      </c>
      <c r="B1466" s="170" t="s">
        <v>818</v>
      </c>
      <c r="C1466" s="170"/>
      <c r="D1466" s="170"/>
      <c r="E1466" s="171"/>
      <c r="F1466" s="173" t="s">
        <v>802</v>
      </c>
      <c r="G1466" s="174" t="s">
        <v>616</v>
      </c>
      <c r="H1466" s="248">
        <f t="shared" si="831"/>
        <v>39817</v>
      </c>
      <c r="I1466" s="248">
        <f t="shared" si="831"/>
        <v>0</v>
      </c>
      <c r="J1466" s="248">
        <f t="shared" si="831"/>
        <v>0</v>
      </c>
      <c r="K1466" s="248">
        <f t="shared" si="831"/>
        <v>39817</v>
      </c>
      <c r="L1466" s="248">
        <f t="shared" si="831"/>
        <v>0</v>
      </c>
      <c r="M1466" s="248">
        <f t="shared" si="827"/>
        <v>0</v>
      </c>
    </row>
    <row r="1467" spans="1:13" hidden="1" x14ac:dyDescent="0.2">
      <c r="A1467" s="183" t="s">
        <v>815</v>
      </c>
      <c r="B1467" s="164" t="s">
        <v>818</v>
      </c>
      <c r="C1467" s="165">
        <v>11</v>
      </c>
      <c r="D1467" s="164"/>
      <c r="E1467" s="166">
        <v>32</v>
      </c>
      <c r="F1467" s="167"/>
      <c r="G1467" s="167"/>
      <c r="H1467" s="181">
        <f t="shared" ref="H1467:L1468" si="832">H1468</f>
        <v>39817</v>
      </c>
      <c r="I1467" s="181">
        <f t="shared" si="832"/>
        <v>0</v>
      </c>
      <c r="J1467" s="181">
        <f t="shared" si="832"/>
        <v>0</v>
      </c>
      <c r="K1467" s="181">
        <f t="shared" si="832"/>
        <v>39817</v>
      </c>
      <c r="L1467" s="181">
        <f t="shared" si="832"/>
        <v>0</v>
      </c>
      <c r="M1467" s="181">
        <f t="shared" si="827"/>
        <v>0</v>
      </c>
    </row>
    <row r="1468" spans="1:13" s="100" customFormat="1" hidden="1" x14ac:dyDescent="0.2">
      <c r="A1468" s="117" t="s">
        <v>815</v>
      </c>
      <c r="B1468" s="101" t="s">
        <v>818</v>
      </c>
      <c r="C1468" s="102">
        <v>11</v>
      </c>
      <c r="D1468" s="117"/>
      <c r="E1468" s="112">
        <v>323</v>
      </c>
      <c r="F1468" s="140"/>
      <c r="G1468" s="182"/>
      <c r="H1468" s="107">
        <f t="shared" si="832"/>
        <v>39817</v>
      </c>
      <c r="I1468" s="107">
        <f t="shared" si="832"/>
        <v>0</v>
      </c>
      <c r="J1468" s="107">
        <f t="shared" si="832"/>
        <v>0</v>
      </c>
      <c r="K1468" s="107">
        <f t="shared" si="832"/>
        <v>39817</v>
      </c>
      <c r="L1468" s="107">
        <f t="shared" si="832"/>
        <v>0</v>
      </c>
      <c r="M1468" s="107">
        <f t="shared" si="827"/>
        <v>0</v>
      </c>
    </row>
    <row r="1469" spans="1:13" ht="15" hidden="1" x14ac:dyDescent="0.2">
      <c r="A1469" s="95" t="s">
        <v>815</v>
      </c>
      <c r="B1469" s="93" t="s">
        <v>818</v>
      </c>
      <c r="C1469" s="94">
        <v>11</v>
      </c>
      <c r="D1469" s="95" t="s">
        <v>101</v>
      </c>
      <c r="E1469" s="118">
        <v>3232</v>
      </c>
      <c r="F1469" s="141" t="s">
        <v>53</v>
      </c>
      <c r="H1469" s="228">
        <v>39817</v>
      </c>
      <c r="I1469" s="228"/>
      <c r="J1469" s="228"/>
      <c r="K1469" s="228">
        <v>39817</v>
      </c>
      <c r="L1469" s="228"/>
      <c r="M1469" s="228">
        <f t="shared" si="827"/>
        <v>0</v>
      </c>
    </row>
    <row r="1470" spans="1:13" hidden="1" x14ac:dyDescent="0.2">
      <c r="A1470" s="198" t="s">
        <v>819</v>
      </c>
      <c r="B1470" s="371" t="s">
        <v>820</v>
      </c>
      <c r="C1470" s="371"/>
      <c r="D1470" s="371"/>
      <c r="E1470" s="371"/>
      <c r="F1470" s="144" t="s">
        <v>821</v>
      </c>
      <c r="G1470" s="116"/>
      <c r="H1470" s="245">
        <f>H1471+H1502+H1513+H1534+H1538+H1562</f>
        <v>6488055</v>
      </c>
      <c r="I1470" s="245">
        <f t="shared" ref="I1470:L1470" si="833">I1471+I1502+I1513+I1534+I1538+I1562</f>
        <v>79500</v>
      </c>
      <c r="J1470" s="245">
        <f t="shared" si="833"/>
        <v>79500</v>
      </c>
      <c r="K1470" s="245">
        <f t="shared" si="833"/>
        <v>100000</v>
      </c>
      <c r="L1470" s="245">
        <f t="shared" si="833"/>
        <v>2582200</v>
      </c>
      <c r="M1470" s="245">
        <f t="shared" si="827"/>
        <v>8970255</v>
      </c>
    </row>
    <row r="1471" spans="1:13" ht="33.75" hidden="1" x14ac:dyDescent="0.2">
      <c r="A1471" s="195" t="s">
        <v>819</v>
      </c>
      <c r="B1471" s="170" t="s">
        <v>822</v>
      </c>
      <c r="C1471" s="170"/>
      <c r="D1471" s="170"/>
      <c r="E1471" s="171"/>
      <c r="F1471" s="173" t="s">
        <v>823</v>
      </c>
      <c r="G1471" s="174" t="s">
        <v>652</v>
      </c>
      <c r="H1471" s="248">
        <f>H1472+H1480+H1499</f>
        <v>320500</v>
      </c>
      <c r="I1471" s="248">
        <f>I1472+I1480+I1499</f>
        <v>20000</v>
      </c>
      <c r="J1471" s="248">
        <f>J1472+J1480+J1499</f>
        <v>25000</v>
      </c>
      <c r="K1471" s="248">
        <f>K1472+K1480+K1499</f>
        <v>0</v>
      </c>
      <c r="L1471" s="248">
        <f>L1472+L1480+L1499</f>
        <v>57200</v>
      </c>
      <c r="M1471" s="248">
        <f t="shared" si="827"/>
        <v>382700</v>
      </c>
    </row>
    <row r="1472" spans="1:13" hidden="1" x14ac:dyDescent="0.2">
      <c r="A1472" s="183" t="s">
        <v>819</v>
      </c>
      <c r="B1472" s="164" t="s">
        <v>822</v>
      </c>
      <c r="C1472" s="165">
        <v>11</v>
      </c>
      <c r="D1472" s="164"/>
      <c r="E1472" s="166">
        <v>31</v>
      </c>
      <c r="F1472" s="167"/>
      <c r="G1472" s="167"/>
      <c r="H1472" s="181">
        <f t="shared" ref="H1472:I1472" si="834">H1473+H1476+H1478</f>
        <v>209200</v>
      </c>
      <c r="I1472" s="181">
        <f t="shared" si="834"/>
        <v>0</v>
      </c>
      <c r="J1472" s="181">
        <f t="shared" ref="J1472:L1472" si="835">J1473+J1476+J1478</f>
        <v>3300</v>
      </c>
      <c r="K1472" s="181">
        <f t="shared" si="835"/>
        <v>0</v>
      </c>
      <c r="L1472" s="181">
        <f t="shared" si="835"/>
        <v>57200</v>
      </c>
      <c r="M1472" s="181">
        <f t="shared" si="827"/>
        <v>269700</v>
      </c>
    </row>
    <row r="1473" spans="1:13" hidden="1" x14ac:dyDescent="0.2">
      <c r="A1473" s="117" t="s">
        <v>819</v>
      </c>
      <c r="B1473" s="101" t="s">
        <v>822</v>
      </c>
      <c r="C1473" s="102">
        <v>11</v>
      </c>
      <c r="D1473" s="117"/>
      <c r="E1473" s="112">
        <v>311</v>
      </c>
      <c r="F1473" s="140"/>
      <c r="G1473" s="182"/>
      <c r="H1473" s="107">
        <f t="shared" ref="H1473:I1473" si="836">H1474+H1475</f>
        <v>172000</v>
      </c>
      <c r="I1473" s="107">
        <f t="shared" si="836"/>
        <v>0</v>
      </c>
      <c r="J1473" s="107">
        <f t="shared" ref="J1473:L1473" si="837">J1474+J1475</f>
        <v>0</v>
      </c>
      <c r="K1473" s="107">
        <f t="shared" si="837"/>
        <v>0</v>
      </c>
      <c r="L1473" s="107">
        <f t="shared" si="837"/>
        <v>47700</v>
      </c>
      <c r="M1473" s="107">
        <f t="shared" si="827"/>
        <v>219700</v>
      </c>
    </row>
    <row r="1474" spans="1:13" ht="15" hidden="1" x14ac:dyDescent="0.2">
      <c r="A1474" s="95" t="s">
        <v>819</v>
      </c>
      <c r="B1474" s="93" t="s">
        <v>822</v>
      </c>
      <c r="C1474" s="94">
        <v>11</v>
      </c>
      <c r="D1474" s="95" t="s">
        <v>101</v>
      </c>
      <c r="E1474" s="118">
        <v>3111</v>
      </c>
      <c r="F1474" s="141" t="s">
        <v>33</v>
      </c>
      <c r="H1474" s="228">
        <v>170000</v>
      </c>
      <c r="I1474" s="228"/>
      <c r="J1474" s="228"/>
      <c r="K1474" s="228"/>
      <c r="L1474" s="228">
        <v>47700</v>
      </c>
      <c r="M1474" s="228">
        <f t="shared" si="827"/>
        <v>217700</v>
      </c>
    </row>
    <row r="1475" spans="1:13" ht="15" hidden="1" x14ac:dyDescent="0.2">
      <c r="A1475" s="95" t="s">
        <v>819</v>
      </c>
      <c r="B1475" s="93" t="s">
        <v>822</v>
      </c>
      <c r="C1475" s="94">
        <v>11</v>
      </c>
      <c r="D1475" s="95" t="s">
        <v>101</v>
      </c>
      <c r="E1475" s="118">
        <v>3113</v>
      </c>
      <c r="F1475" s="141" t="s">
        <v>35</v>
      </c>
      <c r="H1475" s="228">
        <v>2000</v>
      </c>
      <c r="I1475" s="228"/>
      <c r="J1475" s="228"/>
      <c r="K1475" s="228"/>
      <c r="L1475" s="228"/>
      <c r="M1475" s="228">
        <f t="shared" si="827"/>
        <v>2000</v>
      </c>
    </row>
    <row r="1476" spans="1:13" hidden="1" x14ac:dyDescent="0.2">
      <c r="A1476" s="117" t="s">
        <v>819</v>
      </c>
      <c r="B1476" s="101" t="s">
        <v>822</v>
      </c>
      <c r="C1476" s="102">
        <v>11</v>
      </c>
      <c r="D1476" s="117"/>
      <c r="E1476" s="104">
        <v>312</v>
      </c>
      <c r="F1476" s="140"/>
      <c r="G1476" s="182"/>
      <c r="H1476" s="107">
        <f t="shared" ref="H1476:L1476" si="838">H1477</f>
        <v>8200</v>
      </c>
      <c r="I1476" s="107">
        <f t="shared" si="838"/>
        <v>0</v>
      </c>
      <c r="J1476" s="107">
        <f t="shared" si="838"/>
        <v>3300</v>
      </c>
      <c r="K1476" s="107">
        <f t="shared" si="838"/>
        <v>0</v>
      </c>
      <c r="L1476" s="107">
        <f t="shared" si="838"/>
        <v>0</v>
      </c>
      <c r="M1476" s="107">
        <f t="shared" si="827"/>
        <v>11500</v>
      </c>
    </row>
    <row r="1477" spans="1:13" ht="15" hidden="1" x14ac:dyDescent="0.2">
      <c r="A1477" s="95" t="s">
        <v>819</v>
      </c>
      <c r="B1477" s="93" t="s">
        <v>822</v>
      </c>
      <c r="C1477" s="94">
        <v>11</v>
      </c>
      <c r="D1477" s="95" t="s">
        <v>101</v>
      </c>
      <c r="E1477" s="137">
        <v>3121</v>
      </c>
      <c r="F1477" s="142" t="s">
        <v>38</v>
      </c>
      <c r="H1477" s="228">
        <v>8200</v>
      </c>
      <c r="I1477" s="228"/>
      <c r="J1477" s="228">
        <v>3300</v>
      </c>
      <c r="K1477" s="228"/>
      <c r="L1477" s="228"/>
      <c r="M1477" s="228">
        <f t="shared" si="827"/>
        <v>11500</v>
      </c>
    </row>
    <row r="1478" spans="1:13" hidden="1" x14ac:dyDescent="0.2">
      <c r="A1478" s="117" t="s">
        <v>819</v>
      </c>
      <c r="B1478" s="101" t="s">
        <v>822</v>
      </c>
      <c r="C1478" s="102">
        <v>11</v>
      </c>
      <c r="D1478" s="117"/>
      <c r="E1478" s="104">
        <v>313</v>
      </c>
      <c r="F1478" s="140"/>
      <c r="G1478" s="182"/>
      <c r="H1478" s="107">
        <f t="shared" ref="H1478:L1478" si="839">H1479</f>
        <v>29000</v>
      </c>
      <c r="I1478" s="107">
        <f t="shared" si="839"/>
        <v>0</v>
      </c>
      <c r="J1478" s="107">
        <f t="shared" si="839"/>
        <v>0</v>
      </c>
      <c r="K1478" s="107">
        <f t="shared" si="839"/>
        <v>0</v>
      </c>
      <c r="L1478" s="107">
        <f t="shared" si="839"/>
        <v>9500</v>
      </c>
      <c r="M1478" s="107">
        <f t="shared" si="827"/>
        <v>38500</v>
      </c>
    </row>
    <row r="1479" spans="1:13" ht="15" hidden="1" x14ac:dyDescent="0.2">
      <c r="A1479" s="95" t="s">
        <v>819</v>
      </c>
      <c r="B1479" s="93" t="s">
        <v>822</v>
      </c>
      <c r="C1479" s="94">
        <v>11</v>
      </c>
      <c r="D1479" s="95" t="s">
        <v>101</v>
      </c>
      <c r="E1479" s="137">
        <v>3132</v>
      </c>
      <c r="F1479" s="142" t="s">
        <v>40</v>
      </c>
      <c r="H1479" s="228">
        <v>29000</v>
      </c>
      <c r="I1479" s="228"/>
      <c r="J1479" s="228"/>
      <c r="K1479" s="228"/>
      <c r="L1479" s="228">
        <v>9500</v>
      </c>
      <c r="M1479" s="228">
        <f t="shared" si="827"/>
        <v>38500</v>
      </c>
    </row>
    <row r="1480" spans="1:13" hidden="1" x14ac:dyDescent="0.2">
      <c r="A1480" s="183" t="s">
        <v>819</v>
      </c>
      <c r="B1480" s="164" t="s">
        <v>822</v>
      </c>
      <c r="C1480" s="165">
        <v>11</v>
      </c>
      <c r="D1480" s="164"/>
      <c r="E1480" s="166">
        <v>32</v>
      </c>
      <c r="F1480" s="167"/>
      <c r="G1480" s="167"/>
      <c r="H1480" s="181">
        <f>H1481+H1484+H1488+H1495</f>
        <v>103300</v>
      </c>
      <c r="I1480" s="181">
        <f>I1481+I1484+I1488+I1495</f>
        <v>20000</v>
      </c>
      <c r="J1480" s="181">
        <f>J1481+J1484+J1488+J1495</f>
        <v>21700</v>
      </c>
      <c r="K1480" s="181">
        <f>K1481+K1484+K1488+K1495</f>
        <v>0</v>
      </c>
      <c r="L1480" s="181">
        <f>L1481+L1484+L1488+L1495</f>
        <v>0</v>
      </c>
      <c r="M1480" s="181">
        <f t="shared" si="827"/>
        <v>105000</v>
      </c>
    </row>
    <row r="1481" spans="1:13" hidden="1" x14ac:dyDescent="0.2">
      <c r="A1481" s="117" t="s">
        <v>819</v>
      </c>
      <c r="B1481" s="101" t="s">
        <v>822</v>
      </c>
      <c r="C1481" s="102">
        <v>11</v>
      </c>
      <c r="D1481" s="117"/>
      <c r="E1481" s="112">
        <v>321</v>
      </c>
      <c r="F1481" s="140"/>
      <c r="G1481" s="182"/>
      <c r="H1481" s="107">
        <f t="shared" ref="H1481:I1481" si="840">SUM(H1482:H1483)</f>
        <v>7900</v>
      </c>
      <c r="I1481" s="107">
        <f t="shared" si="840"/>
        <v>0</v>
      </c>
      <c r="J1481" s="107">
        <f t="shared" ref="J1481:L1481" si="841">SUM(J1482:J1483)</f>
        <v>1500</v>
      </c>
      <c r="K1481" s="107">
        <f t="shared" si="841"/>
        <v>0</v>
      </c>
      <c r="L1481" s="107">
        <f t="shared" si="841"/>
        <v>0</v>
      </c>
      <c r="M1481" s="107">
        <f t="shared" si="827"/>
        <v>9400</v>
      </c>
    </row>
    <row r="1482" spans="1:13" ht="30" hidden="1" x14ac:dyDescent="0.2">
      <c r="A1482" s="95" t="s">
        <v>819</v>
      </c>
      <c r="B1482" s="93" t="s">
        <v>822</v>
      </c>
      <c r="C1482" s="94">
        <v>11</v>
      </c>
      <c r="D1482" s="95" t="s">
        <v>101</v>
      </c>
      <c r="E1482" s="118">
        <v>3212</v>
      </c>
      <c r="F1482" s="141" t="s">
        <v>43</v>
      </c>
      <c r="H1482" s="228">
        <v>4000</v>
      </c>
      <c r="I1482" s="228"/>
      <c r="J1482" s="228">
        <v>1500</v>
      </c>
      <c r="K1482" s="228"/>
      <c r="L1482" s="228"/>
      <c r="M1482" s="228">
        <f t="shared" si="827"/>
        <v>5500</v>
      </c>
    </row>
    <row r="1483" spans="1:13" ht="15" hidden="1" x14ac:dyDescent="0.2">
      <c r="A1483" s="95" t="s">
        <v>819</v>
      </c>
      <c r="B1483" s="93" t="s">
        <v>822</v>
      </c>
      <c r="C1483" s="94">
        <v>11</v>
      </c>
      <c r="D1483" s="95" t="s">
        <v>101</v>
      </c>
      <c r="E1483" s="118">
        <v>3213</v>
      </c>
      <c r="F1483" s="141" t="s">
        <v>44</v>
      </c>
      <c r="H1483" s="228">
        <v>3900</v>
      </c>
      <c r="I1483" s="228"/>
      <c r="J1483" s="228"/>
      <c r="K1483" s="228"/>
      <c r="L1483" s="228"/>
      <c r="M1483" s="228">
        <f t="shared" si="827"/>
        <v>3900</v>
      </c>
    </row>
    <row r="1484" spans="1:13" hidden="1" x14ac:dyDescent="0.2">
      <c r="A1484" s="117" t="s">
        <v>819</v>
      </c>
      <c r="B1484" s="101" t="s">
        <v>822</v>
      </c>
      <c r="C1484" s="102">
        <v>11</v>
      </c>
      <c r="D1484" s="117"/>
      <c r="E1484" s="112">
        <v>322</v>
      </c>
      <c r="F1484" s="140"/>
      <c r="G1484" s="182"/>
      <c r="H1484" s="107">
        <f>SUM(H1485:H1487)</f>
        <v>7900</v>
      </c>
      <c r="I1484" s="107">
        <f>SUM(I1485:I1487)</f>
        <v>0</v>
      </c>
      <c r="J1484" s="107">
        <f>SUM(J1485:J1487)</f>
        <v>500</v>
      </c>
      <c r="K1484" s="107">
        <f>SUM(K1485:K1487)</f>
        <v>0</v>
      </c>
      <c r="L1484" s="107">
        <f>SUM(L1485:L1487)</f>
        <v>0</v>
      </c>
      <c r="M1484" s="107">
        <f t="shared" si="827"/>
        <v>8400</v>
      </c>
    </row>
    <row r="1485" spans="1:13" ht="15" hidden="1" x14ac:dyDescent="0.2">
      <c r="A1485" s="95" t="s">
        <v>819</v>
      </c>
      <c r="B1485" s="93" t="s">
        <v>822</v>
      </c>
      <c r="C1485" s="94">
        <v>11</v>
      </c>
      <c r="D1485" s="95" t="s">
        <v>101</v>
      </c>
      <c r="E1485" s="118">
        <v>3221</v>
      </c>
      <c r="F1485" s="141" t="s">
        <v>297</v>
      </c>
      <c r="H1485" s="228">
        <v>3900</v>
      </c>
      <c r="I1485" s="228"/>
      <c r="J1485" s="228"/>
      <c r="K1485" s="228"/>
      <c r="L1485" s="228"/>
      <c r="M1485" s="228">
        <f t="shared" si="827"/>
        <v>3900</v>
      </c>
    </row>
    <row r="1486" spans="1:13" ht="15" hidden="1" x14ac:dyDescent="0.2">
      <c r="A1486" s="95" t="s">
        <v>819</v>
      </c>
      <c r="B1486" s="93" t="s">
        <v>822</v>
      </c>
      <c r="C1486" s="94">
        <v>11</v>
      </c>
      <c r="D1486" s="95" t="s">
        <v>101</v>
      </c>
      <c r="E1486" s="118">
        <v>3223</v>
      </c>
      <c r="F1486" s="141" t="s">
        <v>48</v>
      </c>
      <c r="H1486" s="228">
        <v>1000</v>
      </c>
      <c r="I1486" s="228"/>
      <c r="J1486" s="228">
        <v>500</v>
      </c>
      <c r="K1486" s="228"/>
      <c r="L1486" s="228"/>
      <c r="M1486" s="228">
        <f t="shared" si="827"/>
        <v>1500</v>
      </c>
    </row>
    <row r="1487" spans="1:13" ht="15" hidden="1" x14ac:dyDescent="0.2">
      <c r="A1487" s="95" t="s">
        <v>819</v>
      </c>
      <c r="B1487" s="93" t="s">
        <v>822</v>
      </c>
      <c r="C1487" s="94">
        <v>11</v>
      </c>
      <c r="D1487" s="95" t="s">
        <v>101</v>
      </c>
      <c r="E1487" s="118">
        <v>3225</v>
      </c>
      <c r="F1487" s="141" t="s">
        <v>473</v>
      </c>
      <c r="H1487" s="228">
        <v>3000</v>
      </c>
      <c r="I1487" s="228"/>
      <c r="J1487" s="228"/>
      <c r="K1487" s="228"/>
      <c r="L1487" s="228"/>
      <c r="M1487" s="228">
        <f t="shared" si="827"/>
        <v>3000</v>
      </c>
    </row>
    <row r="1488" spans="1:13" hidden="1" x14ac:dyDescent="0.2">
      <c r="A1488" s="117" t="s">
        <v>819</v>
      </c>
      <c r="B1488" s="101" t="s">
        <v>822</v>
      </c>
      <c r="C1488" s="102">
        <v>11</v>
      </c>
      <c r="D1488" s="117"/>
      <c r="E1488" s="112">
        <v>323</v>
      </c>
      <c r="F1488" s="140"/>
      <c r="G1488" s="182"/>
      <c r="H1488" s="107">
        <f t="shared" ref="H1488:I1488" si="842">SUM(H1489:H1494)</f>
        <v>27000</v>
      </c>
      <c r="I1488" s="107">
        <f t="shared" si="842"/>
        <v>0</v>
      </c>
      <c r="J1488" s="107">
        <f t="shared" ref="J1488:L1488" si="843">SUM(J1489:J1494)</f>
        <v>19700</v>
      </c>
      <c r="K1488" s="107">
        <f t="shared" si="843"/>
        <v>0</v>
      </c>
      <c r="L1488" s="107">
        <f t="shared" si="843"/>
        <v>0</v>
      </c>
      <c r="M1488" s="107">
        <f t="shared" si="827"/>
        <v>46700</v>
      </c>
    </row>
    <row r="1489" spans="1:13" ht="15" hidden="1" x14ac:dyDescent="0.2">
      <c r="A1489" s="95" t="s">
        <v>819</v>
      </c>
      <c r="B1489" s="93" t="s">
        <v>822</v>
      </c>
      <c r="C1489" s="94">
        <v>11</v>
      </c>
      <c r="D1489" s="95" t="s">
        <v>101</v>
      </c>
      <c r="E1489" s="118">
        <v>3231</v>
      </c>
      <c r="F1489" s="141" t="s">
        <v>52</v>
      </c>
      <c r="H1489" s="228">
        <v>4000</v>
      </c>
      <c r="I1489" s="228"/>
      <c r="J1489" s="228">
        <v>5000</v>
      </c>
      <c r="K1489" s="228"/>
      <c r="L1489" s="228"/>
      <c r="M1489" s="228">
        <f t="shared" si="827"/>
        <v>9000</v>
      </c>
    </row>
    <row r="1490" spans="1:13" ht="15" hidden="1" x14ac:dyDescent="0.2">
      <c r="A1490" s="95" t="s">
        <v>819</v>
      </c>
      <c r="B1490" s="93" t="s">
        <v>822</v>
      </c>
      <c r="C1490" s="94">
        <v>11</v>
      </c>
      <c r="D1490" s="95" t="s">
        <v>101</v>
      </c>
      <c r="E1490" s="118">
        <v>3232</v>
      </c>
      <c r="F1490" s="141" t="s">
        <v>53</v>
      </c>
      <c r="H1490" s="228">
        <v>5000</v>
      </c>
      <c r="I1490" s="228"/>
      <c r="J1490" s="228">
        <v>5000</v>
      </c>
      <c r="K1490" s="228"/>
      <c r="L1490" s="228"/>
      <c r="M1490" s="228">
        <f t="shared" si="827"/>
        <v>10000</v>
      </c>
    </row>
    <row r="1491" spans="1:13" ht="15" hidden="1" x14ac:dyDescent="0.2">
      <c r="A1491" s="95" t="s">
        <v>819</v>
      </c>
      <c r="B1491" s="93" t="s">
        <v>822</v>
      </c>
      <c r="C1491" s="94">
        <v>11</v>
      </c>
      <c r="D1491" s="95" t="s">
        <v>101</v>
      </c>
      <c r="E1491" s="118">
        <v>3236</v>
      </c>
      <c r="F1491" s="141" t="s">
        <v>57</v>
      </c>
      <c r="H1491" s="228">
        <v>2500</v>
      </c>
      <c r="I1491" s="228"/>
      <c r="J1491" s="228"/>
      <c r="K1491" s="228"/>
      <c r="L1491" s="228"/>
      <c r="M1491" s="228">
        <f t="shared" si="827"/>
        <v>2500</v>
      </c>
    </row>
    <row r="1492" spans="1:13" ht="15" hidden="1" x14ac:dyDescent="0.2">
      <c r="A1492" s="95" t="s">
        <v>819</v>
      </c>
      <c r="B1492" s="93" t="s">
        <v>822</v>
      </c>
      <c r="C1492" s="94">
        <v>11</v>
      </c>
      <c r="D1492" s="95" t="s">
        <v>101</v>
      </c>
      <c r="E1492" s="118">
        <v>3237</v>
      </c>
      <c r="F1492" s="141" t="s">
        <v>58</v>
      </c>
      <c r="H1492" s="228">
        <v>5000</v>
      </c>
      <c r="I1492" s="228"/>
      <c r="J1492" s="228">
        <v>5000</v>
      </c>
      <c r="K1492" s="228"/>
      <c r="L1492" s="228"/>
      <c r="M1492" s="228">
        <f t="shared" si="827"/>
        <v>10000</v>
      </c>
    </row>
    <row r="1493" spans="1:13" ht="15" hidden="1" x14ac:dyDescent="0.2">
      <c r="A1493" s="95" t="s">
        <v>819</v>
      </c>
      <c r="B1493" s="93" t="s">
        <v>822</v>
      </c>
      <c r="C1493" s="94">
        <v>11</v>
      </c>
      <c r="D1493" s="95" t="s">
        <v>101</v>
      </c>
      <c r="E1493" s="118">
        <v>3238</v>
      </c>
      <c r="F1493" s="141" t="s">
        <v>59</v>
      </c>
      <c r="H1493" s="228">
        <v>7500</v>
      </c>
      <c r="I1493" s="228"/>
      <c r="J1493" s="228"/>
      <c r="K1493" s="228"/>
      <c r="L1493" s="228"/>
      <c r="M1493" s="228">
        <f t="shared" si="827"/>
        <v>7500</v>
      </c>
    </row>
    <row r="1494" spans="1:13" ht="15" hidden="1" x14ac:dyDescent="0.2">
      <c r="A1494" s="95" t="s">
        <v>819</v>
      </c>
      <c r="B1494" s="93" t="s">
        <v>822</v>
      </c>
      <c r="C1494" s="94">
        <v>11</v>
      </c>
      <c r="D1494" s="95" t="s">
        <v>101</v>
      </c>
      <c r="E1494" s="118">
        <v>3239</v>
      </c>
      <c r="F1494" s="141" t="s">
        <v>60</v>
      </c>
      <c r="H1494" s="228">
        <v>3000</v>
      </c>
      <c r="I1494" s="228"/>
      <c r="J1494" s="228">
        <v>4700</v>
      </c>
      <c r="K1494" s="228"/>
      <c r="L1494" s="228"/>
      <c r="M1494" s="228">
        <f t="shared" si="827"/>
        <v>7700</v>
      </c>
    </row>
    <row r="1495" spans="1:13" hidden="1" x14ac:dyDescent="0.2">
      <c r="A1495" s="117" t="s">
        <v>819</v>
      </c>
      <c r="B1495" s="101" t="s">
        <v>822</v>
      </c>
      <c r="C1495" s="102">
        <v>11</v>
      </c>
      <c r="D1495" s="117"/>
      <c r="E1495" s="112">
        <v>329</v>
      </c>
      <c r="F1495" s="140"/>
      <c r="G1495" s="182"/>
      <c r="H1495" s="107">
        <f t="shared" ref="H1495:I1495" si="844">SUM(H1496:H1498)</f>
        <v>60500</v>
      </c>
      <c r="I1495" s="107">
        <f t="shared" si="844"/>
        <v>20000</v>
      </c>
      <c r="J1495" s="107">
        <f t="shared" ref="J1495:L1495" si="845">SUM(J1496:J1498)</f>
        <v>0</v>
      </c>
      <c r="K1495" s="107">
        <f t="shared" si="845"/>
        <v>0</v>
      </c>
      <c r="L1495" s="107">
        <f t="shared" si="845"/>
        <v>0</v>
      </c>
      <c r="M1495" s="107">
        <f t="shared" si="827"/>
        <v>40500</v>
      </c>
    </row>
    <row r="1496" spans="1:13" ht="30" hidden="1" x14ac:dyDescent="0.2">
      <c r="A1496" s="95" t="s">
        <v>819</v>
      </c>
      <c r="B1496" s="93" t="s">
        <v>822</v>
      </c>
      <c r="C1496" s="94">
        <v>11</v>
      </c>
      <c r="D1496" s="95" t="s">
        <v>101</v>
      </c>
      <c r="E1496" s="118">
        <v>3291</v>
      </c>
      <c r="F1496" s="141" t="s">
        <v>474</v>
      </c>
      <c r="G1496" s="182"/>
      <c r="H1496" s="228">
        <v>27500</v>
      </c>
      <c r="I1496" s="228"/>
      <c r="J1496" s="228"/>
      <c r="K1496" s="228"/>
      <c r="L1496" s="228"/>
      <c r="M1496" s="228">
        <f t="shared" si="827"/>
        <v>27500</v>
      </c>
    </row>
    <row r="1497" spans="1:13" ht="15" hidden="1" x14ac:dyDescent="0.2">
      <c r="A1497" s="95" t="s">
        <v>819</v>
      </c>
      <c r="B1497" s="93" t="s">
        <v>822</v>
      </c>
      <c r="C1497" s="94">
        <v>11</v>
      </c>
      <c r="D1497" s="95" t="s">
        <v>101</v>
      </c>
      <c r="E1497" s="118">
        <v>3292</v>
      </c>
      <c r="F1497" s="141" t="s">
        <v>63</v>
      </c>
      <c r="H1497" s="228">
        <v>10000</v>
      </c>
      <c r="I1497" s="228"/>
      <c r="J1497" s="228"/>
      <c r="K1497" s="228"/>
      <c r="L1497" s="228"/>
      <c r="M1497" s="228">
        <f t="shared" si="827"/>
        <v>10000</v>
      </c>
    </row>
    <row r="1498" spans="1:13" ht="15" hidden="1" x14ac:dyDescent="0.2">
      <c r="A1498" s="95" t="s">
        <v>819</v>
      </c>
      <c r="B1498" s="93" t="s">
        <v>822</v>
      </c>
      <c r="C1498" s="94">
        <v>11</v>
      </c>
      <c r="D1498" s="95" t="s">
        <v>101</v>
      </c>
      <c r="E1498" s="118">
        <v>3294</v>
      </c>
      <c r="F1498" s="141" t="s">
        <v>605</v>
      </c>
      <c r="H1498" s="228">
        <v>23000</v>
      </c>
      <c r="I1498" s="228">
        <v>20000</v>
      </c>
      <c r="J1498" s="228"/>
      <c r="K1498" s="228"/>
      <c r="L1498" s="228"/>
      <c r="M1498" s="228">
        <f t="shared" si="827"/>
        <v>3000</v>
      </c>
    </row>
    <row r="1499" spans="1:13" hidden="1" x14ac:dyDescent="0.2">
      <c r="A1499" s="183" t="s">
        <v>819</v>
      </c>
      <c r="B1499" s="164" t="s">
        <v>822</v>
      </c>
      <c r="C1499" s="165">
        <v>11</v>
      </c>
      <c r="D1499" s="164"/>
      <c r="E1499" s="166">
        <v>42</v>
      </c>
      <c r="F1499" s="167"/>
      <c r="G1499" s="167"/>
      <c r="H1499" s="181">
        <f t="shared" ref="H1499:L1500" si="846">H1500</f>
        <v>8000</v>
      </c>
      <c r="I1499" s="181">
        <f t="shared" si="846"/>
        <v>0</v>
      </c>
      <c r="J1499" s="181">
        <f t="shared" si="846"/>
        <v>0</v>
      </c>
      <c r="K1499" s="181">
        <f t="shared" si="846"/>
        <v>0</v>
      </c>
      <c r="L1499" s="181">
        <f t="shared" si="846"/>
        <v>0</v>
      </c>
      <c r="M1499" s="181">
        <f t="shared" si="827"/>
        <v>8000</v>
      </c>
    </row>
    <row r="1500" spans="1:13" hidden="1" x14ac:dyDescent="0.2">
      <c r="A1500" s="117" t="s">
        <v>819</v>
      </c>
      <c r="B1500" s="101" t="s">
        <v>822</v>
      </c>
      <c r="C1500" s="102">
        <v>11</v>
      </c>
      <c r="D1500" s="117"/>
      <c r="E1500" s="112">
        <v>422</v>
      </c>
      <c r="F1500" s="140"/>
      <c r="G1500" s="182"/>
      <c r="H1500" s="107">
        <f t="shared" si="846"/>
        <v>8000</v>
      </c>
      <c r="I1500" s="107">
        <f t="shared" si="846"/>
        <v>0</v>
      </c>
      <c r="J1500" s="107">
        <f t="shared" si="846"/>
        <v>0</v>
      </c>
      <c r="K1500" s="107">
        <f t="shared" si="846"/>
        <v>0</v>
      </c>
      <c r="L1500" s="107">
        <f t="shared" si="846"/>
        <v>0</v>
      </c>
      <c r="M1500" s="107">
        <f t="shared" si="827"/>
        <v>8000</v>
      </c>
    </row>
    <row r="1501" spans="1:13" ht="15" hidden="1" x14ac:dyDescent="0.2">
      <c r="A1501" s="95" t="s">
        <v>819</v>
      </c>
      <c r="B1501" s="93" t="s">
        <v>822</v>
      </c>
      <c r="C1501" s="94">
        <v>11</v>
      </c>
      <c r="D1501" s="95" t="s">
        <v>101</v>
      </c>
      <c r="E1501" s="118">
        <v>4221</v>
      </c>
      <c r="F1501" s="141" t="s">
        <v>74</v>
      </c>
      <c r="H1501" s="228">
        <v>8000</v>
      </c>
      <c r="I1501" s="228"/>
      <c r="J1501" s="228"/>
      <c r="K1501" s="228"/>
      <c r="L1501" s="228"/>
      <c r="M1501" s="228">
        <f t="shared" si="827"/>
        <v>8000</v>
      </c>
    </row>
    <row r="1502" spans="1:13" ht="33.75" hidden="1" x14ac:dyDescent="0.2">
      <c r="A1502" s="195" t="s">
        <v>819</v>
      </c>
      <c r="B1502" s="170" t="s">
        <v>824</v>
      </c>
      <c r="C1502" s="170"/>
      <c r="D1502" s="170"/>
      <c r="E1502" s="171"/>
      <c r="F1502" s="173" t="s">
        <v>802</v>
      </c>
      <c r="G1502" s="174" t="s">
        <v>652</v>
      </c>
      <c r="H1502" s="180">
        <f>H1503++H1507+H1510</f>
        <v>2861784</v>
      </c>
      <c r="I1502" s="180">
        <f>I1503++I1507+I1510</f>
        <v>13000</v>
      </c>
      <c r="J1502" s="180">
        <f>J1503++J1507+J1510</f>
        <v>23000</v>
      </c>
      <c r="K1502" s="180">
        <f>K1503++K1507+K1510</f>
        <v>100000</v>
      </c>
      <c r="L1502" s="180">
        <f>L1503++L1507+L1510</f>
        <v>0</v>
      </c>
      <c r="M1502" s="180">
        <f t="shared" si="827"/>
        <v>2771784</v>
      </c>
    </row>
    <row r="1503" spans="1:13" hidden="1" x14ac:dyDescent="0.2">
      <c r="A1503" s="183" t="s">
        <v>819</v>
      </c>
      <c r="B1503" s="164" t="s">
        <v>824</v>
      </c>
      <c r="C1503" s="165">
        <v>11</v>
      </c>
      <c r="D1503" s="164"/>
      <c r="E1503" s="166">
        <v>32</v>
      </c>
      <c r="F1503" s="167"/>
      <c r="G1503" s="167"/>
      <c r="H1503" s="181">
        <f t="shared" ref="H1503:L1503" si="847">H1504</f>
        <v>539817</v>
      </c>
      <c r="I1503" s="181">
        <f t="shared" si="847"/>
        <v>0</v>
      </c>
      <c r="J1503" s="181">
        <f t="shared" si="847"/>
        <v>23000</v>
      </c>
      <c r="K1503" s="181">
        <f t="shared" si="847"/>
        <v>0</v>
      </c>
      <c r="L1503" s="181">
        <f t="shared" si="847"/>
        <v>0</v>
      </c>
      <c r="M1503" s="181">
        <f t="shared" si="827"/>
        <v>562817</v>
      </c>
    </row>
    <row r="1504" spans="1:13" hidden="1" x14ac:dyDescent="0.2">
      <c r="A1504" s="117" t="s">
        <v>819</v>
      </c>
      <c r="B1504" s="101" t="s">
        <v>824</v>
      </c>
      <c r="C1504" s="102">
        <v>11</v>
      </c>
      <c r="D1504" s="117"/>
      <c r="E1504" s="112">
        <v>323</v>
      </c>
      <c r="F1504" s="140"/>
      <c r="G1504" s="182"/>
      <c r="H1504" s="107">
        <f t="shared" ref="H1504:I1504" si="848">SUM(H1505:H1506)</f>
        <v>539817</v>
      </c>
      <c r="I1504" s="107">
        <f t="shared" si="848"/>
        <v>0</v>
      </c>
      <c r="J1504" s="107">
        <f t="shared" ref="J1504:L1504" si="849">SUM(J1505:J1506)</f>
        <v>23000</v>
      </c>
      <c r="K1504" s="107">
        <f t="shared" si="849"/>
        <v>0</v>
      </c>
      <c r="L1504" s="107">
        <f t="shared" si="849"/>
        <v>0</v>
      </c>
      <c r="M1504" s="107">
        <f t="shared" si="827"/>
        <v>562817</v>
      </c>
    </row>
    <row r="1505" spans="1:13" ht="15" hidden="1" x14ac:dyDescent="0.2">
      <c r="A1505" s="95" t="s">
        <v>819</v>
      </c>
      <c r="B1505" s="93" t="s">
        <v>824</v>
      </c>
      <c r="C1505" s="94">
        <v>11</v>
      </c>
      <c r="D1505" s="95" t="s">
        <v>101</v>
      </c>
      <c r="E1505" s="118">
        <v>3232</v>
      </c>
      <c r="F1505" s="141" t="s">
        <v>53</v>
      </c>
      <c r="H1505" s="228">
        <v>500000</v>
      </c>
      <c r="I1505" s="228"/>
      <c r="J1505" s="228"/>
      <c r="K1505" s="228"/>
      <c r="L1505" s="228"/>
      <c r="M1505" s="228">
        <f t="shared" si="827"/>
        <v>500000</v>
      </c>
    </row>
    <row r="1506" spans="1:13" ht="15" hidden="1" x14ac:dyDescent="0.2">
      <c r="A1506" s="95" t="s">
        <v>819</v>
      </c>
      <c r="B1506" s="93" t="s">
        <v>824</v>
      </c>
      <c r="C1506" s="94">
        <v>11</v>
      </c>
      <c r="D1506" s="95" t="s">
        <v>101</v>
      </c>
      <c r="E1506" s="118">
        <v>3237</v>
      </c>
      <c r="F1506" s="141" t="s">
        <v>58</v>
      </c>
      <c r="H1506" s="228">
        <v>39817</v>
      </c>
      <c r="I1506" s="228"/>
      <c r="J1506" s="228">
        <v>23000</v>
      </c>
      <c r="K1506" s="228"/>
      <c r="L1506" s="228"/>
      <c r="M1506" s="228">
        <f t="shared" si="827"/>
        <v>62817</v>
      </c>
    </row>
    <row r="1507" spans="1:13" hidden="1" x14ac:dyDescent="0.2">
      <c r="A1507" s="183" t="s">
        <v>819</v>
      </c>
      <c r="B1507" s="164" t="s">
        <v>824</v>
      </c>
      <c r="C1507" s="165">
        <v>11</v>
      </c>
      <c r="D1507" s="165"/>
      <c r="E1507" s="166">
        <v>41</v>
      </c>
      <c r="F1507" s="167"/>
      <c r="G1507" s="168"/>
      <c r="H1507" s="247">
        <f t="shared" ref="H1507:L1508" si="850">H1508</f>
        <v>13272</v>
      </c>
      <c r="I1507" s="247">
        <f t="shared" si="850"/>
        <v>13000</v>
      </c>
      <c r="J1507" s="247">
        <f t="shared" si="850"/>
        <v>0</v>
      </c>
      <c r="K1507" s="247">
        <f t="shared" si="850"/>
        <v>0</v>
      </c>
      <c r="L1507" s="247">
        <f t="shared" si="850"/>
        <v>0</v>
      </c>
      <c r="M1507" s="247">
        <f t="shared" si="827"/>
        <v>272</v>
      </c>
    </row>
    <row r="1508" spans="1:13" hidden="1" x14ac:dyDescent="0.2">
      <c r="A1508" s="117" t="s">
        <v>819</v>
      </c>
      <c r="B1508" s="101" t="s">
        <v>824</v>
      </c>
      <c r="C1508" s="102">
        <v>11</v>
      </c>
      <c r="D1508" s="103"/>
      <c r="E1508" s="104">
        <v>411</v>
      </c>
      <c r="F1508" s="140"/>
      <c r="G1508" s="105"/>
      <c r="H1508" s="106">
        <f t="shared" si="850"/>
        <v>13272</v>
      </c>
      <c r="I1508" s="106">
        <f t="shared" si="850"/>
        <v>13000</v>
      </c>
      <c r="J1508" s="106">
        <f t="shared" si="850"/>
        <v>0</v>
      </c>
      <c r="K1508" s="106">
        <f t="shared" si="850"/>
        <v>0</v>
      </c>
      <c r="L1508" s="106">
        <f t="shared" si="850"/>
        <v>0</v>
      </c>
      <c r="M1508" s="106">
        <f t="shared" si="827"/>
        <v>272</v>
      </c>
    </row>
    <row r="1509" spans="1:13" ht="15" hidden="1" x14ac:dyDescent="0.2">
      <c r="A1509" s="95" t="s">
        <v>819</v>
      </c>
      <c r="B1509" s="93" t="s">
        <v>824</v>
      </c>
      <c r="C1509" s="94">
        <v>11</v>
      </c>
      <c r="D1509" s="108" t="s">
        <v>101</v>
      </c>
      <c r="E1509" s="109">
        <v>4111</v>
      </c>
      <c r="F1509" s="141" t="s">
        <v>246</v>
      </c>
      <c r="G1509" s="131"/>
      <c r="H1509" s="228">
        <v>13272</v>
      </c>
      <c r="I1509" s="228">
        <v>13000</v>
      </c>
      <c r="J1509" s="228"/>
      <c r="K1509" s="228"/>
      <c r="L1509" s="228"/>
      <c r="M1509" s="228">
        <f t="shared" si="827"/>
        <v>272</v>
      </c>
    </row>
    <row r="1510" spans="1:13" hidden="1" x14ac:dyDescent="0.2">
      <c r="A1510" s="183" t="s">
        <v>819</v>
      </c>
      <c r="B1510" s="164" t="s">
        <v>824</v>
      </c>
      <c r="C1510" s="165">
        <v>11</v>
      </c>
      <c r="D1510" s="164"/>
      <c r="E1510" s="166">
        <v>42</v>
      </c>
      <c r="F1510" s="167"/>
      <c r="G1510" s="167"/>
      <c r="H1510" s="181">
        <f t="shared" ref="H1510:L1510" si="851">H1511</f>
        <v>2308695</v>
      </c>
      <c r="I1510" s="181">
        <f t="shared" si="851"/>
        <v>0</v>
      </c>
      <c r="J1510" s="181">
        <f t="shared" si="851"/>
        <v>0</v>
      </c>
      <c r="K1510" s="181">
        <f t="shared" si="851"/>
        <v>100000</v>
      </c>
      <c r="L1510" s="181">
        <f t="shared" si="851"/>
        <v>0</v>
      </c>
      <c r="M1510" s="181">
        <f t="shared" si="827"/>
        <v>2208695</v>
      </c>
    </row>
    <row r="1511" spans="1:13" hidden="1" x14ac:dyDescent="0.2">
      <c r="A1511" s="117" t="s">
        <v>819</v>
      </c>
      <c r="B1511" s="101" t="s">
        <v>824</v>
      </c>
      <c r="C1511" s="102">
        <v>11</v>
      </c>
      <c r="D1511" s="117"/>
      <c r="E1511" s="112">
        <v>421</v>
      </c>
      <c r="F1511" s="143"/>
      <c r="G1511" s="182"/>
      <c r="H1511" s="107">
        <f t="shared" ref="H1511:L1511" si="852">H1512</f>
        <v>2308695</v>
      </c>
      <c r="I1511" s="107">
        <f t="shared" si="852"/>
        <v>0</v>
      </c>
      <c r="J1511" s="107">
        <f t="shared" si="852"/>
        <v>0</v>
      </c>
      <c r="K1511" s="107">
        <f t="shared" si="852"/>
        <v>100000</v>
      </c>
      <c r="L1511" s="107">
        <f t="shared" si="852"/>
        <v>0</v>
      </c>
      <c r="M1511" s="107">
        <f t="shared" si="827"/>
        <v>2208695</v>
      </c>
    </row>
    <row r="1512" spans="1:13" ht="15" hidden="1" x14ac:dyDescent="0.2">
      <c r="A1512" s="95" t="s">
        <v>819</v>
      </c>
      <c r="B1512" s="93" t="s">
        <v>824</v>
      </c>
      <c r="C1512" s="94">
        <v>11</v>
      </c>
      <c r="D1512" s="95" t="s">
        <v>101</v>
      </c>
      <c r="E1512" s="118">
        <v>4214</v>
      </c>
      <c r="F1512" s="142" t="s">
        <v>500</v>
      </c>
      <c r="H1512" s="228">
        <v>2308695</v>
      </c>
      <c r="I1512" s="228"/>
      <c r="J1512" s="228"/>
      <c r="K1512" s="228">
        <v>100000</v>
      </c>
      <c r="L1512" s="228"/>
      <c r="M1512" s="228">
        <f t="shared" si="827"/>
        <v>2208695</v>
      </c>
    </row>
    <row r="1513" spans="1:13" s="207" customFormat="1" ht="56.25" hidden="1" x14ac:dyDescent="0.2">
      <c r="A1513" s="195" t="s">
        <v>819</v>
      </c>
      <c r="B1513" s="195" t="s">
        <v>825</v>
      </c>
      <c r="C1513" s="170"/>
      <c r="D1513" s="170"/>
      <c r="E1513" s="171"/>
      <c r="F1513" s="173" t="s">
        <v>826</v>
      </c>
      <c r="G1513" s="174" t="s">
        <v>659</v>
      </c>
      <c r="H1513" s="180">
        <f>H1520+H1525+H1531+H1514+H1517</f>
        <v>2622271</v>
      </c>
      <c r="I1513" s="180">
        <f>I1520+I1525+I1531+I1514+I1517</f>
        <v>22000</v>
      </c>
      <c r="J1513" s="180">
        <f>J1520+J1525+J1531+J1514+J1517</f>
        <v>2000</v>
      </c>
      <c r="K1513" s="180">
        <f>K1520+K1525+K1531+K1514+K1517</f>
        <v>0</v>
      </c>
      <c r="L1513" s="180">
        <f>L1520+L1525+L1531+L1514+L1517</f>
        <v>2525000</v>
      </c>
      <c r="M1513" s="180">
        <f t="shared" si="827"/>
        <v>5127271</v>
      </c>
    </row>
    <row r="1514" spans="1:13" s="207" customFormat="1" hidden="1" x14ac:dyDescent="0.2">
      <c r="A1514" s="183" t="s">
        <v>819</v>
      </c>
      <c r="B1514" s="183" t="s">
        <v>825</v>
      </c>
      <c r="C1514" s="165">
        <v>11</v>
      </c>
      <c r="D1514" s="164"/>
      <c r="E1514" s="166">
        <v>32</v>
      </c>
      <c r="F1514" s="167"/>
      <c r="G1514" s="167"/>
      <c r="H1514" s="181">
        <f t="shared" ref="H1514:L1515" si="853">H1515</f>
        <v>13405</v>
      </c>
      <c r="I1514" s="181">
        <f t="shared" si="853"/>
        <v>0</v>
      </c>
      <c r="J1514" s="181">
        <f t="shared" si="853"/>
        <v>0</v>
      </c>
      <c r="K1514" s="181">
        <f t="shared" si="853"/>
        <v>0</v>
      </c>
      <c r="L1514" s="181">
        <f t="shared" si="853"/>
        <v>0</v>
      </c>
      <c r="M1514" s="181">
        <f t="shared" si="827"/>
        <v>13405</v>
      </c>
    </row>
    <row r="1515" spans="1:13" s="207" customFormat="1" hidden="1" x14ac:dyDescent="0.2">
      <c r="A1515" s="117" t="s">
        <v>819</v>
      </c>
      <c r="B1515" s="117" t="s">
        <v>825</v>
      </c>
      <c r="C1515" s="102">
        <v>11</v>
      </c>
      <c r="D1515" s="117"/>
      <c r="E1515" s="112">
        <v>323</v>
      </c>
      <c r="F1515" s="140"/>
      <c r="G1515" s="182"/>
      <c r="H1515" s="107">
        <f t="shared" si="853"/>
        <v>13405</v>
      </c>
      <c r="I1515" s="107">
        <f t="shared" si="853"/>
        <v>0</v>
      </c>
      <c r="J1515" s="107">
        <f t="shared" si="853"/>
        <v>0</v>
      </c>
      <c r="K1515" s="107">
        <f t="shared" si="853"/>
        <v>0</v>
      </c>
      <c r="L1515" s="107">
        <f t="shared" si="853"/>
        <v>0</v>
      </c>
      <c r="M1515" s="107">
        <f t="shared" si="827"/>
        <v>13405</v>
      </c>
    </row>
    <row r="1516" spans="1:13" s="207" customFormat="1" ht="15" hidden="1" x14ac:dyDescent="0.2">
      <c r="A1516" s="95" t="s">
        <v>819</v>
      </c>
      <c r="B1516" s="95" t="s">
        <v>825</v>
      </c>
      <c r="C1516" s="94">
        <v>11</v>
      </c>
      <c r="D1516" s="108" t="s">
        <v>101</v>
      </c>
      <c r="E1516" s="109">
        <v>3237</v>
      </c>
      <c r="F1516" s="141" t="s">
        <v>58</v>
      </c>
      <c r="G1516" s="133"/>
      <c r="H1516" s="228">
        <v>13405</v>
      </c>
      <c r="I1516" s="228"/>
      <c r="J1516" s="228"/>
      <c r="K1516" s="228"/>
      <c r="L1516" s="228"/>
      <c r="M1516" s="228">
        <f t="shared" si="827"/>
        <v>13405</v>
      </c>
    </row>
    <row r="1517" spans="1:13" s="207" customFormat="1" hidden="1" x14ac:dyDescent="0.2">
      <c r="A1517" s="183" t="s">
        <v>819</v>
      </c>
      <c r="B1517" s="183" t="s">
        <v>825</v>
      </c>
      <c r="C1517" s="165">
        <v>11</v>
      </c>
      <c r="D1517" s="164"/>
      <c r="E1517" s="166">
        <v>42</v>
      </c>
      <c r="F1517" s="167"/>
      <c r="G1517" s="167"/>
      <c r="H1517" s="181">
        <f t="shared" ref="H1517:L1518" si="854">H1518</f>
        <v>929060</v>
      </c>
      <c r="I1517" s="181">
        <f t="shared" si="854"/>
        <v>0</v>
      </c>
      <c r="J1517" s="181">
        <f t="shared" si="854"/>
        <v>0</v>
      </c>
      <c r="K1517" s="181">
        <f t="shared" si="854"/>
        <v>0</v>
      </c>
      <c r="L1517" s="181">
        <f t="shared" si="854"/>
        <v>2525000</v>
      </c>
      <c r="M1517" s="181">
        <f t="shared" si="827"/>
        <v>3454060</v>
      </c>
    </row>
    <row r="1518" spans="1:13" s="207" customFormat="1" hidden="1" x14ac:dyDescent="0.2">
      <c r="A1518" s="117" t="s">
        <v>819</v>
      </c>
      <c r="B1518" s="117" t="s">
        <v>825</v>
      </c>
      <c r="C1518" s="102">
        <v>11</v>
      </c>
      <c r="D1518" s="117"/>
      <c r="E1518" s="112">
        <v>421</v>
      </c>
      <c r="F1518" s="140"/>
      <c r="G1518" s="182"/>
      <c r="H1518" s="107">
        <f t="shared" si="854"/>
        <v>929060</v>
      </c>
      <c r="I1518" s="107">
        <f t="shared" si="854"/>
        <v>0</v>
      </c>
      <c r="J1518" s="107">
        <f t="shared" si="854"/>
        <v>0</v>
      </c>
      <c r="K1518" s="107">
        <f t="shared" si="854"/>
        <v>0</v>
      </c>
      <c r="L1518" s="107">
        <f t="shared" si="854"/>
        <v>2525000</v>
      </c>
      <c r="M1518" s="107">
        <f t="shared" ref="M1518:M1585" si="855">H1518-I1518+J1518-K1518+L1518</f>
        <v>3454060</v>
      </c>
    </row>
    <row r="1519" spans="1:13" s="207" customFormat="1" ht="15" hidden="1" x14ac:dyDescent="0.2">
      <c r="A1519" s="95" t="s">
        <v>819</v>
      </c>
      <c r="B1519" s="95" t="s">
        <v>825</v>
      </c>
      <c r="C1519" s="94">
        <v>11</v>
      </c>
      <c r="D1519" s="108" t="s">
        <v>101</v>
      </c>
      <c r="E1519" s="109">
        <v>4214</v>
      </c>
      <c r="F1519" s="141" t="s">
        <v>500</v>
      </c>
      <c r="G1519" s="133"/>
      <c r="H1519" s="228">
        <v>929060</v>
      </c>
      <c r="I1519" s="228"/>
      <c r="J1519" s="228"/>
      <c r="K1519" s="228"/>
      <c r="L1519" s="228">
        <v>2525000</v>
      </c>
      <c r="M1519" s="228">
        <f t="shared" si="855"/>
        <v>3454060</v>
      </c>
    </row>
    <row r="1520" spans="1:13" s="207" customFormat="1" hidden="1" x14ac:dyDescent="0.2">
      <c r="A1520" s="183" t="s">
        <v>819</v>
      </c>
      <c r="B1520" s="183" t="s">
        <v>825</v>
      </c>
      <c r="C1520" s="165">
        <v>12</v>
      </c>
      <c r="D1520" s="164"/>
      <c r="E1520" s="166">
        <v>31</v>
      </c>
      <c r="F1520" s="167"/>
      <c r="G1520" s="167"/>
      <c r="H1520" s="181">
        <f t="shared" ref="H1520:I1520" si="856">H1521+H1523</f>
        <v>3982</v>
      </c>
      <c r="I1520" s="181">
        <f t="shared" si="856"/>
        <v>0</v>
      </c>
      <c r="J1520" s="181">
        <f t="shared" ref="J1520:L1520" si="857">J1521+J1523</f>
        <v>1400</v>
      </c>
      <c r="K1520" s="181">
        <f t="shared" si="857"/>
        <v>0</v>
      </c>
      <c r="L1520" s="181">
        <f t="shared" si="857"/>
        <v>0</v>
      </c>
      <c r="M1520" s="181">
        <f t="shared" si="855"/>
        <v>5382</v>
      </c>
    </row>
    <row r="1521" spans="1:13" s="207" customFormat="1" hidden="1" x14ac:dyDescent="0.2">
      <c r="A1521" s="117" t="s">
        <v>819</v>
      </c>
      <c r="B1521" s="117" t="s">
        <v>825</v>
      </c>
      <c r="C1521" s="102">
        <v>12</v>
      </c>
      <c r="D1521" s="117"/>
      <c r="E1521" s="112">
        <v>311</v>
      </c>
      <c r="F1521" s="140"/>
      <c r="G1521" s="182"/>
      <c r="H1521" s="107">
        <f t="shared" ref="H1521:L1521" si="858">H1522</f>
        <v>3318</v>
      </c>
      <c r="I1521" s="107">
        <f t="shared" si="858"/>
        <v>0</v>
      </c>
      <c r="J1521" s="107">
        <f t="shared" si="858"/>
        <v>1100</v>
      </c>
      <c r="K1521" s="107">
        <f t="shared" si="858"/>
        <v>0</v>
      </c>
      <c r="L1521" s="107">
        <f t="shared" si="858"/>
        <v>0</v>
      </c>
      <c r="M1521" s="107">
        <f t="shared" si="855"/>
        <v>4418</v>
      </c>
    </row>
    <row r="1522" spans="1:13" s="207" customFormat="1" ht="15" hidden="1" x14ac:dyDescent="0.2">
      <c r="A1522" s="95" t="s">
        <v>819</v>
      </c>
      <c r="B1522" s="95" t="s">
        <v>825</v>
      </c>
      <c r="C1522" s="94">
        <v>12</v>
      </c>
      <c r="D1522" s="108" t="s">
        <v>101</v>
      </c>
      <c r="E1522" s="109">
        <v>3111</v>
      </c>
      <c r="F1522" s="141" t="s">
        <v>33</v>
      </c>
      <c r="G1522" s="133"/>
      <c r="H1522" s="228">
        <v>3318</v>
      </c>
      <c r="I1522" s="228"/>
      <c r="J1522" s="228">
        <v>1100</v>
      </c>
      <c r="K1522" s="228"/>
      <c r="L1522" s="228"/>
      <c r="M1522" s="228">
        <f t="shared" si="855"/>
        <v>4418</v>
      </c>
    </row>
    <row r="1523" spans="1:13" s="207" customFormat="1" hidden="1" x14ac:dyDescent="0.2">
      <c r="A1523" s="117" t="s">
        <v>819</v>
      </c>
      <c r="B1523" s="117" t="s">
        <v>825</v>
      </c>
      <c r="C1523" s="102">
        <v>12</v>
      </c>
      <c r="D1523" s="152"/>
      <c r="E1523" s="147">
        <v>313</v>
      </c>
      <c r="F1523" s="140"/>
      <c r="G1523" s="182"/>
      <c r="H1523" s="107">
        <f t="shared" ref="H1523:L1523" si="859">H1524</f>
        <v>664</v>
      </c>
      <c r="I1523" s="107">
        <f t="shared" si="859"/>
        <v>0</v>
      </c>
      <c r="J1523" s="107">
        <f t="shared" si="859"/>
        <v>300</v>
      </c>
      <c r="K1523" s="107">
        <f t="shared" si="859"/>
        <v>0</v>
      </c>
      <c r="L1523" s="107">
        <f t="shared" si="859"/>
        <v>0</v>
      </c>
      <c r="M1523" s="107">
        <f t="shared" si="855"/>
        <v>964</v>
      </c>
    </row>
    <row r="1524" spans="1:13" s="207" customFormat="1" ht="15" hidden="1" x14ac:dyDescent="0.2">
      <c r="A1524" s="95" t="s">
        <v>819</v>
      </c>
      <c r="B1524" s="95" t="s">
        <v>825</v>
      </c>
      <c r="C1524" s="94">
        <v>12</v>
      </c>
      <c r="D1524" s="108" t="s">
        <v>101</v>
      </c>
      <c r="E1524" s="109">
        <v>3132</v>
      </c>
      <c r="F1524" s="141" t="s">
        <v>40</v>
      </c>
      <c r="G1524" s="133"/>
      <c r="H1524" s="228">
        <v>664</v>
      </c>
      <c r="I1524" s="228"/>
      <c r="J1524" s="228">
        <v>300</v>
      </c>
      <c r="K1524" s="228"/>
      <c r="L1524" s="228"/>
      <c r="M1524" s="228">
        <f t="shared" si="855"/>
        <v>964</v>
      </c>
    </row>
    <row r="1525" spans="1:13" s="207" customFormat="1" hidden="1" x14ac:dyDescent="0.2">
      <c r="A1525" s="183" t="s">
        <v>819</v>
      </c>
      <c r="B1525" s="183" t="s">
        <v>825</v>
      </c>
      <c r="C1525" s="165">
        <v>12</v>
      </c>
      <c r="D1525" s="164"/>
      <c r="E1525" s="166">
        <v>32</v>
      </c>
      <c r="F1525" s="167"/>
      <c r="G1525" s="167"/>
      <c r="H1525" s="181">
        <f t="shared" ref="H1525:I1525" si="860">H1526+H1528</f>
        <v>16789</v>
      </c>
      <c r="I1525" s="181">
        <f t="shared" si="860"/>
        <v>0</v>
      </c>
      <c r="J1525" s="181">
        <f t="shared" ref="J1525:L1525" si="861">J1526+J1528</f>
        <v>600</v>
      </c>
      <c r="K1525" s="181">
        <f t="shared" si="861"/>
        <v>0</v>
      </c>
      <c r="L1525" s="181">
        <f t="shared" si="861"/>
        <v>0</v>
      </c>
      <c r="M1525" s="181">
        <f t="shared" si="855"/>
        <v>17389</v>
      </c>
    </row>
    <row r="1526" spans="1:13" s="207" customFormat="1" hidden="1" x14ac:dyDescent="0.2">
      <c r="A1526" s="117" t="s">
        <v>819</v>
      </c>
      <c r="B1526" s="117" t="s">
        <v>825</v>
      </c>
      <c r="C1526" s="102">
        <v>12</v>
      </c>
      <c r="D1526" s="117"/>
      <c r="E1526" s="112">
        <v>322</v>
      </c>
      <c r="F1526" s="140"/>
      <c r="G1526" s="182"/>
      <c r="H1526" s="107">
        <f t="shared" ref="H1526:L1526" si="862">H1527</f>
        <v>398</v>
      </c>
      <c r="I1526" s="107">
        <f t="shared" si="862"/>
        <v>0</v>
      </c>
      <c r="J1526" s="107">
        <f t="shared" si="862"/>
        <v>400</v>
      </c>
      <c r="K1526" s="107">
        <f t="shared" si="862"/>
        <v>0</v>
      </c>
      <c r="L1526" s="107">
        <f t="shared" si="862"/>
        <v>0</v>
      </c>
      <c r="M1526" s="107">
        <f t="shared" si="855"/>
        <v>798</v>
      </c>
    </row>
    <row r="1527" spans="1:13" s="207" customFormat="1" ht="15" hidden="1" x14ac:dyDescent="0.2">
      <c r="A1527" s="95" t="s">
        <v>819</v>
      </c>
      <c r="B1527" s="95" t="s">
        <v>825</v>
      </c>
      <c r="C1527" s="94">
        <v>12</v>
      </c>
      <c r="D1527" s="95" t="s">
        <v>101</v>
      </c>
      <c r="E1527" s="118">
        <v>3221</v>
      </c>
      <c r="F1527" s="141" t="s">
        <v>297</v>
      </c>
      <c r="G1527" s="133"/>
      <c r="H1527" s="228">
        <v>398</v>
      </c>
      <c r="I1527" s="228"/>
      <c r="J1527" s="228">
        <v>400</v>
      </c>
      <c r="K1527" s="228"/>
      <c r="L1527" s="228"/>
      <c r="M1527" s="228">
        <f t="shared" si="855"/>
        <v>798</v>
      </c>
    </row>
    <row r="1528" spans="1:13" s="207" customFormat="1" hidden="1" x14ac:dyDescent="0.2">
      <c r="A1528" s="117" t="s">
        <v>819</v>
      </c>
      <c r="B1528" s="117" t="s">
        <v>825</v>
      </c>
      <c r="C1528" s="102">
        <v>12</v>
      </c>
      <c r="D1528" s="117"/>
      <c r="E1528" s="112">
        <v>323</v>
      </c>
      <c r="F1528" s="140"/>
      <c r="G1528" s="182"/>
      <c r="H1528" s="107">
        <f t="shared" ref="H1528:I1528" si="863">SUM(H1529:H1530)</f>
        <v>16391</v>
      </c>
      <c r="I1528" s="107">
        <f t="shared" si="863"/>
        <v>0</v>
      </c>
      <c r="J1528" s="107">
        <f t="shared" ref="J1528:L1528" si="864">SUM(J1529:J1530)</f>
        <v>200</v>
      </c>
      <c r="K1528" s="107">
        <f t="shared" si="864"/>
        <v>0</v>
      </c>
      <c r="L1528" s="107">
        <f t="shared" si="864"/>
        <v>0</v>
      </c>
      <c r="M1528" s="107">
        <f t="shared" si="855"/>
        <v>16591</v>
      </c>
    </row>
    <row r="1529" spans="1:13" s="207" customFormat="1" ht="15" hidden="1" x14ac:dyDescent="0.2">
      <c r="A1529" s="95" t="s">
        <v>819</v>
      </c>
      <c r="B1529" s="95" t="s">
        <v>825</v>
      </c>
      <c r="C1529" s="94">
        <v>12</v>
      </c>
      <c r="D1529" s="95" t="s">
        <v>101</v>
      </c>
      <c r="E1529" s="118">
        <v>3231</v>
      </c>
      <c r="F1529" s="141" t="s">
        <v>52</v>
      </c>
      <c r="G1529" s="133"/>
      <c r="H1529" s="228">
        <v>199</v>
      </c>
      <c r="I1529" s="228"/>
      <c r="J1529" s="228">
        <v>200</v>
      </c>
      <c r="K1529" s="228"/>
      <c r="L1529" s="228"/>
      <c r="M1529" s="228">
        <f t="shared" si="855"/>
        <v>399</v>
      </c>
    </row>
    <row r="1530" spans="1:13" s="207" customFormat="1" ht="15" hidden="1" x14ac:dyDescent="0.2">
      <c r="A1530" s="95" t="s">
        <v>819</v>
      </c>
      <c r="B1530" s="95" t="s">
        <v>825</v>
      </c>
      <c r="C1530" s="94">
        <v>12</v>
      </c>
      <c r="D1530" s="95" t="s">
        <v>101</v>
      </c>
      <c r="E1530" s="137">
        <v>3237</v>
      </c>
      <c r="F1530" s="142" t="s">
        <v>58</v>
      </c>
      <c r="G1530" s="133"/>
      <c r="H1530" s="228">
        <v>16192</v>
      </c>
      <c r="I1530" s="228"/>
      <c r="J1530" s="228"/>
      <c r="K1530" s="228"/>
      <c r="L1530" s="228"/>
      <c r="M1530" s="228">
        <f t="shared" si="855"/>
        <v>16192</v>
      </c>
    </row>
    <row r="1531" spans="1:13" s="207" customFormat="1" hidden="1" x14ac:dyDescent="0.2">
      <c r="A1531" s="183" t="s">
        <v>819</v>
      </c>
      <c r="B1531" s="183" t="s">
        <v>825</v>
      </c>
      <c r="C1531" s="165">
        <v>12</v>
      </c>
      <c r="D1531" s="183"/>
      <c r="E1531" s="166">
        <v>42</v>
      </c>
      <c r="F1531" s="167"/>
      <c r="G1531" s="167"/>
      <c r="H1531" s="181">
        <f t="shared" ref="H1531:L1532" si="865">H1532</f>
        <v>1659035</v>
      </c>
      <c r="I1531" s="181">
        <f t="shared" si="865"/>
        <v>22000</v>
      </c>
      <c r="J1531" s="181">
        <f t="shared" si="865"/>
        <v>0</v>
      </c>
      <c r="K1531" s="181">
        <f t="shared" si="865"/>
        <v>0</v>
      </c>
      <c r="L1531" s="181">
        <f t="shared" si="865"/>
        <v>0</v>
      </c>
      <c r="M1531" s="181">
        <f t="shared" si="855"/>
        <v>1637035</v>
      </c>
    </row>
    <row r="1532" spans="1:13" s="207" customFormat="1" hidden="1" x14ac:dyDescent="0.2">
      <c r="A1532" s="117" t="s">
        <v>819</v>
      </c>
      <c r="B1532" s="117" t="s">
        <v>825</v>
      </c>
      <c r="C1532" s="102">
        <v>12</v>
      </c>
      <c r="D1532" s="117"/>
      <c r="E1532" s="104">
        <v>421</v>
      </c>
      <c r="F1532" s="140"/>
      <c r="G1532" s="182"/>
      <c r="H1532" s="107">
        <f t="shared" si="865"/>
        <v>1659035</v>
      </c>
      <c r="I1532" s="107">
        <f t="shared" si="865"/>
        <v>22000</v>
      </c>
      <c r="J1532" s="107">
        <f t="shared" si="865"/>
        <v>0</v>
      </c>
      <c r="K1532" s="107">
        <f t="shared" si="865"/>
        <v>0</v>
      </c>
      <c r="L1532" s="107">
        <f t="shared" si="865"/>
        <v>0</v>
      </c>
      <c r="M1532" s="107">
        <f t="shared" si="855"/>
        <v>1637035</v>
      </c>
    </row>
    <row r="1533" spans="1:13" s="207" customFormat="1" ht="15" hidden="1" x14ac:dyDescent="0.2">
      <c r="A1533" s="95" t="s">
        <v>819</v>
      </c>
      <c r="B1533" s="95" t="s">
        <v>825</v>
      </c>
      <c r="C1533" s="94">
        <v>12</v>
      </c>
      <c r="D1533" s="95" t="s">
        <v>101</v>
      </c>
      <c r="E1533" s="109">
        <v>4214</v>
      </c>
      <c r="F1533" s="141" t="s">
        <v>500</v>
      </c>
      <c r="G1533" s="133"/>
      <c r="H1533" s="228">
        <v>1659035</v>
      </c>
      <c r="I1533" s="228">
        <v>22000</v>
      </c>
      <c r="J1533" s="228"/>
      <c r="K1533" s="228"/>
      <c r="L1533" s="228"/>
      <c r="M1533" s="228">
        <f t="shared" si="855"/>
        <v>1637035</v>
      </c>
    </row>
    <row r="1534" spans="1:13" ht="56.25" hidden="1" x14ac:dyDescent="0.2">
      <c r="A1534" s="195" t="s">
        <v>819</v>
      </c>
      <c r="B1534" s="170" t="s">
        <v>827</v>
      </c>
      <c r="C1534" s="170"/>
      <c r="D1534" s="170"/>
      <c r="E1534" s="171"/>
      <c r="F1534" s="173" t="s">
        <v>828</v>
      </c>
      <c r="G1534" s="174" t="s">
        <v>659</v>
      </c>
      <c r="H1534" s="180">
        <f>H1535</f>
        <v>37500</v>
      </c>
      <c r="I1534" s="180">
        <f>I1535</f>
        <v>0</v>
      </c>
      <c r="J1534" s="180">
        <f>J1535</f>
        <v>0</v>
      </c>
      <c r="K1534" s="180">
        <f>K1535</f>
        <v>0</v>
      </c>
      <c r="L1534" s="180">
        <f>L1535</f>
        <v>0</v>
      </c>
      <c r="M1534" s="180">
        <f t="shared" si="855"/>
        <v>37500</v>
      </c>
    </row>
    <row r="1535" spans="1:13" hidden="1" x14ac:dyDescent="0.2">
      <c r="A1535" s="183" t="s">
        <v>819</v>
      </c>
      <c r="B1535" s="164" t="s">
        <v>827</v>
      </c>
      <c r="C1535" s="165">
        <v>11</v>
      </c>
      <c r="D1535" s="164"/>
      <c r="E1535" s="166">
        <v>42</v>
      </c>
      <c r="F1535" s="167"/>
      <c r="G1535" s="167"/>
      <c r="H1535" s="181">
        <f t="shared" ref="H1535:L1535" si="866">H1536</f>
        <v>37500</v>
      </c>
      <c r="I1535" s="181">
        <f t="shared" si="866"/>
        <v>0</v>
      </c>
      <c r="J1535" s="181">
        <f t="shared" si="866"/>
        <v>0</v>
      </c>
      <c r="K1535" s="181">
        <f t="shared" si="866"/>
        <v>0</v>
      </c>
      <c r="L1535" s="181">
        <f t="shared" si="866"/>
        <v>0</v>
      </c>
      <c r="M1535" s="181">
        <f t="shared" si="855"/>
        <v>37500</v>
      </c>
    </row>
    <row r="1536" spans="1:13" s="207" customFormat="1" hidden="1" x14ac:dyDescent="0.2">
      <c r="A1536" s="117" t="s">
        <v>819</v>
      </c>
      <c r="B1536" s="101" t="s">
        <v>827</v>
      </c>
      <c r="C1536" s="102">
        <v>11</v>
      </c>
      <c r="D1536" s="117"/>
      <c r="E1536" s="112">
        <v>421</v>
      </c>
      <c r="F1536" s="140"/>
      <c r="G1536" s="182"/>
      <c r="H1536" s="107">
        <f t="shared" ref="H1536:L1536" si="867">SUM(H1537)</f>
        <v>37500</v>
      </c>
      <c r="I1536" s="107">
        <f t="shared" si="867"/>
        <v>0</v>
      </c>
      <c r="J1536" s="107">
        <f t="shared" si="867"/>
        <v>0</v>
      </c>
      <c r="K1536" s="107">
        <f t="shared" si="867"/>
        <v>0</v>
      </c>
      <c r="L1536" s="107">
        <f t="shared" si="867"/>
        <v>0</v>
      </c>
      <c r="M1536" s="107">
        <f t="shared" si="855"/>
        <v>37500</v>
      </c>
    </row>
    <row r="1537" spans="1:13" s="207" customFormat="1" ht="15" hidden="1" x14ac:dyDescent="0.2">
      <c r="A1537" s="95" t="s">
        <v>819</v>
      </c>
      <c r="B1537" s="93" t="s">
        <v>827</v>
      </c>
      <c r="C1537" s="94">
        <v>11</v>
      </c>
      <c r="D1537" s="95" t="s">
        <v>101</v>
      </c>
      <c r="E1537" s="118">
        <v>4214</v>
      </c>
      <c r="F1537" s="141" t="s">
        <v>500</v>
      </c>
      <c r="G1537" s="133"/>
      <c r="H1537" s="228">
        <v>37500</v>
      </c>
      <c r="I1537" s="228"/>
      <c r="J1537" s="228"/>
      <c r="K1537" s="228"/>
      <c r="L1537" s="228"/>
      <c r="M1537" s="228">
        <f t="shared" si="855"/>
        <v>37500</v>
      </c>
    </row>
    <row r="1538" spans="1:13" s="223" customFormat="1" ht="56.25" hidden="1" x14ac:dyDescent="0.2">
      <c r="A1538" s="195" t="s">
        <v>819</v>
      </c>
      <c r="B1538" s="170" t="s">
        <v>829</v>
      </c>
      <c r="C1538" s="170"/>
      <c r="D1538" s="170"/>
      <c r="E1538" s="171"/>
      <c r="F1538" s="173" t="s">
        <v>830</v>
      </c>
      <c r="G1538" s="174" t="s">
        <v>659</v>
      </c>
      <c r="H1538" s="180">
        <f>H1539+H1543+H1548+H1553+H1557</f>
        <v>646000</v>
      </c>
      <c r="I1538" s="180">
        <f>I1539+I1543+I1548+I1553+I1557</f>
        <v>24500</v>
      </c>
      <c r="J1538" s="180">
        <f>J1539+J1543+J1548+J1553+J1557</f>
        <v>24500</v>
      </c>
      <c r="K1538" s="180">
        <f>K1539+K1543+K1548+K1553+K1557</f>
        <v>0</v>
      </c>
      <c r="L1538" s="180">
        <f>L1539+L1543+L1548+L1553+L1557</f>
        <v>0</v>
      </c>
      <c r="M1538" s="180">
        <f t="shared" si="855"/>
        <v>646000</v>
      </c>
    </row>
    <row r="1539" spans="1:13" s="223" customFormat="1" hidden="1" x14ac:dyDescent="0.2">
      <c r="A1539" s="183" t="s">
        <v>819</v>
      </c>
      <c r="B1539" s="183" t="s">
        <v>829</v>
      </c>
      <c r="C1539" s="165">
        <v>11</v>
      </c>
      <c r="D1539" s="164"/>
      <c r="E1539" s="166">
        <v>32</v>
      </c>
      <c r="F1539" s="167"/>
      <c r="G1539" s="167"/>
      <c r="H1539" s="181">
        <f t="shared" ref="H1539:L1539" si="868">H1540</f>
        <v>2000</v>
      </c>
      <c r="I1539" s="181">
        <f t="shared" si="868"/>
        <v>0</v>
      </c>
      <c r="J1539" s="181">
        <f t="shared" si="868"/>
        <v>8500</v>
      </c>
      <c r="K1539" s="181">
        <f t="shared" si="868"/>
        <v>0</v>
      </c>
      <c r="L1539" s="181">
        <f t="shared" si="868"/>
        <v>0</v>
      </c>
      <c r="M1539" s="181">
        <f t="shared" si="855"/>
        <v>10500</v>
      </c>
    </row>
    <row r="1540" spans="1:13" s="223" customFormat="1" hidden="1" x14ac:dyDescent="0.2">
      <c r="A1540" s="117" t="s">
        <v>819</v>
      </c>
      <c r="B1540" s="117" t="s">
        <v>829</v>
      </c>
      <c r="C1540" s="102">
        <v>11</v>
      </c>
      <c r="D1540" s="117"/>
      <c r="E1540" s="112">
        <v>323</v>
      </c>
      <c r="F1540" s="140"/>
      <c r="G1540" s="182"/>
      <c r="H1540" s="107">
        <f t="shared" ref="H1540:I1540" si="869">H1541+H1542</f>
        <v>2000</v>
      </c>
      <c r="I1540" s="107">
        <f t="shared" si="869"/>
        <v>0</v>
      </c>
      <c r="J1540" s="107">
        <f t="shared" ref="J1540:L1540" si="870">J1541+J1542</f>
        <v>8500</v>
      </c>
      <c r="K1540" s="107">
        <f t="shared" si="870"/>
        <v>0</v>
      </c>
      <c r="L1540" s="107">
        <f t="shared" si="870"/>
        <v>0</v>
      </c>
      <c r="M1540" s="107">
        <f t="shared" si="855"/>
        <v>10500</v>
      </c>
    </row>
    <row r="1541" spans="1:13" s="207" customFormat="1" ht="15" hidden="1" x14ac:dyDescent="0.2">
      <c r="A1541" s="95" t="s">
        <v>819</v>
      </c>
      <c r="B1541" s="95" t="s">
        <v>829</v>
      </c>
      <c r="C1541" s="94">
        <v>11</v>
      </c>
      <c r="D1541" s="108" t="s">
        <v>101</v>
      </c>
      <c r="E1541" s="118">
        <v>3233</v>
      </c>
      <c r="F1541" s="141" t="s">
        <v>54</v>
      </c>
      <c r="G1541" s="133"/>
      <c r="H1541" s="307">
        <v>1000</v>
      </c>
      <c r="I1541" s="307"/>
      <c r="J1541" s="307">
        <v>1000</v>
      </c>
      <c r="K1541" s="307"/>
      <c r="L1541" s="307"/>
      <c r="M1541" s="307">
        <f t="shared" si="855"/>
        <v>2000</v>
      </c>
    </row>
    <row r="1542" spans="1:13" s="223" customFormat="1" hidden="1" x14ac:dyDescent="0.2">
      <c r="A1542" s="95" t="s">
        <v>819</v>
      </c>
      <c r="B1542" s="95" t="s">
        <v>829</v>
      </c>
      <c r="C1542" s="94">
        <v>11</v>
      </c>
      <c r="D1542" s="108" t="s">
        <v>101</v>
      </c>
      <c r="E1542" s="109">
        <v>3237</v>
      </c>
      <c r="F1542" s="141" t="s">
        <v>58</v>
      </c>
      <c r="G1542" s="133"/>
      <c r="H1542" s="228">
        <v>1000</v>
      </c>
      <c r="I1542" s="228"/>
      <c r="J1542" s="228">
        <v>7500</v>
      </c>
      <c r="K1542" s="228"/>
      <c r="L1542" s="228"/>
      <c r="M1542" s="228">
        <f t="shared" si="855"/>
        <v>8500</v>
      </c>
    </row>
    <row r="1543" spans="1:13" s="223" customFormat="1" hidden="1" x14ac:dyDescent="0.2">
      <c r="A1543" s="183" t="s">
        <v>819</v>
      </c>
      <c r="B1543" s="183" t="s">
        <v>829</v>
      </c>
      <c r="C1543" s="165">
        <v>11</v>
      </c>
      <c r="D1543" s="164"/>
      <c r="E1543" s="166">
        <v>42</v>
      </c>
      <c r="F1543" s="167"/>
      <c r="G1543" s="167"/>
      <c r="H1543" s="181">
        <f t="shared" ref="H1543:I1543" si="871">H1544+H1546</f>
        <v>251000</v>
      </c>
      <c r="I1543" s="181">
        <f t="shared" si="871"/>
        <v>0</v>
      </c>
      <c r="J1543" s="181">
        <f t="shared" ref="J1543:L1543" si="872">J1544+J1546</f>
        <v>0</v>
      </c>
      <c r="K1543" s="181">
        <f t="shared" si="872"/>
        <v>0</v>
      </c>
      <c r="L1543" s="181">
        <f t="shared" si="872"/>
        <v>0</v>
      </c>
      <c r="M1543" s="181">
        <f t="shared" si="855"/>
        <v>251000</v>
      </c>
    </row>
    <row r="1544" spans="1:13" s="223" customFormat="1" hidden="1" x14ac:dyDescent="0.2">
      <c r="A1544" s="117" t="s">
        <v>819</v>
      </c>
      <c r="B1544" s="117" t="s">
        <v>829</v>
      </c>
      <c r="C1544" s="102">
        <v>11</v>
      </c>
      <c r="D1544" s="117"/>
      <c r="E1544" s="112">
        <v>422</v>
      </c>
      <c r="F1544" s="150"/>
      <c r="G1544" s="150"/>
      <c r="H1544" s="156">
        <f t="shared" ref="H1544:L1544" si="873">H1545</f>
        <v>1000</v>
      </c>
      <c r="I1544" s="156">
        <f t="shared" si="873"/>
        <v>0</v>
      </c>
      <c r="J1544" s="156">
        <f t="shared" si="873"/>
        <v>0</v>
      </c>
      <c r="K1544" s="156">
        <f t="shared" si="873"/>
        <v>0</v>
      </c>
      <c r="L1544" s="156">
        <f t="shared" si="873"/>
        <v>0</v>
      </c>
      <c r="M1544" s="156">
        <f t="shared" si="855"/>
        <v>1000</v>
      </c>
    </row>
    <row r="1545" spans="1:13" s="223" customFormat="1" hidden="1" x14ac:dyDescent="0.2">
      <c r="A1545" s="95" t="s">
        <v>819</v>
      </c>
      <c r="B1545" s="95" t="s">
        <v>829</v>
      </c>
      <c r="C1545" s="94">
        <v>11</v>
      </c>
      <c r="D1545" s="108" t="s">
        <v>101</v>
      </c>
      <c r="E1545" s="137">
        <v>4221</v>
      </c>
      <c r="F1545" s="184" t="s">
        <v>74</v>
      </c>
      <c r="G1545" s="184"/>
      <c r="H1545" s="228">
        <v>1000</v>
      </c>
      <c r="I1545" s="228"/>
      <c r="J1545" s="228"/>
      <c r="K1545" s="228"/>
      <c r="L1545" s="228"/>
      <c r="M1545" s="228">
        <f t="shared" si="855"/>
        <v>1000</v>
      </c>
    </row>
    <row r="1546" spans="1:13" s="223" customFormat="1" hidden="1" x14ac:dyDescent="0.2">
      <c r="A1546" s="117" t="s">
        <v>819</v>
      </c>
      <c r="B1546" s="117" t="s">
        <v>829</v>
      </c>
      <c r="C1546" s="102">
        <v>11</v>
      </c>
      <c r="D1546" s="117"/>
      <c r="E1546" s="112">
        <v>426</v>
      </c>
      <c r="F1546" s="140"/>
      <c r="G1546" s="182"/>
      <c r="H1546" s="107">
        <f t="shared" ref="H1546:L1546" si="874">H1547</f>
        <v>250000</v>
      </c>
      <c r="I1546" s="107">
        <f t="shared" si="874"/>
        <v>0</v>
      </c>
      <c r="J1546" s="107">
        <f t="shared" si="874"/>
        <v>0</v>
      </c>
      <c r="K1546" s="107">
        <f t="shared" si="874"/>
        <v>0</v>
      </c>
      <c r="L1546" s="107">
        <f t="shared" si="874"/>
        <v>0</v>
      </c>
      <c r="M1546" s="107">
        <f t="shared" si="855"/>
        <v>250000</v>
      </c>
    </row>
    <row r="1547" spans="1:13" s="223" customFormat="1" hidden="1" x14ac:dyDescent="0.2">
      <c r="A1547" s="95" t="s">
        <v>819</v>
      </c>
      <c r="B1547" s="95" t="s">
        <v>829</v>
      </c>
      <c r="C1547" s="94">
        <v>11</v>
      </c>
      <c r="D1547" s="95" t="s">
        <v>101</v>
      </c>
      <c r="E1547" s="118">
        <v>4264</v>
      </c>
      <c r="F1547" s="141" t="s">
        <v>831</v>
      </c>
      <c r="G1547" s="133"/>
      <c r="H1547" s="231">
        <v>250000</v>
      </c>
      <c r="I1547" s="231"/>
      <c r="J1547" s="231"/>
      <c r="K1547" s="231"/>
      <c r="L1547" s="231"/>
      <c r="M1547" s="231">
        <f t="shared" si="855"/>
        <v>250000</v>
      </c>
    </row>
    <row r="1548" spans="1:13" s="223" customFormat="1" hidden="1" x14ac:dyDescent="0.2">
      <c r="A1548" s="183" t="s">
        <v>819</v>
      </c>
      <c r="B1548" s="183" t="s">
        <v>829</v>
      </c>
      <c r="C1548" s="165">
        <v>12</v>
      </c>
      <c r="D1548" s="164"/>
      <c r="E1548" s="166">
        <v>31</v>
      </c>
      <c r="F1548" s="167"/>
      <c r="G1548" s="167"/>
      <c r="H1548" s="181">
        <f t="shared" ref="H1548:I1548" si="875">H1549+H1551</f>
        <v>12000</v>
      </c>
      <c r="I1548" s="181">
        <f t="shared" si="875"/>
        <v>0</v>
      </c>
      <c r="J1548" s="181">
        <f t="shared" ref="J1548:L1548" si="876">J1549+J1551</f>
        <v>0</v>
      </c>
      <c r="K1548" s="181">
        <f t="shared" si="876"/>
        <v>0</v>
      </c>
      <c r="L1548" s="181">
        <f t="shared" si="876"/>
        <v>0</v>
      </c>
      <c r="M1548" s="181">
        <f t="shared" si="855"/>
        <v>12000</v>
      </c>
    </row>
    <row r="1549" spans="1:13" s="223" customFormat="1" hidden="1" x14ac:dyDescent="0.2">
      <c r="A1549" s="117" t="s">
        <v>819</v>
      </c>
      <c r="B1549" s="117" t="s">
        <v>829</v>
      </c>
      <c r="C1549" s="102">
        <v>12</v>
      </c>
      <c r="D1549" s="117"/>
      <c r="E1549" s="112">
        <v>311</v>
      </c>
      <c r="F1549" s="140"/>
      <c r="G1549" s="182"/>
      <c r="H1549" s="107">
        <f t="shared" ref="H1549:L1549" si="877">H1550</f>
        <v>10000</v>
      </c>
      <c r="I1549" s="107">
        <f t="shared" si="877"/>
        <v>0</v>
      </c>
      <c r="J1549" s="107">
        <f t="shared" si="877"/>
        <v>0</v>
      </c>
      <c r="K1549" s="107">
        <f t="shared" si="877"/>
        <v>0</v>
      </c>
      <c r="L1549" s="107">
        <f t="shared" si="877"/>
        <v>0</v>
      </c>
      <c r="M1549" s="107">
        <f t="shared" si="855"/>
        <v>10000</v>
      </c>
    </row>
    <row r="1550" spans="1:13" s="223" customFormat="1" hidden="1" x14ac:dyDescent="0.2">
      <c r="A1550" s="95" t="s">
        <v>819</v>
      </c>
      <c r="B1550" s="95" t="s">
        <v>829</v>
      </c>
      <c r="C1550" s="94">
        <v>12</v>
      </c>
      <c r="D1550" s="95" t="s">
        <v>101</v>
      </c>
      <c r="E1550" s="118">
        <v>3111</v>
      </c>
      <c r="F1550" s="141" t="s">
        <v>33</v>
      </c>
      <c r="G1550" s="133"/>
      <c r="H1550" s="233">
        <v>10000</v>
      </c>
      <c r="I1550" s="233"/>
      <c r="J1550" s="233"/>
      <c r="K1550" s="233"/>
      <c r="L1550" s="233"/>
      <c r="M1550" s="233">
        <f t="shared" si="855"/>
        <v>10000</v>
      </c>
    </row>
    <row r="1551" spans="1:13" s="223" customFormat="1" hidden="1" x14ac:dyDescent="0.2">
      <c r="A1551" s="117" t="s">
        <v>819</v>
      </c>
      <c r="B1551" s="117" t="s">
        <v>829</v>
      </c>
      <c r="C1551" s="102">
        <v>12</v>
      </c>
      <c r="D1551" s="117"/>
      <c r="E1551" s="112">
        <v>313</v>
      </c>
      <c r="F1551" s="140"/>
      <c r="G1551" s="182"/>
      <c r="H1551" s="107">
        <f t="shared" ref="H1551:L1551" si="878">H1552</f>
        <v>2000</v>
      </c>
      <c r="I1551" s="107">
        <f t="shared" si="878"/>
        <v>0</v>
      </c>
      <c r="J1551" s="107">
        <f t="shared" si="878"/>
        <v>0</v>
      </c>
      <c r="K1551" s="107">
        <f t="shared" si="878"/>
        <v>0</v>
      </c>
      <c r="L1551" s="107">
        <f t="shared" si="878"/>
        <v>0</v>
      </c>
      <c r="M1551" s="107">
        <f t="shared" si="855"/>
        <v>2000</v>
      </c>
    </row>
    <row r="1552" spans="1:13" s="223" customFormat="1" hidden="1" x14ac:dyDescent="0.2">
      <c r="A1552" s="95" t="s">
        <v>819</v>
      </c>
      <c r="B1552" s="95" t="s">
        <v>829</v>
      </c>
      <c r="C1552" s="94">
        <v>12</v>
      </c>
      <c r="D1552" s="95" t="s">
        <v>101</v>
      </c>
      <c r="E1552" s="118">
        <v>3132</v>
      </c>
      <c r="F1552" s="141" t="s">
        <v>40</v>
      </c>
      <c r="G1552" s="133"/>
      <c r="H1552" s="228">
        <v>2000</v>
      </c>
      <c r="I1552" s="228"/>
      <c r="J1552" s="228"/>
      <c r="K1552" s="228"/>
      <c r="L1552" s="228"/>
      <c r="M1552" s="228">
        <f t="shared" si="855"/>
        <v>2000</v>
      </c>
    </row>
    <row r="1553" spans="1:13" s="223" customFormat="1" hidden="1" x14ac:dyDescent="0.2">
      <c r="A1553" s="183" t="s">
        <v>819</v>
      </c>
      <c r="B1553" s="183" t="s">
        <v>829</v>
      </c>
      <c r="C1553" s="165">
        <v>12</v>
      </c>
      <c r="D1553" s="164"/>
      <c r="E1553" s="166">
        <v>32</v>
      </c>
      <c r="F1553" s="167"/>
      <c r="G1553" s="167"/>
      <c r="H1553" s="181">
        <f t="shared" ref="H1553:L1553" si="879">H1554</f>
        <v>4000</v>
      </c>
      <c r="I1553" s="181">
        <f t="shared" si="879"/>
        <v>0</v>
      </c>
      <c r="J1553" s="181">
        <f t="shared" si="879"/>
        <v>16000</v>
      </c>
      <c r="K1553" s="181">
        <f t="shared" si="879"/>
        <v>0</v>
      </c>
      <c r="L1553" s="181">
        <f t="shared" si="879"/>
        <v>0</v>
      </c>
      <c r="M1553" s="181">
        <f t="shared" si="855"/>
        <v>20000</v>
      </c>
    </row>
    <row r="1554" spans="1:13" s="223" customFormat="1" hidden="1" x14ac:dyDescent="0.2">
      <c r="A1554" s="117" t="s">
        <v>819</v>
      </c>
      <c r="B1554" s="117" t="s">
        <v>829</v>
      </c>
      <c r="C1554" s="102">
        <v>12</v>
      </c>
      <c r="D1554" s="117"/>
      <c r="E1554" s="112">
        <v>323</v>
      </c>
      <c r="F1554" s="140"/>
      <c r="G1554" s="182"/>
      <c r="H1554" s="107">
        <f t="shared" ref="H1554:I1554" si="880">SUM(H1555:H1556)</f>
        <v>4000</v>
      </c>
      <c r="I1554" s="107">
        <f t="shared" si="880"/>
        <v>0</v>
      </c>
      <c r="J1554" s="107">
        <f t="shared" ref="J1554:L1554" si="881">SUM(J1555:J1556)</f>
        <v>16000</v>
      </c>
      <c r="K1554" s="107">
        <f t="shared" si="881"/>
        <v>0</v>
      </c>
      <c r="L1554" s="107">
        <f t="shared" si="881"/>
        <v>0</v>
      </c>
      <c r="M1554" s="107">
        <f t="shared" si="855"/>
        <v>20000</v>
      </c>
    </row>
    <row r="1555" spans="1:13" s="223" customFormat="1" hidden="1" x14ac:dyDescent="0.2">
      <c r="A1555" s="95" t="s">
        <v>819</v>
      </c>
      <c r="B1555" s="95" t="s">
        <v>829</v>
      </c>
      <c r="C1555" s="94">
        <v>12</v>
      </c>
      <c r="D1555" s="95" t="s">
        <v>101</v>
      </c>
      <c r="E1555" s="118">
        <v>3233</v>
      </c>
      <c r="F1555" s="141" t="s">
        <v>54</v>
      </c>
      <c r="G1555" s="133"/>
      <c r="H1555" s="233">
        <v>2000</v>
      </c>
      <c r="I1555" s="233"/>
      <c r="J1555" s="233"/>
      <c r="K1555" s="233"/>
      <c r="L1555" s="233"/>
      <c r="M1555" s="233">
        <f t="shared" si="855"/>
        <v>2000</v>
      </c>
    </row>
    <row r="1556" spans="1:13" s="223" customFormat="1" hidden="1" x14ac:dyDescent="0.2">
      <c r="A1556" s="95" t="s">
        <v>819</v>
      </c>
      <c r="B1556" s="95" t="s">
        <v>829</v>
      </c>
      <c r="C1556" s="94">
        <v>12</v>
      </c>
      <c r="D1556" s="95" t="s">
        <v>101</v>
      </c>
      <c r="E1556" s="118">
        <v>3237</v>
      </c>
      <c r="F1556" s="141" t="s">
        <v>58</v>
      </c>
      <c r="G1556" s="133"/>
      <c r="H1556" s="244">
        <v>2000</v>
      </c>
      <c r="I1556" s="244"/>
      <c r="J1556" s="244">
        <v>16000</v>
      </c>
      <c r="K1556" s="244"/>
      <c r="L1556" s="244"/>
      <c r="M1556" s="244">
        <f t="shared" si="855"/>
        <v>18000</v>
      </c>
    </row>
    <row r="1557" spans="1:13" s="223" customFormat="1" hidden="1" x14ac:dyDescent="0.2">
      <c r="A1557" s="183" t="s">
        <v>819</v>
      </c>
      <c r="B1557" s="183" t="s">
        <v>829</v>
      </c>
      <c r="C1557" s="165">
        <v>12</v>
      </c>
      <c r="D1557" s="164"/>
      <c r="E1557" s="166">
        <v>42</v>
      </c>
      <c r="F1557" s="167"/>
      <c r="G1557" s="167"/>
      <c r="H1557" s="181">
        <f t="shared" ref="H1557:I1557" si="882">H1558+H1560</f>
        <v>377000</v>
      </c>
      <c r="I1557" s="181">
        <f t="shared" si="882"/>
        <v>24500</v>
      </c>
      <c r="J1557" s="181">
        <f t="shared" ref="J1557:L1557" si="883">J1558+J1560</f>
        <v>0</v>
      </c>
      <c r="K1557" s="181">
        <f t="shared" si="883"/>
        <v>0</v>
      </c>
      <c r="L1557" s="181">
        <f t="shared" si="883"/>
        <v>0</v>
      </c>
      <c r="M1557" s="181">
        <f t="shared" si="855"/>
        <v>352500</v>
      </c>
    </row>
    <row r="1558" spans="1:13" s="223" customFormat="1" hidden="1" x14ac:dyDescent="0.2">
      <c r="A1558" s="117" t="s">
        <v>819</v>
      </c>
      <c r="B1558" s="117" t="s">
        <v>829</v>
      </c>
      <c r="C1558" s="102">
        <v>12</v>
      </c>
      <c r="D1558" s="117"/>
      <c r="E1558" s="112">
        <v>422</v>
      </c>
      <c r="F1558" s="150"/>
      <c r="G1558" s="150"/>
      <c r="H1558" s="156">
        <f t="shared" ref="H1558:L1558" si="884">H1559</f>
        <v>2000</v>
      </c>
      <c r="I1558" s="156">
        <f t="shared" si="884"/>
        <v>0</v>
      </c>
      <c r="J1558" s="156">
        <f t="shared" si="884"/>
        <v>0</v>
      </c>
      <c r="K1558" s="156">
        <f t="shared" si="884"/>
        <v>0</v>
      </c>
      <c r="L1558" s="156">
        <f t="shared" si="884"/>
        <v>0</v>
      </c>
      <c r="M1558" s="156">
        <f t="shared" si="855"/>
        <v>2000</v>
      </c>
    </row>
    <row r="1559" spans="1:13" s="223" customFormat="1" hidden="1" x14ac:dyDescent="0.2">
      <c r="A1559" s="95" t="s">
        <v>819</v>
      </c>
      <c r="B1559" s="95" t="s">
        <v>829</v>
      </c>
      <c r="C1559" s="94">
        <v>12</v>
      </c>
      <c r="D1559" s="108" t="s">
        <v>101</v>
      </c>
      <c r="E1559" s="137">
        <v>4221</v>
      </c>
      <c r="F1559" s="184" t="s">
        <v>74</v>
      </c>
      <c r="G1559" s="184"/>
      <c r="H1559" s="228">
        <v>2000</v>
      </c>
      <c r="I1559" s="228"/>
      <c r="J1559" s="228"/>
      <c r="K1559" s="228"/>
      <c r="L1559" s="228"/>
      <c r="M1559" s="228">
        <f t="shared" si="855"/>
        <v>2000</v>
      </c>
    </row>
    <row r="1560" spans="1:13" s="223" customFormat="1" hidden="1" x14ac:dyDescent="0.2">
      <c r="A1560" s="117" t="s">
        <v>819</v>
      </c>
      <c r="B1560" s="117" t="s">
        <v>829</v>
      </c>
      <c r="C1560" s="102">
        <v>12</v>
      </c>
      <c r="D1560" s="117"/>
      <c r="E1560" s="112">
        <v>426</v>
      </c>
      <c r="F1560" s="140"/>
      <c r="G1560" s="182"/>
      <c r="H1560" s="107">
        <f t="shared" ref="H1560:L1560" si="885">H1561</f>
        <v>375000</v>
      </c>
      <c r="I1560" s="107">
        <f t="shared" si="885"/>
        <v>24500</v>
      </c>
      <c r="J1560" s="107">
        <f t="shared" si="885"/>
        <v>0</v>
      </c>
      <c r="K1560" s="107">
        <f t="shared" si="885"/>
        <v>0</v>
      </c>
      <c r="L1560" s="107">
        <f t="shared" si="885"/>
        <v>0</v>
      </c>
      <c r="M1560" s="107">
        <f t="shared" si="855"/>
        <v>350500</v>
      </c>
    </row>
    <row r="1561" spans="1:13" s="223" customFormat="1" hidden="1" x14ac:dyDescent="0.2">
      <c r="A1561" s="95" t="s">
        <v>819</v>
      </c>
      <c r="B1561" s="95" t="s">
        <v>829</v>
      </c>
      <c r="C1561" s="94">
        <v>12</v>
      </c>
      <c r="D1561" s="95" t="s">
        <v>101</v>
      </c>
      <c r="E1561" s="118">
        <v>4264</v>
      </c>
      <c r="F1561" s="141" t="s">
        <v>831</v>
      </c>
      <c r="G1561" s="133"/>
      <c r="H1561" s="231">
        <v>375000</v>
      </c>
      <c r="I1561" s="231">
        <v>24500</v>
      </c>
      <c r="J1561" s="231"/>
      <c r="K1561" s="231"/>
      <c r="L1561" s="231"/>
      <c r="M1561" s="231">
        <f t="shared" si="855"/>
        <v>350500</v>
      </c>
    </row>
    <row r="1562" spans="1:13" ht="56.25" hidden="1" x14ac:dyDescent="0.2">
      <c r="A1562" s="195" t="s">
        <v>819</v>
      </c>
      <c r="B1562" s="170" t="s">
        <v>832</v>
      </c>
      <c r="C1562" s="170"/>
      <c r="D1562" s="170"/>
      <c r="E1562" s="171"/>
      <c r="F1562" s="173" t="s">
        <v>828</v>
      </c>
      <c r="G1562" s="174" t="s">
        <v>659</v>
      </c>
      <c r="H1562" s="180">
        <f>H1563</f>
        <v>0</v>
      </c>
      <c r="I1562" s="180">
        <f>I1563</f>
        <v>0</v>
      </c>
      <c r="J1562" s="180">
        <f>J1563</f>
        <v>5000</v>
      </c>
      <c r="K1562" s="180">
        <f>K1563</f>
        <v>0</v>
      </c>
      <c r="L1562" s="180">
        <f>L1563</f>
        <v>0</v>
      </c>
      <c r="M1562" s="180">
        <f t="shared" ref="M1562:M1565" si="886">H1562-I1562+J1562-K1562+L1562</f>
        <v>5000</v>
      </c>
    </row>
    <row r="1563" spans="1:13" hidden="1" x14ac:dyDescent="0.2">
      <c r="A1563" s="183" t="s">
        <v>819</v>
      </c>
      <c r="B1563" s="164" t="s">
        <v>832</v>
      </c>
      <c r="C1563" s="165">
        <v>11</v>
      </c>
      <c r="D1563" s="164"/>
      <c r="E1563" s="166">
        <v>42</v>
      </c>
      <c r="F1563" s="167"/>
      <c r="G1563" s="167"/>
      <c r="H1563" s="181">
        <f t="shared" ref="H1563:L1563" si="887">H1564</f>
        <v>0</v>
      </c>
      <c r="I1563" s="181">
        <f t="shared" si="887"/>
        <v>0</v>
      </c>
      <c r="J1563" s="181">
        <f t="shared" si="887"/>
        <v>5000</v>
      </c>
      <c r="K1563" s="181">
        <f t="shared" si="887"/>
        <v>0</v>
      </c>
      <c r="L1563" s="181">
        <f t="shared" si="887"/>
        <v>0</v>
      </c>
      <c r="M1563" s="181">
        <f t="shared" si="886"/>
        <v>5000</v>
      </c>
    </row>
    <row r="1564" spans="1:13" s="207" customFormat="1" hidden="1" x14ac:dyDescent="0.2">
      <c r="A1564" s="117" t="s">
        <v>819</v>
      </c>
      <c r="B1564" s="101" t="s">
        <v>832</v>
      </c>
      <c r="C1564" s="102">
        <v>11</v>
      </c>
      <c r="D1564" s="117"/>
      <c r="E1564" s="112">
        <v>421</v>
      </c>
      <c r="F1564" s="140"/>
      <c r="G1564" s="182"/>
      <c r="H1564" s="107">
        <f t="shared" ref="H1564:L1564" si="888">SUM(H1565)</f>
        <v>0</v>
      </c>
      <c r="I1564" s="107">
        <f t="shared" si="888"/>
        <v>0</v>
      </c>
      <c r="J1564" s="107">
        <f t="shared" si="888"/>
        <v>5000</v>
      </c>
      <c r="K1564" s="107">
        <f t="shared" si="888"/>
        <v>0</v>
      </c>
      <c r="L1564" s="107">
        <f t="shared" si="888"/>
        <v>0</v>
      </c>
      <c r="M1564" s="107">
        <f t="shared" si="886"/>
        <v>5000</v>
      </c>
    </row>
    <row r="1565" spans="1:13" s="207" customFormat="1" ht="15" hidden="1" x14ac:dyDescent="0.2">
      <c r="A1565" s="95" t="s">
        <v>819</v>
      </c>
      <c r="B1565" s="93" t="s">
        <v>832</v>
      </c>
      <c r="C1565" s="94">
        <v>11</v>
      </c>
      <c r="D1565" s="95" t="s">
        <v>101</v>
      </c>
      <c r="E1565" s="118">
        <v>4214</v>
      </c>
      <c r="F1565" s="141" t="s">
        <v>500</v>
      </c>
      <c r="G1565" s="133"/>
      <c r="H1565" s="228">
        <v>0</v>
      </c>
      <c r="I1565" s="228"/>
      <c r="J1565" s="228">
        <v>5000</v>
      </c>
      <c r="K1565" s="228"/>
      <c r="L1565" s="228"/>
      <c r="M1565" s="228">
        <f t="shared" si="886"/>
        <v>5000</v>
      </c>
    </row>
    <row r="1566" spans="1:13" hidden="1" x14ac:dyDescent="0.2">
      <c r="A1566" s="198" t="s">
        <v>833</v>
      </c>
      <c r="B1566" s="371" t="s">
        <v>834</v>
      </c>
      <c r="C1566" s="371"/>
      <c r="D1566" s="371"/>
      <c r="E1566" s="371"/>
      <c r="F1566" s="144" t="s">
        <v>835</v>
      </c>
      <c r="G1566" s="116"/>
      <c r="H1566" s="245">
        <f>H1567+H1576+H1599+H1611+H1623+H1627+H1647</f>
        <v>6035648</v>
      </c>
      <c r="I1566" s="245">
        <f t="shared" ref="I1566:L1566" si="889">I1567+I1576+I1599+I1611+I1623+I1627+I1647</f>
        <v>60420</v>
      </c>
      <c r="J1566" s="245">
        <f t="shared" si="889"/>
        <v>60420</v>
      </c>
      <c r="K1566" s="245">
        <f t="shared" si="889"/>
        <v>2000000</v>
      </c>
      <c r="L1566" s="245">
        <f t="shared" si="889"/>
        <v>0</v>
      </c>
      <c r="M1566" s="245">
        <f t="shared" si="855"/>
        <v>4035648</v>
      </c>
    </row>
    <row r="1567" spans="1:13" s="100" customFormat="1" ht="33.75" hidden="1" x14ac:dyDescent="0.2">
      <c r="A1567" s="195" t="s">
        <v>833</v>
      </c>
      <c r="B1567" s="170" t="s">
        <v>836</v>
      </c>
      <c r="C1567" s="170"/>
      <c r="D1567" s="170"/>
      <c r="E1567" s="171"/>
      <c r="F1567" s="173" t="s">
        <v>823</v>
      </c>
      <c r="G1567" s="174" t="s">
        <v>652</v>
      </c>
      <c r="H1567" s="248">
        <f>H1568</f>
        <v>880</v>
      </c>
      <c r="I1567" s="248">
        <f>I1568</f>
        <v>0</v>
      </c>
      <c r="J1567" s="248">
        <f>J1568</f>
        <v>0</v>
      </c>
      <c r="K1567" s="248">
        <f>K1568</f>
        <v>0</v>
      </c>
      <c r="L1567" s="248">
        <f>L1568</f>
        <v>0</v>
      </c>
      <c r="M1567" s="248">
        <f t="shared" si="855"/>
        <v>880</v>
      </c>
    </row>
    <row r="1568" spans="1:13" hidden="1" x14ac:dyDescent="0.2">
      <c r="A1568" s="183" t="s">
        <v>833</v>
      </c>
      <c r="B1568" s="164" t="s">
        <v>836</v>
      </c>
      <c r="C1568" s="165">
        <v>11</v>
      </c>
      <c r="D1568" s="164"/>
      <c r="E1568" s="166">
        <v>31</v>
      </c>
      <c r="F1568" s="167"/>
      <c r="G1568" s="167"/>
      <c r="H1568" s="181">
        <f t="shared" ref="H1568:I1568" si="890">H1569+H1572+H1574</f>
        <v>880</v>
      </c>
      <c r="I1568" s="181">
        <f t="shared" si="890"/>
        <v>0</v>
      </c>
      <c r="J1568" s="181">
        <f t="shared" ref="J1568:L1568" si="891">J1569+J1572+J1574</f>
        <v>0</v>
      </c>
      <c r="K1568" s="181">
        <f t="shared" si="891"/>
        <v>0</v>
      </c>
      <c r="L1568" s="181">
        <f t="shared" si="891"/>
        <v>0</v>
      </c>
      <c r="M1568" s="181">
        <f t="shared" si="855"/>
        <v>880</v>
      </c>
    </row>
    <row r="1569" spans="1:13" hidden="1" x14ac:dyDescent="0.2">
      <c r="A1569" s="117" t="s">
        <v>833</v>
      </c>
      <c r="B1569" s="101" t="s">
        <v>836</v>
      </c>
      <c r="C1569" s="102">
        <v>11</v>
      </c>
      <c r="D1569" s="117"/>
      <c r="E1569" s="112">
        <v>311</v>
      </c>
      <c r="F1569" s="140"/>
      <c r="G1569" s="182"/>
      <c r="H1569" s="107">
        <f t="shared" ref="H1569:I1569" si="892">H1570+H1571</f>
        <v>380</v>
      </c>
      <c r="I1569" s="107">
        <f t="shared" si="892"/>
        <v>0</v>
      </c>
      <c r="J1569" s="107">
        <f t="shared" ref="J1569:L1569" si="893">J1570+J1571</f>
        <v>0</v>
      </c>
      <c r="K1569" s="107">
        <f t="shared" si="893"/>
        <v>0</v>
      </c>
      <c r="L1569" s="107">
        <f t="shared" si="893"/>
        <v>0</v>
      </c>
      <c r="M1569" s="107">
        <f t="shared" si="855"/>
        <v>380</v>
      </c>
    </row>
    <row r="1570" spans="1:13" s="100" customFormat="1" hidden="1" x14ac:dyDescent="0.2">
      <c r="A1570" s="95" t="s">
        <v>833</v>
      </c>
      <c r="B1570" s="93" t="s">
        <v>836</v>
      </c>
      <c r="C1570" s="94">
        <v>11</v>
      </c>
      <c r="D1570" s="95" t="s">
        <v>101</v>
      </c>
      <c r="E1570" s="118">
        <v>3111</v>
      </c>
      <c r="F1570" s="141" t="s">
        <v>33</v>
      </c>
      <c r="G1570" s="133"/>
      <c r="H1570" s="228">
        <v>250</v>
      </c>
      <c r="I1570" s="228"/>
      <c r="J1570" s="228"/>
      <c r="K1570" s="228"/>
      <c r="L1570" s="228"/>
      <c r="M1570" s="228">
        <f t="shared" si="855"/>
        <v>250</v>
      </c>
    </row>
    <row r="1571" spans="1:13" ht="15" hidden="1" x14ac:dyDescent="0.2">
      <c r="A1571" s="95" t="s">
        <v>833</v>
      </c>
      <c r="B1571" s="93" t="s">
        <v>836</v>
      </c>
      <c r="C1571" s="94">
        <v>11</v>
      </c>
      <c r="D1571" s="95" t="s">
        <v>101</v>
      </c>
      <c r="E1571" s="118">
        <v>3113</v>
      </c>
      <c r="F1571" s="141" t="s">
        <v>35</v>
      </c>
      <c r="H1571" s="228">
        <v>130</v>
      </c>
      <c r="I1571" s="228"/>
      <c r="J1571" s="228"/>
      <c r="K1571" s="228"/>
      <c r="L1571" s="228"/>
      <c r="M1571" s="228">
        <f t="shared" si="855"/>
        <v>130</v>
      </c>
    </row>
    <row r="1572" spans="1:13" hidden="1" x14ac:dyDescent="0.2">
      <c r="A1572" s="117" t="s">
        <v>833</v>
      </c>
      <c r="B1572" s="101" t="s">
        <v>836</v>
      </c>
      <c r="C1572" s="102">
        <v>11</v>
      </c>
      <c r="D1572" s="117"/>
      <c r="E1572" s="112">
        <v>312</v>
      </c>
      <c r="F1572" s="140"/>
      <c r="G1572" s="182"/>
      <c r="H1572" s="107">
        <f t="shared" ref="H1572:L1572" si="894">H1573</f>
        <v>250</v>
      </c>
      <c r="I1572" s="107">
        <f t="shared" si="894"/>
        <v>0</v>
      </c>
      <c r="J1572" s="107">
        <f t="shared" si="894"/>
        <v>0</v>
      </c>
      <c r="K1572" s="107">
        <f t="shared" si="894"/>
        <v>0</v>
      </c>
      <c r="L1572" s="107">
        <f t="shared" si="894"/>
        <v>0</v>
      </c>
      <c r="M1572" s="107">
        <f t="shared" si="855"/>
        <v>250</v>
      </c>
    </row>
    <row r="1573" spans="1:13" ht="15" hidden="1" x14ac:dyDescent="0.2">
      <c r="A1573" s="95" t="s">
        <v>833</v>
      </c>
      <c r="B1573" s="93" t="s">
        <v>836</v>
      </c>
      <c r="C1573" s="94">
        <v>11</v>
      </c>
      <c r="D1573" s="95" t="s">
        <v>101</v>
      </c>
      <c r="E1573" s="118">
        <v>3121</v>
      </c>
      <c r="F1573" s="141" t="s">
        <v>471</v>
      </c>
      <c r="H1573" s="228">
        <v>250</v>
      </c>
      <c r="I1573" s="228"/>
      <c r="J1573" s="228"/>
      <c r="K1573" s="228"/>
      <c r="L1573" s="228"/>
      <c r="M1573" s="228">
        <f t="shared" si="855"/>
        <v>250</v>
      </c>
    </row>
    <row r="1574" spans="1:13" hidden="1" x14ac:dyDescent="0.2">
      <c r="A1574" s="117" t="s">
        <v>833</v>
      </c>
      <c r="B1574" s="101" t="s">
        <v>836</v>
      </c>
      <c r="C1574" s="146">
        <v>11</v>
      </c>
      <c r="D1574" s="132"/>
      <c r="E1574" s="129">
        <v>313</v>
      </c>
      <c r="F1574" s="143"/>
      <c r="G1574" s="182"/>
      <c r="H1574" s="107">
        <f>H1575</f>
        <v>250</v>
      </c>
      <c r="I1574" s="107">
        <f>I1575</f>
        <v>0</v>
      </c>
      <c r="J1574" s="107">
        <f>J1575</f>
        <v>0</v>
      </c>
      <c r="K1574" s="107">
        <f>K1575</f>
        <v>0</v>
      </c>
      <c r="L1574" s="107">
        <f>L1575</f>
        <v>0</v>
      </c>
      <c r="M1574" s="107">
        <f t="shared" si="855"/>
        <v>250</v>
      </c>
    </row>
    <row r="1575" spans="1:13" s="100" customFormat="1" hidden="1" x14ac:dyDescent="0.2">
      <c r="A1575" s="95" t="s">
        <v>833</v>
      </c>
      <c r="B1575" s="93" t="s">
        <v>836</v>
      </c>
      <c r="C1575" s="94">
        <v>11</v>
      </c>
      <c r="D1575" s="95" t="s">
        <v>101</v>
      </c>
      <c r="E1575" s="118">
        <v>3132</v>
      </c>
      <c r="F1575" s="141" t="s">
        <v>40</v>
      </c>
      <c r="G1575" s="133"/>
      <c r="H1575" s="228">
        <v>250</v>
      </c>
      <c r="I1575" s="228"/>
      <c r="J1575" s="228"/>
      <c r="K1575" s="228"/>
      <c r="L1575" s="228"/>
      <c r="M1575" s="228">
        <f t="shared" si="855"/>
        <v>250</v>
      </c>
    </row>
    <row r="1576" spans="1:13" ht="33.75" hidden="1" x14ac:dyDescent="0.2">
      <c r="A1576" s="195" t="s">
        <v>833</v>
      </c>
      <c r="B1576" s="170" t="s">
        <v>837</v>
      </c>
      <c r="C1576" s="170"/>
      <c r="D1576" s="170"/>
      <c r="E1576" s="171"/>
      <c r="F1576" s="173" t="s">
        <v>802</v>
      </c>
      <c r="G1576" s="174" t="s">
        <v>652</v>
      </c>
      <c r="H1576" s="248">
        <f t="shared" ref="H1576:I1576" si="895">H1577+H1581+H1584+H1592</f>
        <v>5883828</v>
      </c>
      <c r="I1576" s="248">
        <f t="shared" si="895"/>
        <v>53030</v>
      </c>
      <c r="J1576" s="248">
        <f t="shared" ref="J1576:L1576" si="896">J1577+J1581+J1584+J1592</f>
        <v>50000</v>
      </c>
      <c r="K1576" s="248">
        <f t="shared" si="896"/>
        <v>2000000</v>
      </c>
      <c r="L1576" s="248">
        <f t="shared" si="896"/>
        <v>0</v>
      </c>
      <c r="M1576" s="248">
        <f t="shared" si="855"/>
        <v>3880798</v>
      </c>
    </row>
    <row r="1577" spans="1:13" hidden="1" x14ac:dyDescent="0.2">
      <c r="A1577" s="183" t="s">
        <v>833</v>
      </c>
      <c r="B1577" s="164" t="s">
        <v>837</v>
      </c>
      <c r="C1577" s="165">
        <v>11</v>
      </c>
      <c r="D1577" s="164"/>
      <c r="E1577" s="166">
        <v>32</v>
      </c>
      <c r="F1577" s="167"/>
      <c r="G1577" s="167"/>
      <c r="H1577" s="181">
        <f t="shared" ref="H1577:L1577" si="897">H1578</f>
        <v>1253000</v>
      </c>
      <c r="I1577" s="181">
        <f t="shared" si="897"/>
        <v>0</v>
      </c>
      <c r="J1577" s="181">
        <f t="shared" si="897"/>
        <v>50000</v>
      </c>
      <c r="K1577" s="181">
        <f t="shared" si="897"/>
        <v>0</v>
      </c>
      <c r="L1577" s="181">
        <f t="shared" si="897"/>
        <v>0</v>
      </c>
      <c r="M1577" s="181">
        <f t="shared" si="855"/>
        <v>1303000</v>
      </c>
    </row>
    <row r="1578" spans="1:13" hidden="1" x14ac:dyDescent="0.2">
      <c r="A1578" s="117" t="s">
        <v>833</v>
      </c>
      <c r="B1578" s="101" t="s">
        <v>837</v>
      </c>
      <c r="C1578" s="102">
        <v>11</v>
      </c>
      <c r="D1578" s="117"/>
      <c r="E1578" s="112">
        <v>323</v>
      </c>
      <c r="F1578" s="140"/>
      <c r="G1578" s="182"/>
      <c r="H1578" s="107">
        <f t="shared" ref="H1578:I1578" si="898">SUM(H1579:H1580)</f>
        <v>1253000</v>
      </c>
      <c r="I1578" s="107">
        <f t="shared" si="898"/>
        <v>0</v>
      </c>
      <c r="J1578" s="107">
        <f t="shared" ref="J1578:L1578" si="899">SUM(J1579:J1580)</f>
        <v>50000</v>
      </c>
      <c r="K1578" s="107">
        <f t="shared" si="899"/>
        <v>0</v>
      </c>
      <c r="L1578" s="107">
        <f t="shared" si="899"/>
        <v>0</v>
      </c>
      <c r="M1578" s="107">
        <f t="shared" si="855"/>
        <v>1303000</v>
      </c>
    </row>
    <row r="1579" spans="1:13" s="100" customFormat="1" hidden="1" x14ac:dyDescent="0.2">
      <c r="A1579" s="95" t="s">
        <v>833</v>
      </c>
      <c r="B1579" s="93" t="s">
        <v>837</v>
      </c>
      <c r="C1579" s="94">
        <v>11</v>
      </c>
      <c r="D1579" s="95" t="s">
        <v>101</v>
      </c>
      <c r="E1579" s="118">
        <v>3232</v>
      </c>
      <c r="F1579" s="141" t="s">
        <v>53</v>
      </c>
      <c r="G1579" s="133"/>
      <c r="H1579" s="228">
        <v>1102000</v>
      </c>
      <c r="I1579" s="228"/>
      <c r="J1579" s="228"/>
      <c r="K1579" s="228"/>
      <c r="L1579" s="228"/>
      <c r="M1579" s="228">
        <f t="shared" si="855"/>
        <v>1102000</v>
      </c>
    </row>
    <row r="1580" spans="1:13" ht="15" hidden="1" x14ac:dyDescent="0.2">
      <c r="A1580" s="95" t="s">
        <v>833</v>
      </c>
      <c r="B1580" s="93" t="s">
        <v>837</v>
      </c>
      <c r="C1580" s="94">
        <v>11</v>
      </c>
      <c r="D1580" s="95" t="s">
        <v>101</v>
      </c>
      <c r="E1580" s="118">
        <v>3237</v>
      </c>
      <c r="F1580" s="141" t="s">
        <v>58</v>
      </c>
      <c r="H1580" s="228">
        <v>151000</v>
      </c>
      <c r="I1580" s="228"/>
      <c r="J1580" s="228">
        <v>50000</v>
      </c>
      <c r="K1580" s="228"/>
      <c r="L1580" s="228"/>
      <c r="M1580" s="228">
        <f t="shared" si="855"/>
        <v>201000</v>
      </c>
    </row>
    <row r="1581" spans="1:13" s="100" customFormat="1" hidden="1" x14ac:dyDescent="0.2">
      <c r="A1581" s="183" t="s">
        <v>833</v>
      </c>
      <c r="B1581" s="164" t="s">
        <v>837</v>
      </c>
      <c r="C1581" s="165">
        <v>11</v>
      </c>
      <c r="D1581" s="164"/>
      <c r="E1581" s="166">
        <v>41</v>
      </c>
      <c r="F1581" s="167"/>
      <c r="G1581" s="167"/>
      <c r="H1581" s="181">
        <f t="shared" ref="H1581:L1582" si="900">H1582</f>
        <v>1757908</v>
      </c>
      <c r="I1581" s="181">
        <f t="shared" si="900"/>
        <v>53030</v>
      </c>
      <c r="J1581" s="181">
        <f t="shared" si="900"/>
        <v>0</v>
      </c>
      <c r="K1581" s="181">
        <f t="shared" si="900"/>
        <v>1200000</v>
      </c>
      <c r="L1581" s="181">
        <f t="shared" si="900"/>
        <v>0</v>
      </c>
      <c r="M1581" s="181">
        <f t="shared" si="855"/>
        <v>504878</v>
      </c>
    </row>
    <row r="1582" spans="1:13" hidden="1" x14ac:dyDescent="0.2">
      <c r="A1582" s="117" t="s">
        <v>833</v>
      </c>
      <c r="B1582" s="101" t="s">
        <v>837</v>
      </c>
      <c r="C1582" s="102">
        <v>11</v>
      </c>
      <c r="D1582" s="117"/>
      <c r="E1582" s="112">
        <v>411</v>
      </c>
      <c r="F1582" s="140"/>
      <c r="G1582" s="182"/>
      <c r="H1582" s="107">
        <f t="shared" si="900"/>
        <v>1757908</v>
      </c>
      <c r="I1582" s="107">
        <f t="shared" si="900"/>
        <v>53030</v>
      </c>
      <c r="J1582" s="107">
        <f t="shared" si="900"/>
        <v>0</v>
      </c>
      <c r="K1582" s="107">
        <f t="shared" si="900"/>
        <v>1200000</v>
      </c>
      <c r="L1582" s="107">
        <f t="shared" si="900"/>
        <v>0</v>
      </c>
      <c r="M1582" s="107">
        <f t="shared" si="855"/>
        <v>504878</v>
      </c>
    </row>
    <row r="1583" spans="1:13" ht="15" hidden="1" x14ac:dyDescent="0.2">
      <c r="A1583" s="95" t="s">
        <v>833</v>
      </c>
      <c r="B1583" s="93" t="s">
        <v>837</v>
      </c>
      <c r="C1583" s="94">
        <v>11</v>
      </c>
      <c r="D1583" s="95" t="s">
        <v>101</v>
      </c>
      <c r="E1583" s="118">
        <v>4111</v>
      </c>
      <c r="F1583" s="141" t="s">
        <v>246</v>
      </c>
      <c r="H1583" s="228">
        <v>1757908</v>
      </c>
      <c r="I1583" s="228">
        <v>53030</v>
      </c>
      <c r="J1583" s="228"/>
      <c r="K1583" s="228">
        <v>1200000</v>
      </c>
      <c r="L1583" s="228"/>
      <c r="M1583" s="228">
        <f t="shared" si="855"/>
        <v>504878</v>
      </c>
    </row>
    <row r="1584" spans="1:13" hidden="1" x14ac:dyDescent="0.2">
      <c r="A1584" s="183" t="s">
        <v>833</v>
      </c>
      <c r="B1584" s="164" t="s">
        <v>837</v>
      </c>
      <c r="C1584" s="165">
        <v>11</v>
      </c>
      <c r="D1584" s="164"/>
      <c r="E1584" s="166">
        <v>42</v>
      </c>
      <c r="F1584" s="167"/>
      <c r="G1584" s="167"/>
      <c r="H1584" s="181">
        <f t="shared" ref="H1584:I1584" si="901">H1585+H1588</f>
        <v>2210400</v>
      </c>
      <c r="I1584" s="181">
        <f t="shared" si="901"/>
        <v>0</v>
      </c>
      <c r="J1584" s="181">
        <f t="shared" ref="J1584:L1584" si="902">J1585+J1588</f>
        <v>0</v>
      </c>
      <c r="K1584" s="181">
        <f t="shared" si="902"/>
        <v>400000</v>
      </c>
      <c r="L1584" s="181">
        <f t="shared" si="902"/>
        <v>0</v>
      </c>
      <c r="M1584" s="181">
        <f t="shared" si="855"/>
        <v>1810400</v>
      </c>
    </row>
    <row r="1585" spans="1:13" hidden="1" x14ac:dyDescent="0.2">
      <c r="A1585" s="117" t="s">
        <v>833</v>
      </c>
      <c r="B1585" s="101" t="s">
        <v>837</v>
      </c>
      <c r="C1585" s="102">
        <v>11</v>
      </c>
      <c r="D1585" s="117"/>
      <c r="E1585" s="112">
        <v>421</v>
      </c>
      <c r="F1585" s="140"/>
      <c r="G1585" s="182"/>
      <c r="H1585" s="107">
        <f t="shared" ref="H1585:I1585" si="903">SUM(H1586:H1587)</f>
        <v>2120400</v>
      </c>
      <c r="I1585" s="107">
        <f t="shared" si="903"/>
        <v>0</v>
      </c>
      <c r="J1585" s="107">
        <f t="shared" ref="J1585:L1585" si="904">SUM(J1586:J1587)</f>
        <v>0</v>
      </c>
      <c r="K1585" s="107">
        <f t="shared" si="904"/>
        <v>400000</v>
      </c>
      <c r="L1585" s="107">
        <f t="shared" si="904"/>
        <v>0</v>
      </c>
      <c r="M1585" s="107">
        <f t="shared" si="855"/>
        <v>1720400</v>
      </c>
    </row>
    <row r="1586" spans="1:13" s="100" customFormat="1" hidden="1" x14ac:dyDescent="0.2">
      <c r="A1586" s="95" t="s">
        <v>833</v>
      </c>
      <c r="B1586" s="93" t="s">
        <v>837</v>
      </c>
      <c r="C1586" s="94">
        <v>11</v>
      </c>
      <c r="D1586" s="95" t="s">
        <v>101</v>
      </c>
      <c r="E1586" s="118">
        <v>4212</v>
      </c>
      <c r="F1586" s="141" t="s">
        <v>838</v>
      </c>
      <c r="G1586" s="133"/>
      <c r="H1586" s="228">
        <v>684400</v>
      </c>
      <c r="I1586" s="228"/>
      <c r="J1586" s="228"/>
      <c r="K1586" s="228">
        <v>400000</v>
      </c>
      <c r="L1586" s="228"/>
      <c r="M1586" s="228">
        <f t="shared" ref="M1586:M1667" si="905">H1586-I1586+J1586-K1586+L1586</f>
        <v>284400</v>
      </c>
    </row>
    <row r="1587" spans="1:13" ht="15" hidden="1" x14ac:dyDescent="0.2">
      <c r="A1587" s="95" t="s">
        <v>833</v>
      </c>
      <c r="B1587" s="93" t="s">
        <v>837</v>
      </c>
      <c r="C1587" s="94">
        <v>11</v>
      </c>
      <c r="D1587" s="95" t="s">
        <v>101</v>
      </c>
      <c r="E1587" s="118">
        <v>4214</v>
      </c>
      <c r="F1587" s="141" t="s">
        <v>500</v>
      </c>
      <c r="H1587" s="228">
        <v>1436000</v>
      </c>
      <c r="I1587" s="228"/>
      <c r="J1587" s="228"/>
      <c r="K1587" s="228">
        <v>0</v>
      </c>
      <c r="L1587" s="228"/>
      <c r="M1587" s="228">
        <f t="shared" si="905"/>
        <v>1436000</v>
      </c>
    </row>
    <row r="1588" spans="1:13" hidden="1" x14ac:dyDescent="0.2">
      <c r="A1588" s="117" t="s">
        <v>833</v>
      </c>
      <c r="B1588" s="101" t="s">
        <v>837</v>
      </c>
      <c r="C1588" s="102">
        <v>11</v>
      </c>
      <c r="D1588" s="117"/>
      <c r="E1588" s="112">
        <v>422</v>
      </c>
      <c r="F1588" s="140"/>
      <c r="G1588" s="182"/>
      <c r="H1588" s="107">
        <f t="shared" ref="H1588:I1588" si="906">SUM(H1589:H1591)</f>
        <v>90000</v>
      </c>
      <c r="I1588" s="107">
        <f t="shared" si="906"/>
        <v>0</v>
      </c>
      <c r="J1588" s="107">
        <f t="shared" ref="J1588:L1588" si="907">SUM(J1589:J1591)</f>
        <v>0</v>
      </c>
      <c r="K1588" s="107">
        <f t="shared" si="907"/>
        <v>0</v>
      </c>
      <c r="L1588" s="107">
        <f t="shared" si="907"/>
        <v>0</v>
      </c>
      <c r="M1588" s="107">
        <f t="shared" si="905"/>
        <v>90000</v>
      </c>
    </row>
    <row r="1589" spans="1:13" ht="15" hidden="1" x14ac:dyDescent="0.2">
      <c r="A1589" s="95" t="s">
        <v>833</v>
      </c>
      <c r="B1589" s="93" t="s">
        <v>837</v>
      </c>
      <c r="C1589" s="94">
        <v>11</v>
      </c>
      <c r="D1589" s="95" t="s">
        <v>101</v>
      </c>
      <c r="E1589" s="118">
        <v>4221</v>
      </c>
      <c r="F1589" s="141" t="s">
        <v>74</v>
      </c>
      <c r="H1589" s="228">
        <v>5000</v>
      </c>
      <c r="I1589" s="228"/>
      <c r="J1589" s="228"/>
      <c r="K1589" s="228"/>
      <c r="L1589" s="228"/>
      <c r="M1589" s="228">
        <f t="shared" si="905"/>
        <v>5000</v>
      </c>
    </row>
    <row r="1590" spans="1:13" ht="15" hidden="1" x14ac:dyDescent="0.2">
      <c r="A1590" s="95" t="s">
        <v>833</v>
      </c>
      <c r="B1590" s="93" t="s">
        <v>837</v>
      </c>
      <c r="C1590" s="94">
        <v>11</v>
      </c>
      <c r="D1590" s="95" t="s">
        <v>101</v>
      </c>
      <c r="E1590" s="118">
        <v>4223</v>
      </c>
      <c r="F1590" s="141" t="s">
        <v>76</v>
      </c>
      <c r="H1590" s="228">
        <v>5000</v>
      </c>
      <c r="I1590" s="228"/>
      <c r="J1590" s="228"/>
      <c r="K1590" s="228"/>
      <c r="L1590" s="228"/>
      <c r="M1590" s="228">
        <f t="shared" si="905"/>
        <v>5000</v>
      </c>
    </row>
    <row r="1591" spans="1:13" ht="15" hidden="1" x14ac:dyDescent="0.2">
      <c r="A1591" s="95" t="s">
        <v>833</v>
      </c>
      <c r="B1591" s="93" t="s">
        <v>837</v>
      </c>
      <c r="C1591" s="94">
        <v>11</v>
      </c>
      <c r="D1591" s="95" t="s">
        <v>101</v>
      </c>
      <c r="E1591" s="118">
        <v>4227</v>
      </c>
      <c r="F1591" s="141" t="s">
        <v>77</v>
      </c>
      <c r="H1591" s="228">
        <v>80000</v>
      </c>
      <c r="I1591" s="228"/>
      <c r="J1591" s="228"/>
      <c r="K1591" s="228"/>
      <c r="L1591" s="228"/>
      <c r="M1591" s="228">
        <f t="shared" si="905"/>
        <v>80000</v>
      </c>
    </row>
    <row r="1592" spans="1:13" hidden="1" x14ac:dyDescent="0.2">
      <c r="A1592" s="183" t="s">
        <v>833</v>
      </c>
      <c r="B1592" s="164" t="s">
        <v>837</v>
      </c>
      <c r="C1592" s="165">
        <v>11</v>
      </c>
      <c r="D1592" s="164"/>
      <c r="E1592" s="166">
        <v>45</v>
      </c>
      <c r="F1592" s="167"/>
      <c r="G1592" s="167"/>
      <c r="H1592" s="181">
        <f t="shared" ref="H1592:I1592" si="908">H1593+H1595+H1597</f>
        <v>662520</v>
      </c>
      <c r="I1592" s="181">
        <f t="shared" si="908"/>
        <v>0</v>
      </c>
      <c r="J1592" s="181">
        <f t="shared" ref="J1592:L1592" si="909">J1593+J1595+J1597</f>
        <v>0</v>
      </c>
      <c r="K1592" s="181">
        <f t="shared" si="909"/>
        <v>400000</v>
      </c>
      <c r="L1592" s="181">
        <f t="shared" si="909"/>
        <v>0</v>
      </c>
      <c r="M1592" s="181">
        <f t="shared" si="905"/>
        <v>262520</v>
      </c>
    </row>
    <row r="1593" spans="1:13" s="100" customFormat="1" hidden="1" x14ac:dyDescent="0.2">
      <c r="A1593" s="117" t="s">
        <v>833</v>
      </c>
      <c r="B1593" s="101" t="s">
        <v>837</v>
      </c>
      <c r="C1593" s="102">
        <v>11</v>
      </c>
      <c r="D1593" s="117"/>
      <c r="E1593" s="112">
        <v>451</v>
      </c>
      <c r="F1593" s="140"/>
      <c r="G1593" s="182"/>
      <c r="H1593" s="107">
        <f t="shared" ref="H1593:L1593" si="910">H1594</f>
        <v>660000</v>
      </c>
      <c r="I1593" s="107">
        <f t="shared" si="910"/>
        <v>0</v>
      </c>
      <c r="J1593" s="107">
        <f t="shared" si="910"/>
        <v>0</v>
      </c>
      <c r="K1593" s="107">
        <f t="shared" si="910"/>
        <v>400000</v>
      </c>
      <c r="L1593" s="107">
        <f t="shared" si="910"/>
        <v>0</v>
      </c>
      <c r="M1593" s="107">
        <f t="shared" si="905"/>
        <v>260000</v>
      </c>
    </row>
    <row r="1594" spans="1:13" ht="15" hidden="1" x14ac:dyDescent="0.2">
      <c r="A1594" s="95" t="s">
        <v>833</v>
      </c>
      <c r="B1594" s="93" t="s">
        <v>837</v>
      </c>
      <c r="C1594" s="94">
        <v>11</v>
      </c>
      <c r="D1594" s="95" t="s">
        <v>101</v>
      </c>
      <c r="E1594" s="118">
        <v>4511</v>
      </c>
      <c r="F1594" s="141" t="s">
        <v>91</v>
      </c>
      <c r="H1594" s="228">
        <v>660000</v>
      </c>
      <c r="I1594" s="228"/>
      <c r="J1594" s="228"/>
      <c r="K1594" s="228">
        <v>400000</v>
      </c>
      <c r="L1594" s="228"/>
      <c r="M1594" s="228">
        <f t="shared" si="905"/>
        <v>260000</v>
      </c>
    </row>
    <row r="1595" spans="1:13" s="100" customFormat="1" hidden="1" x14ac:dyDescent="0.2">
      <c r="A1595" s="117" t="s">
        <v>833</v>
      </c>
      <c r="B1595" s="101" t="s">
        <v>837</v>
      </c>
      <c r="C1595" s="102">
        <v>11</v>
      </c>
      <c r="D1595" s="117"/>
      <c r="E1595" s="112">
        <v>452</v>
      </c>
      <c r="F1595" s="140"/>
      <c r="G1595" s="182"/>
      <c r="H1595" s="107">
        <f t="shared" ref="H1595:L1595" si="911">H1596</f>
        <v>1520</v>
      </c>
      <c r="I1595" s="107">
        <f t="shared" si="911"/>
        <v>0</v>
      </c>
      <c r="J1595" s="107">
        <f t="shared" si="911"/>
        <v>0</v>
      </c>
      <c r="K1595" s="107">
        <f t="shared" si="911"/>
        <v>0</v>
      </c>
      <c r="L1595" s="107">
        <f t="shared" si="911"/>
        <v>0</v>
      </c>
      <c r="M1595" s="107">
        <f t="shared" si="905"/>
        <v>1520</v>
      </c>
    </row>
    <row r="1596" spans="1:13" ht="15" hidden="1" x14ac:dyDescent="0.2">
      <c r="A1596" s="95" t="s">
        <v>833</v>
      </c>
      <c r="B1596" s="93" t="s">
        <v>837</v>
      </c>
      <c r="C1596" s="94">
        <v>11</v>
      </c>
      <c r="D1596" s="95" t="s">
        <v>101</v>
      </c>
      <c r="E1596" s="118">
        <v>4521</v>
      </c>
      <c r="F1596" s="141" t="s">
        <v>92</v>
      </c>
      <c r="H1596" s="228">
        <v>1520</v>
      </c>
      <c r="I1596" s="228"/>
      <c r="J1596" s="228"/>
      <c r="K1596" s="228"/>
      <c r="L1596" s="228"/>
      <c r="M1596" s="228">
        <f t="shared" si="905"/>
        <v>1520</v>
      </c>
    </row>
    <row r="1597" spans="1:13" s="100" customFormat="1" hidden="1" x14ac:dyDescent="0.2">
      <c r="A1597" s="117" t="s">
        <v>833</v>
      </c>
      <c r="B1597" s="101" t="s">
        <v>837</v>
      </c>
      <c r="C1597" s="102">
        <v>11</v>
      </c>
      <c r="D1597" s="117"/>
      <c r="E1597" s="112">
        <v>454</v>
      </c>
      <c r="F1597" s="140"/>
      <c r="G1597" s="182"/>
      <c r="H1597" s="107">
        <f t="shared" ref="H1597:L1597" si="912">H1598</f>
        <v>1000</v>
      </c>
      <c r="I1597" s="107">
        <f t="shared" si="912"/>
        <v>0</v>
      </c>
      <c r="J1597" s="107">
        <f t="shared" si="912"/>
        <v>0</v>
      </c>
      <c r="K1597" s="107">
        <f t="shared" si="912"/>
        <v>0</v>
      </c>
      <c r="L1597" s="107">
        <f t="shared" si="912"/>
        <v>0</v>
      </c>
      <c r="M1597" s="107">
        <f t="shared" si="905"/>
        <v>1000</v>
      </c>
    </row>
    <row r="1598" spans="1:13" ht="30" hidden="1" x14ac:dyDescent="0.2">
      <c r="A1598" s="95" t="s">
        <v>833</v>
      </c>
      <c r="B1598" s="93" t="s">
        <v>837</v>
      </c>
      <c r="C1598" s="94">
        <v>11</v>
      </c>
      <c r="D1598" s="95" t="s">
        <v>101</v>
      </c>
      <c r="E1598" s="118">
        <v>4541</v>
      </c>
      <c r="F1598" s="141" t="s">
        <v>839</v>
      </c>
      <c r="H1598" s="228">
        <v>1000</v>
      </c>
      <c r="I1598" s="228"/>
      <c r="J1598" s="228"/>
      <c r="K1598" s="228"/>
      <c r="L1598" s="228"/>
      <c r="M1598" s="228">
        <f t="shared" si="905"/>
        <v>1000</v>
      </c>
    </row>
    <row r="1599" spans="1:13" s="100" customFormat="1" ht="47.25" hidden="1" x14ac:dyDescent="0.2">
      <c r="A1599" s="195" t="s">
        <v>833</v>
      </c>
      <c r="B1599" s="170" t="s">
        <v>840</v>
      </c>
      <c r="C1599" s="170"/>
      <c r="D1599" s="170"/>
      <c r="E1599" s="171"/>
      <c r="F1599" s="173" t="s">
        <v>841</v>
      </c>
      <c r="G1599" s="174" t="s">
        <v>652</v>
      </c>
      <c r="H1599" s="248">
        <f>H1600+H1605</f>
        <v>3940</v>
      </c>
      <c r="I1599" s="248">
        <f>I1600+I1605</f>
        <v>540</v>
      </c>
      <c r="J1599" s="248">
        <f>J1600+J1605</f>
        <v>300</v>
      </c>
      <c r="K1599" s="248">
        <f>K1600+K1605</f>
        <v>0</v>
      </c>
      <c r="L1599" s="248">
        <f>L1600+L1605</f>
        <v>0</v>
      </c>
      <c r="M1599" s="248">
        <f t="shared" si="905"/>
        <v>3700</v>
      </c>
    </row>
    <row r="1600" spans="1:13" hidden="1" x14ac:dyDescent="0.2">
      <c r="A1600" s="183" t="s">
        <v>833</v>
      </c>
      <c r="B1600" s="164" t="s">
        <v>840</v>
      </c>
      <c r="C1600" s="165">
        <v>12</v>
      </c>
      <c r="D1600" s="164"/>
      <c r="E1600" s="166">
        <v>31</v>
      </c>
      <c r="F1600" s="167"/>
      <c r="G1600" s="167"/>
      <c r="H1600" s="181">
        <f t="shared" ref="H1600:I1600" si="913">H1601+H1603</f>
        <v>2700</v>
      </c>
      <c r="I1600" s="181">
        <f t="shared" si="913"/>
        <v>500</v>
      </c>
      <c r="J1600" s="181">
        <f t="shared" ref="J1600:L1600" si="914">J1601+J1603</f>
        <v>0</v>
      </c>
      <c r="K1600" s="181">
        <f t="shared" si="914"/>
        <v>0</v>
      </c>
      <c r="L1600" s="181">
        <f t="shared" si="914"/>
        <v>0</v>
      </c>
      <c r="M1600" s="181">
        <f t="shared" si="905"/>
        <v>2200</v>
      </c>
    </row>
    <row r="1601" spans="1:13" hidden="1" x14ac:dyDescent="0.2">
      <c r="A1601" s="117" t="s">
        <v>833</v>
      </c>
      <c r="B1601" s="101" t="s">
        <v>840</v>
      </c>
      <c r="C1601" s="102">
        <v>12</v>
      </c>
      <c r="D1601" s="117"/>
      <c r="E1601" s="112">
        <v>311</v>
      </c>
      <c r="F1601" s="140"/>
      <c r="G1601" s="182"/>
      <c r="H1601" s="107">
        <f t="shared" ref="H1601:L1601" si="915">H1602</f>
        <v>2200</v>
      </c>
      <c r="I1601" s="107">
        <f t="shared" si="915"/>
        <v>500</v>
      </c>
      <c r="J1601" s="107">
        <f t="shared" si="915"/>
        <v>0</v>
      </c>
      <c r="K1601" s="107">
        <f t="shared" si="915"/>
        <v>0</v>
      </c>
      <c r="L1601" s="107">
        <f t="shared" si="915"/>
        <v>0</v>
      </c>
      <c r="M1601" s="107">
        <f t="shared" si="905"/>
        <v>1700</v>
      </c>
    </row>
    <row r="1602" spans="1:13" s="100" customFormat="1" hidden="1" x14ac:dyDescent="0.2">
      <c r="A1602" s="95" t="s">
        <v>833</v>
      </c>
      <c r="B1602" s="93" t="s">
        <v>840</v>
      </c>
      <c r="C1602" s="94">
        <v>12</v>
      </c>
      <c r="D1602" s="95" t="s">
        <v>101</v>
      </c>
      <c r="E1602" s="118">
        <v>3111</v>
      </c>
      <c r="F1602" s="141" t="s">
        <v>33</v>
      </c>
      <c r="G1602" s="133"/>
      <c r="H1602" s="228">
        <v>2200</v>
      </c>
      <c r="I1602" s="228">
        <v>500</v>
      </c>
      <c r="J1602" s="228"/>
      <c r="K1602" s="228"/>
      <c r="L1602" s="228"/>
      <c r="M1602" s="228">
        <f t="shared" si="905"/>
        <v>1700</v>
      </c>
    </row>
    <row r="1603" spans="1:13" hidden="1" x14ac:dyDescent="0.2">
      <c r="A1603" s="117" t="s">
        <v>833</v>
      </c>
      <c r="B1603" s="101" t="s">
        <v>840</v>
      </c>
      <c r="C1603" s="102">
        <v>12</v>
      </c>
      <c r="D1603" s="117"/>
      <c r="E1603" s="112">
        <v>313</v>
      </c>
      <c r="F1603" s="140"/>
      <c r="G1603" s="182"/>
      <c r="H1603" s="107">
        <f t="shared" ref="H1603:L1603" si="916">H1604</f>
        <v>500</v>
      </c>
      <c r="I1603" s="107">
        <f t="shared" si="916"/>
        <v>0</v>
      </c>
      <c r="J1603" s="107">
        <f t="shared" si="916"/>
        <v>0</v>
      </c>
      <c r="K1603" s="107">
        <f t="shared" si="916"/>
        <v>0</v>
      </c>
      <c r="L1603" s="107">
        <f t="shared" si="916"/>
        <v>0</v>
      </c>
      <c r="M1603" s="107">
        <f t="shared" si="905"/>
        <v>500</v>
      </c>
    </row>
    <row r="1604" spans="1:13" s="100" customFormat="1" hidden="1" x14ac:dyDescent="0.2">
      <c r="A1604" s="95" t="s">
        <v>833</v>
      </c>
      <c r="B1604" s="93" t="s">
        <v>840</v>
      </c>
      <c r="C1604" s="94">
        <v>12</v>
      </c>
      <c r="D1604" s="95" t="s">
        <v>101</v>
      </c>
      <c r="E1604" s="118">
        <v>3132</v>
      </c>
      <c r="F1604" s="141" t="s">
        <v>40</v>
      </c>
      <c r="G1604" s="133"/>
      <c r="H1604" s="228">
        <v>500</v>
      </c>
      <c r="I1604" s="228"/>
      <c r="J1604" s="228"/>
      <c r="K1604" s="228"/>
      <c r="L1604" s="228"/>
      <c r="M1604" s="228">
        <f t="shared" si="905"/>
        <v>500</v>
      </c>
    </row>
    <row r="1605" spans="1:13" hidden="1" x14ac:dyDescent="0.2">
      <c r="A1605" s="183" t="s">
        <v>833</v>
      </c>
      <c r="B1605" s="164" t="s">
        <v>840</v>
      </c>
      <c r="C1605" s="165">
        <v>12</v>
      </c>
      <c r="D1605" s="164"/>
      <c r="E1605" s="166">
        <v>32</v>
      </c>
      <c r="F1605" s="167"/>
      <c r="G1605" s="167"/>
      <c r="H1605" s="181">
        <f>H1606+H1608</f>
        <v>1240</v>
      </c>
      <c r="I1605" s="181">
        <f>I1606+I1608</f>
        <v>40</v>
      </c>
      <c r="J1605" s="181">
        <f>J1606+J1608</f>
        <v>300</v>
      </c>
      <c r="K1605" s="181">
        <f>K1606+K1608</f>
        <v>0</v>
      </c>
      <c r="L1605" s="181">
        <f>L1606+L1608</f>
        <v>0</v>
      </c>
      <c r="M1605" s="181">
        <f t="shared" si="905"/>
        <v>1500</v>
      </c>
    </row>
    <row r="1606" spans="1:13" hidden="1" x14ac:dyDescent="0.2">
      <c r="A1606" s="117" t="s">
        <v>833</v>
      </c>
      <c r="B1606" s="101" t="s">
        <v>840</v>
      </c>
      <c r="C1606" s="102">
        <v>12</v>
      </c>
      <c r="D1606" s="117"/>
      <c r="E1606" s="112">
        <v>321</v>
      </c>
      <c r="F1606" s="140"/>
      <c r="G1606" s="182"/>
      <c r="H1606" s="107">
        <f t="shared" ref="H1606:L1606" si="917">H1607</f>
        <v>600</v>
      </c>
      <c r="I1606" s="107">
        <f t="shared" si="917"/>
        <v>0</v>
      </c>
      <c r="J1606" s="107">
        <f t="shared" si="917"/>
        <v>300</v>
      </c>
      <c r="K1606" s="107">
        <f t="shared" si="917"/>
        <v>0</v>
      </c>
      <c r="L1606" s="107">
        <f t="shared" si="917"/>
        <v>0</v>
      </c>
      <c r="M1606" s="107">
        <f t="shared" si="905"/>
        <v>900</v>
      </c>
    </row>
    <row r="1607" spans="1:13" ht="15" hidden="1" x14ac:dyDescent="0.2">
      <c r="A1607" s="95" t="s">
        <v>833</v>
      </c>
      <c r="B1607" s="93" t="s">
        <v>840</v>
      </c>
      <c r="C1607" s="94">
        <v>12</v>
      </c>
      <c r="D1607" s="95" t="s">
        <v>101</v>
      </c>
      <c r="E1607" s="118">
        <v>3211</v>
      </c>
      <c r="F1607" s="141" t="s">
        <v>42</v>
      </c>
      <c r="H1607" s="228">
        <v>600</v>
      </c>
      <c r="I1607" s="228"/>
      <c r="J1607" s="228">
        <v>300</v>
      </c>
      <c r="K1607" s="228"/>
      <c r="L1607" s="228"/>
      <c r="M1607" s="228">
        <f t="shared" si="905"/>
        <v>900</v>
      </c>
    </row>
    <row r="1608" spans="1:13" s="100" customFormat="1" hidden="1" x14ac:dyDescent="0.2">
      <c r="A1608" s="117" t="s">
        <v>833</v>
      </c>
      <c r="B1608" s="101" t="s">
        <v>840</v>
      </c>
      <c r="C1608" s="102">
        <v>12</v>
      </c>
      <c r="D1608" s="117"/>
      <c r="E1608" s="112">
        <v>323</v>
      </c>
      <c r="F1608" s="140"/>
      <c r="G1608" s="182"/>
      <c r="H1608" s="107">
        <f>H1609+H1610</f>
        <v>640</v>
      </c>
      <c r="I1608" s="107">
        <f>I1609+I1610</f>
        <v>40</v>
      </c>
      <c r="J1608" s="107">
        <f>J1609+J1610</f>
        <v>0</v>
      </c>
      <c r="K1608" s="107">
        <f>K1609+K1610</f>
        <v>0</v>
      </c>
      <c r="L1608" s="107">
        <f>L1609+L1610</f>
        <v>0</v>
      </c>
      <c r="M1608" s="107">
        <f t="shared" si="905"/>
        <v>600</v>
      </c>
    </row>
    <row r="1609" spans="1:13" ht="15" hidden="1" x14ac:dyDescent="0.2">
      <c r="A1609" s="95" t="s">
        <v>833</v>
      </c>
      <c r="B1609" s="93" t="s">
        <v>840</v>
      </c>
      <c r="C1609" s="94">
        <v>12</v>
      </c>
      <c r="D1609" s="95" t="s">
        <v>101</v>
      </c>
      <c r="E1609" s="118">
        <v>3233</v>
      </c>
      <c r="F1609" s="141" t="s">
        <v>54</v>
      </c>
      <c r="H1609" s="228">
        <v>40</v>
      </c>
      <c r="I1609" s="228">
        <v>40</v>
      </c>
      <c r="J1609" s="228"/>
      <c r="K1609" s="228"/>
      <c r="L1609" s="228"/>
      <c r="M1609" s="228">
        <f t="shared" si="905"/>
        <v>0</v>
      </c>
    </row>
    <row r="1610" spans="1:13" s="100" customFormat="1" hidden="1" x14ac:dyDescent="0.2">
      <c r="A1610" s="95" t="s">
        <v>833</v>
      </c>
      <c r="B1610" s="93" t="s">
        <v>840</v>
      </c>
      <c r="C1610" s="94">
        <v>12</v>
      </c>
      <c r="D1610" s="95" t="s">
        <v>101</v>
      </c>
      <c r="E1610" s="118">
        <v>3237</v>
      </c>
      <c r="F1610" s="141" t="s">
        <v>58</v>
      </c>
      <c r="G1610" s="133"/>
      <c r="H1610" s="228">
        <v>600</v>
      </c>
      <c r="I1610" s="228"/>
      <c r="J1610" s="228"/>
      <c r="K1610" s="228"/>
      <c r="L1610" s="228"/>
      <c r="M1610" s="228">
        <f t="shared" si="905"/>
        <v>600</v>
      </c>
    </row>
    <row r="1611" spans="1:13" ht="33.75" hidden="1" x14ac:dyDescent="0.2">
      <c r="A1611" s="195" t="s">
        <v>833</v>
      </c>
      <c r="B1611" s="170" t="s">
        <v>842</v>
      </c>
      <c r="C1611" s="170"/>
      <c r="D1611" s="170"/>
      <c r="E1611" s="171"/>
      <c r="F1611" s="173" t="s">
        <v>843</v>
      </c>
      <c r="G1611" s="174" t="s">
        <v>652</v>
      </c>
      <c r="H1611" s="248">
        <f>H1612+H1617+H1620</f>
        <v>111000</v>
      </c>
      <c r="I1611" s="248">
        <f>I1612+I1617+I1620</f>
        <v>0</v>
      </c>
      <c r="J1611" s="248">
        <f>J1612+J1617+J1620</f>
        <v>900</v>
      </c>
      <c r="K1611" s="248">
        <f>K1612+K1617+K1620</f>
        <v>0</v>
      </c>
      <c r="L1611" s="248">
        <f>L1612+L1617+L1620</f>
        <v>0</v>
      </c>
      <c r="M1611" s="248">
        <f t="shared" si="905"/>
        <v>111900</v>
      </c>
    </row>
    <row r="1612" spans="1:13" hidden="1" x14ac:dyDescent="0.2">
      <c r="A1612" s="183" t="s">
        <v>833</v>
      </c>
      <c r="B1612" s="164" t="s">
        <v>842</v>
      </c>
      <c r="C1612" s="165">
        <v>12</v>
      </c>
      <c r="D1612" s="164"/>
      <c r="E1612" s="166">
        <v>31</v>
      </c>
      <c r="F1612" s="167"/>
      <c r="G1612" s="167"/>
      <c r="H1612" s="181">
        <f t="shared" ref="H1612:I1612" si="918">H1613+H1615</f>
        <v>4000</v>
      </c>
      <c r="I1612" s="181">
        <f t="shared" si="918"/>
        <v>0</v>
      </c>
      <c r="J1612" s="181">
        <f t="shared" ref="J1612:L1612" si="919">J1613+J1615</f>
        <v>900</v>
      </c>
      <c r="K1612" s="181">
        <f t="shared" si="919"/>
        <v>0</v>
      </c>
      <c r="L1612" s="181">
        <f t="shared" si="919"/>
        <v>0</v>
      </c>
      <c r="M1612" s="181">
        <f t="shared" si="905"/>
        <v>4900</v>
      </c>
    </row>
    <row r="1613" spans="1:13" s="100" customFormat="1" hidden="1" x14ac:dyDescent="0.2">
      <c r="A1613" s="117" t="s">
        <v>833</v>
      </c>
      <c r="B1613" s="101" t="s">
        <v>842</v>
      </c>
      <c r="C1613" s="102">
        <v>12</v>
      </c>
      <c r="D1613" s="117"/>
      <c r="E1613" s="112">
        <v>311</v>
      </c>
      <c r="F1613" s="140"/>
      <c r="G1613" s="182"/>
      <c r="H1613" s="107">
        <f t="shared" ref="H1613:L1613" si="920">H1614</f>
        <v>3500</v>
      </c>
      <c r="I1613" s="107">
        <f t="shared" si="920"/>
        <v>0</v>
      </c>
      <c r="J1613" s="107">
        <f t="shared" si="920"/>
        <v>700</v>
      </c>
      <c r="K1613" s="107">
        <f t="shared" si="920"/>
        <v>0</v>
      </c>
      <c r="L1613" s="107">
        <f t="shared" si="920"/>
        <v>0</v>
      </c>
      <c r="M1613" s="107">
        <f t="shared" si="905"/>
        <v>4200</v>
      </c>
    </row>
    <row r="1614" spans="1:13" ht="15" hidden="1" x14ac:dyDescent="0.2">
      <c r="A1614" s="95" t="s">
        <v>833</v>
      </c>
      <c r="B1614" s="93" t="s">
        <v>842</v>
      </c>
      <c r="C1614" s="94">
        <v>12</v>
      </c>
      <c r="D1614" s="95" t="s">
        <v>101</v>
      </c>
      <c r="E1614" s="118">
        <v>3111</v>
      </c>
      <c r="F1614" s="141" t="s">
        <v>33</v>
      </c>
      <c r="H1614" s="228">
        <v>3500</v>
      </c>
      <c r="I1614" s="228"/>
      <c r="J1614" s="228">
        <v>700</v>
      </c>
      <c r="K1614" s="228"/>
      <c r="L1614" s="228"/>
      <c r="M1614" s="228">
        <f t="shared" si="905"/>
        <v>4200</v>
      </c>
    </row>
    <row r="1615" spans="1:13" hidden="1" x14ac:dyDescent="0.2">
      <c r="A1615" s="117" t="s">
        <v>833</v>
      </c>
      <c r="B1615" s="101" t="s">
        <v>842</v>
      </c>
      <c r="C1615" s="102">
        <v>12</v>
      </c>
      <c r="D1615" s="117"/>
      <c r="E1615" s="112">
        <v>313</v>
      </c>
      <c r="F1615" s="140"/>
      <c r="G1615" s="182"/>
      <c r="H1615" s="107">
        <f t="shared" ref="H1615:L1615" si="921">H1616</f>
        <v>500</v>
      </c>
      <c r="I1615" s="107">
        <f t="shared" si="921"/>
        <v>0</v>
      </c>
      <c r="J1615" s="107">
        <f t="shared" si="921"/>
        <v>200</v>
      </c>
      <c r="K1615" s="107">
        <f t="shared" si="921"/>
        <v>0</v>
      </c>
      <c r="L1615" s="107">
        <f t="shared" si="921"/>
        <v>0</v>
      </c>
      <c r="M1615" s="107">
        <f t="shared" si="905"/>
        <v>700</v>
      </c>
    </row>
    <row r="1616" spans="1:13" ht="15" hidden="1" x14ac:dyDescent="0.2">
      <c r="A1616" s="95" t="s">
        <v>833</v>
      </c>
      <c r="B1616" s="93" t="s">
        <v>842</v>
      </c>
      <c r="C1616" s="94">
        <v>12</v>
      </c>
      <c r="D1616" s="95" t="s">
        <v>101</v>
      </c>
      <c r="E1616" s="118">
        <v>3132</v>
      </c>
      <c r="F1616" s="141" t="s">
        <v>40</v>
      </c>
      <c r="H1616" s="228">
        <v>500</v>
      </c>
      <c r="I1616" s="228"/>
      <c r="J1616" s="228">
        <v>200</v>
      </c>
      <c r="K1616" s="228"/>
      <c r="L1616" s="228"/>
      <c r="M1616" s="228">
        <f t="shared" si="905"/>
        <v>700</v>
      </c>
    </row>
    <row r="1617" spans="1:13" hidden="1" x14ac:dyDescent="0.2">
      <c r="A1617" s="183" t="s">
        <v>833</v>
      </c>
      <c r="B1617" s="164" t="s">
        <v>842</v>
      </c>
      <c r="C1617" s="165">
        <v>12</v>
      </c>
      <c r="D1617" s="164"/>
      <c r="E1617" s="166">
        <v>32</v>
      </c>
      <c r="F1617" s="167"/>
      <c r="G1617" s="167"/>
      <c r="H1617" s="181">
        <f t="shared" ref="H1617:L1618" si="922">H1618</f>
        <v>5000</v>
      </c>
      <c r="I1617" s="181">
        <f t="shared" si="922"/>
        <v>0</v>
      </c>
      <c r="J1617" s="181">
        <f t="shared" si="922"/>
        <v>0</v>
      </c>
      <c r="K1617" s="181">
        <f t="shared" si="922"/>
        <v>0</v>
      </c>
      <c r="L1617" s="181">
        <f t="shared" si="922"/>
        <v>0</v>
      </c>
      <c r="M1617" s="181">
        <f t="shared" si="905"/>
        <v>5000</v>
      </c>
    </row>
    <row r="1618" spans="1:13" s="100" customFormat="1" hidden="1" x14ac:dyDescent="0.2">
      <c r="A1618" s="117" t="s">
        <v>833</v>
      </c>
      <c r="B1618" s="101" t="s">
        <v>842</v>
      </c>
      <c r="C1618" s="102">
        <v>12</v>
      </c>
      <c r="D1618" s="117"/>
      <c r="E1618" s="112">
        <v>323</v>
      </c>
      <c r="F1618" s="140"/>
      <c r="G1618" s="182"/>
      <c r="H1618" s="107">
        <f t="shared" si="922"/>
        <v>5000</v>
      </c>
      <c r="I1618" s="107">
        <f t="shared" si="922"/>
        <v>0</v>
      </c>
      <c r="J1618" s="107">
        <f t="shared" si="922"/>
        <v>0</v>
      </c>
      <c r="K1618" s="107">
        <f t="shared" si="922"/>
        <v>0</v>
      </c>
      <c r="L1618" s="107">
        <f t="shared" si="922"/>
        <v>0</v>
      </c>
      <c r="M1618" s="107">
        <f t="shared" si="905"/>
        <v>5000</v>
      </c>
    </row>
    <row r="1619" spans="1:13" s="100" customFormat="1" hidden="1" x14ac:dyDescent="0.2">
      <c r="A1619" s="95" t="s">
        <v>833</v>
      </c>
      <c r="B1619" s="93" t="s">
        <v>842</v>
      </c>
      <c r="C1619" s="94">
        <v>12</v>
      </c>
      <c r="D1619" s="95" t="s">
        <v>101</v>
      </c>
      <c r="E1619" s="118">
        <v>3237</v>
      </c>
      <c r="F1619" s="141" t="s">
        <v>58</v>
      </c>
      <c r="G1619" s="133"/>
      <c r="H1619" s="228">
        <v>5000</v>
      </c>
      <c r="I1619" s="228"/>
      <c r="J1619" s="228"/>
      <c r="K1619" s="228"/>
      <c r="L1619" s="228"/>
      <c r="M1619" s="228">
        <f t="shared" si="905"/>
        <v>5000</v>
      </c>
    </row>
    <row r="1620" spans="1:13" hidden="1" x14ac:dyDescent="0.2">
      <c r="A1620" s="183" t="s">
        <v>833</v>
      </c>
      <c r="B1620" s="164" t="s">
        <v>842</v>
      </c>
      <c r="C1620" s="165">
        <v>12</v>
      </c>
      <c r="D1620" s="164"/>
      <c r="E1620" s="166">
        <v>42</v>
      </c>
      <c r="F1620" s="167"/>
      <c r="G1620" s="167"/>
      <c r="H1620" s="181">
        <f t="shared" ref="H1620:L1621" si="923">H1621</f>
        <v>102000</v>
      </c>
      <c r="I1620" s="181">
        <f t="shared" si="923"/>
        <v>0</v>
      </c>
      <c r="J1620" s="181">
        <f t="shared" si="923"/>
        <v>0</v>
      </c>
      <c r="K1620" s="181">
        <f t="shared" si="923"/>
        <v>0</v>
      </c>
      <c r="L1620" s="181">
        <f t="shared" si="923"/>
        <v>0</v>
      </c>
      <c r="M1620" s="181">
        <f t="shared" si="905"/>
        <v>102000</v>
      </c>
    </row>
    <row r="1621" spans="1:13" s="100" customFormat="1" hidden="1" x14ac:dyDescent="0.2">
      <c r="A1621" s="117" t="s">
        <v>833</v>
      </c>
      <c r="B1621" s="101" t="s">
        <v>842</v>
      </c>
      <c r="C1621" s="102">
        <v>12</v>
      </c>
      <c r="D1621" s="117"/>
      <c r="E1621" s="112">
        <v>421</v>
      </c>
      <c r="F1621" s="140"/>
      <c r="G1621" s="182"/>
      <c r="H1621" s="107">
        <f t="shared" si="923"/>
        <v>102000</v>
      </c>
      <c r="I1621" s="107">
        <f t="shared" si="923"/>
        <v>0</v>
      </c>
      <c r="J1621" s="107">
        <f t="shared" si="923"/>
        <v>0</v>
      </c>
      <c r="K1621" s="107">
        <f t="shared" si="923"/>
        <v>0</v>
      </c>
      <c r="L1621" s="107">
        <f t="shared" si="923"/>
        <v>0</v>
      </c>
      <c r="M1621" s="107">
        <f t="shared" si="905"/>
        <v>102000</v>
      </c>
    </row>
    <row r="1622" spans="1:13" ht="15" hidden="1" x14ac:dyDescent="0.2">
      <c r="A1622" s="95" t="s">
        <v>833</v>
      </c>
      <c r="B1622" s="93" t="s">
        <v>842</v>
      </c>
      <c r="C1622" s="94">
        <v>12</v>
      </c>
      <c r="D1622" s="95" t="s">
        <v>101</v>
      </c>
      <c r="E1622" s="118">
        <v>4214</v>
      </c>
      <c r="F1622" s="141" t="s">
        <v>500</v>
      </c>
      <c r="H1622" s="228">
        <v>102000</v>
      </c>
      <c r="I1622" s="228"/>
      <c r="J1622" s="228"/>
      <c r="K1622" s="228"/>
      <c r="L1622" s="228"/>
      <c r="M1622" s="228">
        <f t="shared" si="905"/>
        <v>102000</v>
      </c>
    </row>
    <row r="1623" spans="1:13" ht="56.25" hidden="1" x14ac:dyDescent="0.2">
      <c r="A1623" s="195" t="s">
        <v>833</v>
      </c>
      <c r="B1623" s="170" t="s">
        <v>844</v>
      </c>
      <c r="C1623" s="170"/>
      <c r="D1623" s="170"/>
      <c r="E1623" s="171"/>
      <c r="F1623" s="173" t="s">
        <v>845</v>
      </c>
      <c r="G1623" s="174" t="s">
        <v>659</v>
      </c>
      <c r="H1623" s="180">
        <f>H1624</f>
        <v>1000</v>
      </c>
      <c r="I1623" s="180">
        <f>I1624</f>
        <v>0</v>
      </c>
      <c r="J1623" s="180">
        <f>J1624</f>
        <v>0</v>
      </c>
      <c r="K1623" s="180">
        <f>K1624</f>
        <v>0</v>
      </c>
      <c r="L1623" s="180">
        <f>L1624</f>
        <v>0</v>
      </c>
      <c r="M1623" s="180">
        <f t="shared" si="905"/>
        <v>1000</v>
      </c>
    </row>
    <row r="1624" spans="1:13" hidden="1" x14ac:dyDescent="0.2">
      <c r="A1624" s="183" t="s">
        <v>833</v>
      </c>
      <c r="B1624" s="164" t="s">
        <v>844</v>
      </c>
      <c r="C1624" s="165">
        <v>11</v>
      </c>
      <c r="D1624" s="164"/>
      <c r="E1624" s="166">
        <v>42</v>
      </c>
      <c r="F1624" s="167"/>
      <c r="G1624" s="167"/>
      <c r="H1624" s="181">
        <f t="shared" ref="H1624:L1624" si="924">H1625</f>
        <v>1000</v>
      </c>
      <c r="I1624" s="181">
        <f t="shared" si="924"/>
        <v>0</v>
      </c>
      <c r="J1624" s="181">
        <f t="shared" si="924"/>
        <v>0</v>
      </c>
      <c r="K1624" s="181">
        <f t="shared" si="924"/>
        <v>0</v>
      </c>
      <c r="L1624" s="181">
        <f t="shared" si="924"/>
        <v>0</v>
      </c>
      <c r="M1624" s="181">
        <f t="shared" si="905"/>
        <v>1000</v>
      </c>
    </row>
    <row r="1625" spans="1:13" s="207" customFormat="1" hidden="1" x14ac:dyDescent="0.2">
      <c r="A1625" s="117" t="s">
        <v>833</v>
      </c>
      <c r="B1625" s="101" t="s">
        <v>844</v>
      </c>
      <c r="C1625" s="102">
        <v>11</v>
      </c>
      <c r="D1625" s="117"/>
      <c r="E1625" s="112">
        <v>421</v>
      </c>
      <c r="F1625" s="140"/>
      <c r="G1625" s="182"/>
      <c r="H1625" s="107">
        <f t="shared" ref="H1625:L1625" si="925">SUM(H1626)</f>
        <v>1000</v>
      </c>
      <c r="I1625" s="107">
        <f t="shared" si="925"/>
        <v>0</v>
      </c>
      <c r="J1625" s="107">
        <f t="shared" si="925"/>
        <v>0</v>
      </c>
      <c r="K1625" s="107">
        <f t="shared" si="925"/>
        <v>0</v>
      </c>
      <c r="L1625" s="107">
        <f t="shared" si="925"/>
        <v>0</v>
      </c>
      <c r="M1625" s="107">
        <f t="shared" si="905"/>
        <v>1000</v>
      </c>
    </row>
    <row r="1626" spans="1:13" s="207" customFormat="1" ht="15" hidden="1" x14ac:dyDescent="0.2">
      <c r="A1626" s="95" t="s">
        <v>833</v>
      </c>
      <c r="B1626" s="93" t="s">
        <v>844</v>
      </c>
      <c r="C1626" s="94">
        <v>11</v>
      </c>
      <c r="D1626" s="95" t="s">
        <v>101</v>
      </c>
      <c r="E1626" s="118">
        <v>4214</v>
      </c>
      <c r="F1626" s="141" t="s">
        <v>500</v>
      </c>
      <c r="G1626" s="133"/>
      <c r="H1626" s="228">
        <v>1000</v>
      </c>
      <c r="I1626" s="228"/>
      <c r="J1626" s="228"/>
      <c r="K1626" s="228"/>
      <c r="L1626" s="228"/>
      <c r="M1626" s="228">
        <f t="shared" si="905"/>
        <v>1000</v>
      </c>
    </row>
    <row r="1627" spans="1:13" s="223" customFormat="1" ht="33.75" hidden="1" x14ac:dyDescent="0.2">
      <c r="A1627" s="195" t="s">
        <v>833</v>
      </c>
      <c r="B1627" s="170" t="s">
        <v>846</v>
      </c>
      <c r="C1627" s="170"/>
      <c r="D1627" s="170"/>
      <c r="E1627" s="171"/>
      <c r="F1627" s="173" t="s">
        <v>663</v>
      </c>
      <c r="G1627" s="174" t="s">
        <v>652</v>
      </c>
      <c r="H1627" s="248">
        <f>H1628+H1631+H1634+H1639+H1644</f>
        <v>35000</v>
      </c>
      <c r="I1627" s="248">
        <f>I1628+I1631+I1634+I1639+I1644</f>
        <v>6850</v>
      </c>
      <c r="J1627" s="248">
        <f>J1628+J1631+J1634+J1639+J1644</f>
        <v>8500</v>
      </c>
      <c r="K1627" s="248">
        <f>K1628+K1631+K1634+K1639+K1644</f>
        <v>0</v>
      </c>
      <c r="L1627" s="248">
        <f>L1628+L1631+L1634+L1639+L1644</f>
        <v>0</v>
      </c>
      <c r="M1627" s="248">
        <f t="shared" si="905"/>
        <v>36650</v>
      </c>
    </row>
    <row r="1628" spans="1:13" s="207" customFormat="1" hidden="1" x14ac:dyDescent="0.2">
      <c r="A1628" s="183" t="s">
        <v>833</v>
      </c>
      <c r="B1628" s="164" t="s">
        <v>846</v>
      </c>
      <c r="C1628" s="165">
        <v>11</v>
      </c>
      <c r="D1628" s="164"/>
      <c r="E1628" s="166">
        <v>32</v>
      </c>
      <c r="F1628" s="167"/>
      <c r="G1628" s="167"/>
      <c r="H1628" s="181">
        <f t="shared" ref="H1628:L1628" si="926">H1629</f>
        <v>5000</v>
      </c>
      <c r="I1628" s="181">
        <f t="shared" si="926"/>
        <v>2500</v>
      </c>
      <c r="J1628" s="181">
        <f t="shared" si="926"/>
        <v>0</v>
      </c>
      <c r="K1628" s="181">
        <f t="shared" si="926"/>
        <v>0</v>
      </c>
      <c r="L1628" s="181">
        <f t="shared" si="926"/>
        <v>0</v>
      </c>
      <c r="M1628" s="181">
        <f t="shared" si="905"/>
        <v>2500</v>
      </c>
    </row>
    <row r="1629" spans="1:13" s="207" customFormat="1" hidden="1" x14ac:dyDescent="0.2">
      <c r="A1629" s="117" t="s">
        <v>833</v>
      </c>
      <c r="B1629" s="101" t="s">
        <v>846</v>
      </c>
      <c r="C1629" s="102">
        <v>11</v>
      </c>
      <c r="D1629" s="117"/>
      <c r="E1629" s="112">
        <v>323</v>
      </c>
      <c r="F1629" s="140"/>
      <c r="G1629" s="182"/>
      <c r="H1629" s="107">
        <f>SUM(H1630)</f>
        <v>5000</v>
      </c>
      <c r="I1629" s="107">
        <f>SUM(I1630)</f>
        <v>2500</v>
      </c>
      <c r="J1629" s="107">
        <f>SUM(J1630)</f>
        <v>0</v>
      </c>
      <c r="K1629" s="107">
        <f>SUM(K1630)</f>
        <v>0</v>
      </c>
      <c r="L1629" s="107">
        <f>SUM(L1630)</f>
        <v>0</v>
      </c>
      <c r="M1629" s="107">
        <f t="shared" si="905"/>
        <v>2500</v>
      </c>
    </row>
    <row r="1630" spans="1:13" s="207" customFormat="1" ht="15" hidden="1" x14ac:dyDescent="0.2">
      <c r="A1630" s="95" t="s">
        <v>833</v>
      </c>
      <c r="B1630" s="93" t="s">
        <v>846</v>
      </c>
      <c r="C1630" s="94">
        <v>11</v>
      </c>
      <c r="D1630" s="95" t="s">
        <v>101</v>
      </c>
      <c r="E1630" s="118">
        <v>3237</v>
      </c>
      <c r="F1630" s="141" t="s">
        <v>58</v>
      </c>
      <c r="G1630" s="133"/>
      <c r="H1630" s="228">
        <v>5000</v>
      </c>
      <c r="I1630" s="228">
        <v>2500</v>
      </c>
      <c r="J1630" s="228"/>
      <c r="K1630" s="228"/>
      <c r="L1630" s="228"/>
      <c r="M1630" s="228">
        <f t="shared" si="905"/>
        <v>2500</v>
      </c>
    </row>
    <row r="1631" spans="1:13" s="207" customFormat="1" hidden="1" x14ac:dyDescent="0.2">
      <c r="A1631" s="183" t="s">
        <v>833</v>
      </c>
      <c r="B1631" s="164" t="s">
        <v>846</v>
      </c>
      <c r="C1631" s="165">
        <v>11</v>
      </c>
      <c r="D1631" s="164"/>
      <c r="E1631" s="166">
        <v>42</v>
      </c>
      <c r="F1631" s="167"/>
      <c r="G1631" s="167"/>
      <c r="H1631" s="181">
        <f t="shared" ref="H1631:L1632" si="927">H1632</f>
        <v>2500</v>
      </c>
      <c r="I1631" s="181">
        <f t="shared" si="927"/>
        <v>0</v>
      </c>
      <c r="J1631" s="181">
        <f t="shared" si="927"/>
        <v>0</v>
      </c>
      <c r="K1631" s="181">
        <f t="shared" si="927"/>
        <v>0</v>
      </c>
      <c r="L1631" s="181">
        <f t="shared" si="927"/>
        <v>0</v>
      </c>
      <c r="M1631" s="181">
        <f t="shared" si="905"/>
        <v>2500</v>
      </c>
    </row>
    <row r="1632" spans="1:13" s="207" customFormat="1" hidden="1" x14ac:dyDescent="0.2">
      <c r="A1632" s="117" t="s">
        <v>833</v>
      </c>
      <c r="B1632" s="101" t="s">
        <v>846</v>
      </c>
      <c r="C1632" s="102">
        <v>11</v>
      </c>
      <c r="D1632" s="117"/>
      <c r="E1632" s="112">
        <v>421</v>
      </c>
      <c r="F1632" s="140"/>
      <c r="G1632" s="182"/>
      <c r="H1632" s="107">
        <f t="shared" si="927"/>
        <v>2500</v>
      </c>
      <c r="I1632" s="107">
        <f t="shared" si="927"/>
        <v>0</v>
      </c>
      <c r="J1632" s="107">
        <f t="shared" si="927"/>
        <v>0</v>
      </c>
      <c r="K1632" s="107">
        <f t="shared" si="927"/>
        <v>0</v>
      </c>
      <c r="L1632" s="107">
        <f t="shared" si="927"/>
        <v>0</v>
      </c>
      <c r="M1632" s="107">
        <f t="shared" si="905"/>
        <v>2500</v>
      </c>
    </row>
    <row r="1633" spans="1:13" s="207" customFormat="1" ht="15" hidden="1" x14ac:dyDescent="0.2">
      <c r="A1633" s="95" t="s">
        <v>833</v>
      </c>
      <c r="B1633" s="93" t="s">
        <v>846</v>
      </c>
      <c r="C1633" s="94">
        <v>11</v>
      </c>
      <c r="D1633" s="95" t="s">
        <v>101</v>
      </c>
      <c r="E1633" s="118">
        <v>4214</v>
      </c>
      <c r="F1633" s="141" t="s">
        <v>500</v>
      </c>
      <c r="G1633" s="133"/>
      <c r="H1633" s="228">
        <v>2500</v>
      </c>
      <c r="I1633" s="228"/>
      <c r="J1633" s="228"/>
      <c r="K1633" s="228"/>
      <c r="L1633" s="228"/>
      <c r="M1633" s="228">
        <f t="shared" si="905"/>
        <v>2500</v>
      </c>
    </row>
    <row r="1634" spans="1:13" s="207" customFormat="1" hidden="1" x14ac:dyDescent="0.2">
      <c r="A1634" s="183" t="s">
        <v>833</v>
      </c>
      <c r="B1634" s="164" t="s">
        <v>846</v>
      </c>
      <c r="C1634" s="165">
        <v>12</v>
      </c>
      <c r="D1634" s="164"/>
      <c r="E1634" s="166">
        <v>31</v>
      </c>
      <c r="F1634" s="167"/>
      <c r="G1634" s="167"/>
      <c r="H1634" s="181">
        <f t="shared" ref="H1634:I1634" si="928">H1635+H1637</f>
        <v>12000</v>
      </c>
      <c r="I1634" s="181">
        <f t="shared" si="928"/>
        <v>0</v>
      </c>
      <c r="J1634" s="181">
        <f t="shared" ref="J1634:L1634" si="929">J1635+J1637</f>
        <v>4500</v>
      </c>
      <c r="K1634" s="181">
        <f t="shared" si="929"/>
        <v>0</v>
      </c>
      <c r="L1634" s="181">
        <f t="shared" si="929"/>
        <v>0</v>
      </c>
      <c r="M1634" s="181">
        <f t="shared" si="905"/>
        <v>16500</v>
      </c>
    </row>
    <row r="1635" spans="1:13" s="207" customFormat="1" hidden="1" x14ac:dyDescent="0.2">
      <c r="A1635" s="117" t="s">
        <v>833</v>
      </c>
      <c r="B1635" s="101" t="s">
        <v>846</v>
      </c>
      <c r="C1635" s="102">
        <v>12</v>
      </c>
      <c r="D1635" s="117"/>
      <c r="E1635" s="112">
        <v>311</v>
      </c>
      <c r="F1635" s="140"/>
      <c r="G1635" s="182"/>
      <c r="H1635" s="107">
        <f t="shared" ref="H1635:L1635" si="930">H1636</f>
        <v>10000</v>
      </c>
      <c r="I1635" s="107">
        <f t="shared" si="930"/>
        <v>0</v>
      </c>
      <c r="J1635" s="107">
        <f t="shared" si="930"/>
        <v>3500</v>
      </c>
      <c r="K1635" s="107">
        <f t="shared" si="930"/>
        <v>0</v>
      </c>
      <c r="L1635" s="107">
        <f t="shared" si="930"/>
        <v>0</v>
      </c>
      <c r="M1635" s="107">
        <f t="shared" si="905"/>
        <v>13500</v>
      </c>
    </row>
    <row r="1636" spans="1:13" s="207" customFormat="1" ht="15" hidden="1" x14ac:dyDescent="0.2">
      <c r="A1636" s="95" t="s">
        <v>833</v>
      </c>
      <c r="B1636" s="93" t="s">
        <v>846</v>
      </c>
      <c r="C1636" s="94">
        <v>12</v>
      </c>
      <c r="D1636" s="95" t="s">
        <v>101</v>
      </c>
      <c r="E1636" s="118">
        <v>3111</v>
      </c>
      <c r="F1636" s="141" t="s">
        <v>33</v>
      </c>
      <c r="G1636" s="133"/>
      <c r="H1636" s="228">
        <v>10000</v>
      </c>
      <c r="I1636" s="228"/>
      <c r="J1636" s="228">
        <v>3500</v>
      </c>
      <c r="K1636" s="228"/>
      <c r="L1636" s="228"/>
      <c r="M1636" s="228">
        <f t="shared" si="905"/>
        <v>13500</v>
      </c>
    </row>
    <row r="1637" spans="1:13" s="207" customFormat="1" hidden="1" x14ac:dyDescent="0.2">
      <c r="A1637" s="117" t="s">
        <v>833</v>
      </c>
      <c r="B1637" s="101" t="s">
        <v>846</v>
      </c>
      <c r="C1637" s="102">
        <v>12</v>
      </c>
      <c r="D1637" s="117"/>
      <c r="E1637" s="112">
        <v>313</v>
      </c>
      <c r="F1637" s="140"/>
      <c r="G1637" s="182"/>
      <c r="H1637" s="107">
        <f t="shared" ref="H1637:L1637" si="931">H1638</f>
        <v>2000</v>
      </c>
      <c r="I1637" s="107">
        <f t="shared" si="931"/>
        <v>0</v>
      </c>
      <c r="J1637" s="107">
        <f t="shared" si="931"/>
        <v>1000</v>
      </c>
      <c r="K1637" s="107">
        <f t="shared" si="931"/>
        <v>0</v>
      </c>
      <c r="L1637" s="107">
        <f t="shared" si="931"/>
        <v>0</v>
      </c>
      <c r="M1637" s="107">
        <f t="shared" si="905"/>
        <v>3000</v>
      </c>
    </row>
    <row r="1638" spans="1:13" s="207" customFormat="1" ht="15" hidden="1" x14ac:dyDescent="0.2">
      <c r="A1638" s="95" t="s">
        <v>833</v>
      </c>
      <c r="B1638" s="93" t="s">
        <v>846</v>
      </c>
      <c r="C1638" s="94">
        <v>12</v>
      </c>
      <c r="D1638" s="95" t="s">
        <v>101</v>
      </c>
      <c r="E1638" s="118">
        <v>3132</v>
      </c>
      <c r="F1638" s="141" t="s">
        <v>40</v>
      </c>
      <c r="G1638" s="133"/>
      <c r="H1638" s="228">
        <v>2000</v>
      </c>
      <c r="I1638" s="228"/>
      <c r="J1638" s="228">
        <v>1000</v>
      </c>
      <c r="K1638" s="228"/>
      <c r="L1638" s="228"/>
      <c r="M1638" s="228">
        <f t="shared" si="905"/>
        <v>3000</v>
      </c>
    </row>
    <row r="1639" spans="1:13" s="223" customFormat="1" hidden="1" x14ac:dyDescent="0.2">
      <c r="A1639" s="183" t="s">
        <v>833</v>
      </c>
      <c r="B1639" s="164" t="s">
        <v>846</v>
      </c>
      <c r="C1639" s="165">
        <v>12</v>
      </c>
      <c r="D1639" s="164"/>
      <c r="E1639" s="166">
        <v>32</v>
      </c>
      <c r="F1639" s="167"/>
      <c r="G1639" s="167"/>
      <c r="H1639" s="181">
        <f t="shared" ref="H1639:I1639" si="932">H1640+H1642</f>
        <v>10500</v>
      </c>
      <c r="I1639" s="181">
        <f t="shared" si="932"/>
        <v>2500</v>
      </c>
      <c r="J1639" s="181">
        <f t="shared" ref="J1639:L1639" si="933">J1640+J1642</f>
        <v>4000</v>
      </c>
      <c r="K1639" s="181">
        <f t="shared" si="933"/>
        <v>0</v>
      </c>
      <c r="L1639" s="181">
        <f t="shared" si="933"/>
        <v>0</v>
      </c>
      <c r="M1639" s="181">
        <f t="shared" si="905"/>
        <v>12000</v>
      </c>
    </row>
    <row r="1640" spans="1:13" s="207" customFormat="1" hidden="1" x14ac:dyDescent="0.2">
      <c r="A1640" s="117" t="s">
        <v>833</v>
      </c>
      <c r="B1640" s="101" t="s">
        <v>846</v>
      </c>
      <c r="C1640" s="102">
        <v>12</v>
      </c>
      <c r="D1640" s="117"/>
      <c r="E1640" s="112">
        <v>321</v>
      </c>
      <c r="F1640" s="140"/>
      <c r="G1640" s="182"/>
      <c r="H1640" s="107">
        <f t="shared" ref="H1640:L1640" si="934">H1641</f>
        <v>5500</v>
      </c>
      <c r="I1640" s="107">
        <f t="shared" si="934"/>
        <v>0</v>
      </c>
      <c r="J1640" s="107">
        <f t="shared" si="934"/>
        <v>4000</v>
      </c>
      <c r="K1640" s="107">
        <f t="shared" si="934"/>
        <v>0</v>
      </c>
      <c r="L1640" s="107">
        <f t="shared" si="934"/>
        <v>0</v>
      </c>
      <c r="M1640" s="107">
        <f t="shared" si="905"/>
        <v>9500</v>
      </c>
    </row>
    <row r="1641" spans="1:13" s="207" customFormat="1" ht="15" hidden="1" x14ac:dyDescent="0.2">
      <c r="A1641" s="95" t="s">
        <v>833</v>
      </c>
      <c r="B1641" s="93" t="s">
        <v>846</v>
      </c>
      <c r="C1641" s="94">
        <v>12</v>
      </c>
      <c r="D1641" s="95" t="s">
        <v>101</v>
      </c>
      <c r="E1641" s="118">
        <v>3211</v>
      </c>
      <c r="F1641" s="141" t="s">
        <v>42</v>
      </c>
      <c r="G1641" s="133"/>
      <c r="H1641" s="228">
        <v>5500</v>
      </c>
      <c r="I1641" s="228"/>
      <c r="J1641" s="228">
        <v>4000</v>
      </c>
      <c r="K1641" s="228"/>
      <c r="L1641" s="228"/>
      <c r="M1641" s="228">
        <f t="shared" si="905"/>
        <v>9500</v>
      </c>
    </row>
    <row r="1642" spans="1:13" s="223" customFormat="1" hidden="1" x14ac:dyDescent="0.2">
      <c r="A1642" s="117" t="s">
        <v>833</v>
      </c>
      <c r="B1642" s="101" t="s">
        <v>846</v>
      </c>
      <c r="C1642" s="102">
        <v>12</v>
      </c>
      <c r="D1642" s="117"/>
      <c r="E1642" s="112">
        <v>323</v>
      </c>
      <c r="F1642" s="140"/>
      <c r="G1642" s="182"/>
      <c r="H1642" s="156">
        <f>SUM(H1643)</f>
        <v>5000</v>
      </c>
      <c r="I1642" s="156">
        <f>SUM(I1643)</f>
        <v>2500</v>
      </c>
      <c r="J1642" s="156">
        <f>SUM(J1643)</f>
        <v>0</v>
      </c>
      <c r="K1642" s="156">
        <f>SUM(K1643)</f>
        <v>0</v>
      </c>
      <c r="L1642" s="156">
        <f>SUM(L1643)</f>
        <v>0</v>
      </c>
      <c r="M1642" s="156">
        <f t="shared" si="905"/>
        <v>2500</v>
      </c>
    </row>
    <row r="1643" spans="1:13" s="223" customFormat="1" hidden="1" x14ac:dyDescent="0.2">
      <c r="A1643" s="95" t="s">
        <v>833</v>
      </c>
      <c r="B1643" s="93" t="s">
        <v>846</v>
      </c>
      <c r="C1643" s="94">
        <v>12</v>
      </c>
      <c r="D1643" s="95" t="s">
        <v>101</v>
      </c>
      <c r="E1643" s="118">
        <v>3237</v>
      </c>
      <c r="F1643" s="141" t="s">
        <v>58</v>
      </c>
      <c r="G1643" s="133"/>
      <c r="H1643" s="228">
        <v>5000</v>
      </c>
      <c r="I1643" s="228">
        <v>2500</v>
      </c>
      <c r="J1643" s="228"/>
      <c r="K1643" s="228"/>
      <c r="L1643" s="228"/>
      <c r="M1643" s="228">
        <f t="shared" si="905"/>
        <v>2500</v>
      </c>
    </row>
    <row r="1644" spans="1:13" s="207" customFormat="1" hidden="1" x14ac:dyDescent="0.2">
      <c r="A1644" s="183" t="s">
        <v>833</v>
      </c>
      <c r="B1644" s="164" t="s">
        <v>846</v>
      </c>
      <c r="C1644" s="165">
        <v>12</v>
      </c>
      <c r="D1644" s="164"/>
      <c r="E1644" s="166">
        <v>42</v>
      </c>
      <c r="F1644" s="167"/>
      <c r="G1644" s="167"/>
      <c r="H1644" s="181">
        <f t="shared" ref="H1644:L1645" si="935">H1645</f>
        <v>5000</v>
      </c>
      <c r="I1644" s="181">
        <f t="shared" si="935"/>
        <v>1850</v>
      </c>
      <c r="J1644" s="181">
        <f t="shared" si="935"/>
        <v>0</v>
      </c>
      <c r="K1644" s="181">
        <f t="shared" si="935"/>
        <v>0</v>
      </c>
      <c r="L1644" s="181">
        <f t="shared" si="935"/>
        <v>0</v>
      </c>
      <c r="M1644" s="181">
        <f t="shared" si="905"/>
        <v>3150</v>
      </c>
    </row>
    <row r="1645" spans="1:13" s="207" customFormat="1" hidden="1" x14ac:dyDescent="0.2">
      <c r="A1645" s="117" t="s">
        <v>833</v>
      </c>
      <c r="B1645" s="101" t="s">
        <v>846</v>
      </c>
      <c r="C1645" s="102">
        <v>12</v>
      </c>
      <c r="D1645" s="117"/>
      <c r="E1645" s="112">
        <v>421</v>
      </c>
      <c r="F1645" s="140"/>
      <c r="G1645" s="182"/>
      <c r="H1645" s="107">
        <f t="shared" si="935"/>
        <v>5000</v>
      </c>
      <c r="I1645" s="107">
        <f t="shared" si="935"/>
        <v>1850</v>
      </c>
      <c r="J1645" s="107">
        <f t="shared" si="935"/>
        <v>0</v>
      </c>
      <c r="K1645" s="107">
        <f t="shared" si="935"/>
        <v>0</v>
      </c>
      <c r="L1645" s="107">
        <f t="shared" si="935"/>
        <v>0</v>
      </c>
      <c r="M1645" s="107">
        <f t="shared" si="905"/>
        <v>3150</v>
      </c>
    </row>
    <row r="1646" spans="1:13" s="207" customFormat="1" ht="15" hidden="1" x14ac:dyDescent="0.2">
      <c r="A1646" s="95" t="s">
        <v>833</v>
      </c>
      <c r="B1646" s="93" t="s">
        <v>846</v>
      </c>
      <c r="C1646" s="94">
        <v>12</v>
      </c>
      <c r="D1646" s="95" t="s">
        <v>101</v>
      </c>
      <c r="E1646" s="118">
        <v>4214</v>
      </c>
      <c r="F1646" s="141" t="s">
        <v>500</v>
      </c>
      <c r="G1646" s="133"/>
      <c r="H1646" s="228">
        <v>5000</v>
      </c>
      <c r="I1646" s="228">
        <v>1850</v>
      </c>
      <c r="J1646" s="228"/>
      <c r="K1646" s="228"/>
      <c r="L1646" s="228"/>
      <c r="M1646" s="228">
        <f t="shared" si="905"/>
        <v>3150</v>
      </c>
    </row>
    <row r="1647" spans="1:13" s="207" customFormat="1" ht="33.75" hidden="1" x14ac:dyDescent="0.2">
      <c r="A1647" s="195">
        <v>51280</v>
      </c>
      <c r="B1647" s="170" t="s">
        <v>847</v>
      </c>
      <c r="C1647" s="170" t="s">
        <v>718</v>
      </c>
      <c r="D1647" s="170" t="s">
        <v>718</v>
      </c>
      <c r="E1647" s="171" t="s">
        <v>718</v>
      </c>
      <c r="F1647" s="173" t="s">
        <v>848</v>
      </c>
      <c r="G1647" s="174" t="s">
        <v>652</v>
      </c>
      <c r="H1647" s="248">
        <f>H1648+H1653+H1661</f>
        <v>0</v>
      </c>
      <c r="I1647" s="248">
        <f t="shared" ref="I1647:M1647" si="936">I1648+I1653+I1661</f>
        <v>0</v>
      </c>
      <c r="J1647" s="248">
        <f t="shared" si="936"/>
        <v>720</v>
      </c>
      <c r="K1647" s="248">
        <f t="shared" si="936"/>
        <v>0</v>
      </c>
      <c r="L1647" s="248">
        <f t="shared" si="936"/>
        <v>0</v>
      </c>
      <c r="M1647" s="248">
        <f t="shared" si="936"/>
        <v>720</v>
      </c>
    </row>
    <row r="1648" spans="1:13" s="207" customFormat="1" hidden="1" x14ac:dyDescent="0.2">
      <c r="A1648" s="183">
        <v>51280</v>
      </c>
      <c r="B1648" s="164" t="s">
        <v>847</v>
      </c>
      <c r="C1648" s="165">
        <v>12</v>
      </c>
      <c r="D1648" s="164" t="s">
        <v>718</v>
      </c>
      <c r="E1648" s="166">
        <v>31</v>
      </c>
      <c r="F1648" s="167" t="s">
        <v>718</v>
      </c>
      <c r="G1648" s="167" t="s">
        <v>718</v>
      </c>
      <c r="H1648" s="181">
        <f>H1649+H1651</f>
        <v>0</v>
      </c>
      <c r="I1648" s="181">
        <f t="shared" ref="I1648:M1648" si="937">I1649+I1651</f>
        <v>0</v>
      </c>
      <c r="J1648" s="181">
        <f t="shared" si="937"/>
        <v>325</v>
      </c>
      <c r="K1648" s="181">
        <f t="shared" si="937"/>
        <v>0</v>
      </c>
      <c r="L1648" s="181">
        <f t="shared" si="937"/>
        <v>0</v>
      </c>
      <c r="M1648" s="181">
        <f t="shared" si="937"/>
        <v>325</v>
      </c>
    </row>
    <row r="1649" spans="1:13" s="207" customFormat="1" hidden="1" x14ac:dyDescent="0.2">
      <c r="A1649" s="117">
        <v>51280</v>
      </c>
      <c r="B1649" s="101" t="s">
        <v>847</v>
      </c>
      <c r="C1649" s="102">
        <v>12</v>
      </c>
      <c r="D1649" s="117" t="s">
        <v>718</v>
      </c>
      <c r="E1649" s="112">
        <v>311</v>
      </c>
      <c r="F1649" s="140" t="s">
        <v>718</v>
      </c>
      <c r="G1649" s="182" t="s">
        <v>718</v>
      </c>
      <c r="H1649" s="107">
        <f>H1650</f>
        <v>0</v>
      </c>
      <c r="I1649" s="107">
        <f t="shared" ref="I1649:M1649" si="938">I1650</f>
        <v>0</v>
      </c>
      <c r="J1649" s="107">
        <f t="shared" si="938"/>
        <v>270</v>
      </c>
      <c r="K1649" s="107">
        <f t="shared" si="938"/>
        <v>0</v>
      </c>
      <c r="L1649" s="107">
        <f t="shared" si="938"/>
        <v>0</v>
      </c>
      <c r="M1649" s="107">
        <f t="shared" si="938"/>
        <v>270</v>
      </c>
    </row>
    <row r="1650" spans="1:13" s="207" customFormat="1" ht="15" hidden="1" x14ac:dyDescent="0.2">
      <c r="A1650" s="95">
        <v>51280</v>
      </c>
      <c r="B1650" s="93" t="s">
        <v>847</v>
      </c>
      <c r="C1650" s="94">
        <v>12</v>
      </c>
      <c r="D1650" s="95" t="s">
        <v>101</v>
      </c>
      <c r="E1650" s="118">
        <v>3111</v>
      </c>
      <c r="F1650" s="141" t="s">
        <v>33</v>
      </c>
      <c r="G1650" s="133" t="s">
        <v>718</v>
      </c>
      <c r="H1650" s="228">
        <v>0</v>
      </c>
      <c r="I1650" s="228">
        <v>0</v>
      </c>
      <c r="J1650" s="228">
        <v>270</v>
      </c>
      <c r="K1650" s="228">
        <v>0</v>
      </c>
      <c r="L1650" s="228">
        <v>0</v>
      </c>
      <c r="M1650" s="228">
        <f t="shared" si="905"/>
        <v>270</v>
      </c>
    </row>
    <row r="1651" spans="1:13" s="207" customFormat="1" hidden="1" x14ac:dyDescent="0.2">
      <c r="A1651" s="117">
        <v>51280</v>
      </c>
      <c r="B1651" s="101" t="s">
        <v>847</v>
      </c>
      <c r="C1651" s="102">
        <v>12</v>
      </c>
      <c r="D1651" s="117" t="s">
        <v>718</v>
      </c>
      <c r="E1651" s="112">
        <v>313</v>
      </c>
      <c r="F1651" s="140" t="s">
        <v>718</v>
      </c>
      <c r="G1651" s="182" t="s">
        <v>718</v>
      </c>
      <c r="H1651" s="107">
        <f>H1652</f>
        <v>0</v>
      </c>
      <c r="I1651" s="107">
        <f t="shared" ref="I1651:L1651" si="939">I1652</f>
        <v>0</v>
      </c>
      <c r="J1651" s="107">
        <f t="shared" si="939"/>
        <v>55</v>
      </c>
      <c r="K1651" s="107">
        <f t="shared" si="939"/>
        <v>0</v>
      </c>
      <c r="L1651" s="107">
        <f t="shared" si="939"/>
        <v>0</v>
      </c>
      <c r="M1651" s="107">
        <f t="shared" si="905"/>
        <v>55</v>
      </c>
    </row>
    <row r="1652" spans="1:13" s="207" customFormat="1" ht="15" hidden="1" x14ac:dyDescent="0.2">
      <c r="A1652" s="95">
        <v>51280</v>
      </c>
      <c r="B1652" s="93" t="s">
        <v>847</v>
      </c>
      <c r="C1652" s="94">
        <v>12</v>
      </c>
      <c r="D1652" s="95" t="s">
        <v>101</v>
      </c>
      <c r="E1652" s="118">
        <v>3132</v>
      </c>
      <c r="F1652" s="141" t="s">
        <v>40</v>
      </c>
      <c r="G1652" s="133" t="s">
        <v>718</v>
      </c>
      <c r="H1652" s="228">
        <v>0</v>
      </c>
      <c r="I1652" s="228">
        <v>0</v>
      </c>
      <c r="J1652" s="228">
        <v>55</v>
      </c>
      <c r="K1652" s="228">
        <v>0</v>
      </c>
      <c r="L1652" s="228">
        <v>0</v>
      </c>
      <c r="M1652" s="228">
        <f t="shared" si="905"/>
        <v>55</v>
      </c>
    </row>
    <row r="1653" spans="1:13" s="207" customFormat="1" hidden="1" x14ac:dyDescent="0.2">
      <c r="A1653" s="183">
        <v>51280</v>
      </c>
      <c r="B1653" s="164" t="s">
        <v>847</v>
      </c>
      <c r="C1653" s="165">
        <v>12</v>
      </c>
      <c r="D1653" s="164" t="s">
        <v>718</v>
      </c>
      <c r="E1653" s="166">
        <v>32</v>
      </c>
      <c r="F1653" s="167" t="s">
        <v>718</v>
      </c>
      <c r="G1653" s="167" t="s">
        <v>718</v>
      </c>
      <c r="H1653" s="181">
        <f>H1654+H1656+H1659</f>
        <v>0</v>
      </c>
      <c r="I1653" s="181">
        <f t="shared" ref="I1653:L1653" si="940">I1654+I1656+I1659</f>
        <v>0</v>
      </c>
      <c r="J1653" s="181">
        <f t="shared" si="940"/>
        <v>375</v>
      </c>
      <c r="K1653" s="181">
        <f t="shared" si="940"/>
        <v>0</v>
      </c>
      <c r="L1653" s="181">
        <f t="shared" si="940"/>
        <v>0</v>
      </c>
      <c r="M1653" s="181">
        <f t="shared" si="905"/>
        <v>375</v>
      </c>
    </row>
    <row r="1654" spans="1:13" s="207" customFormat="1" hidden="1" x14ac:dyDescent="0.2">
      <c r="A1654" s="117">
        <v>51280</v>
      </c>
      <c r="B1654" s="101" t="s">
        <v>847</v>
      </c>
      <c r="C1654" s="102">
        <v>12</v>
      </c>
      <c r="D1654" s="117" t="s">
        <v>718</v>
      </c>
      <c r="E1654" s="112">
        <v>321</v>
      </c>
      <c r="F1654" s="140" t="s">
        <v>718</v>
      </c>
      <c r="G1654" s="182" t="s">
        <v>718</v>
      </c>
      <c r="H1654" s="107">
        <f>H1655</f>
        <v>0</v>
      </c>
      <c r="I1654" s="107">
        <f t="shared" ref="I1654:L1654" si="941">I1655</f>
        <v>0</v>
      </c>
      <c r="J1654" s="107">
        <f t="shared" si="941"/>
        <v>50</v>
      </c>
      <c r="K1654" s="107">
        <f t="shared" si="941"/>
        <v>0</v>
      </c>
      <c r="L1654" s="107">
        <f t="shared" si="941"/>
        <v>0</v>
      </c>
      <c r="M1654" s="107">
        <f t="shared" si="905"/>
        <v>50</v>
      </c>
    </row>
    <row r="1655" spans="1:13" s="207" customFormat="1" ht="15" hidden="1" x14ac:dyDescent="0.2">
      <c r="A1655" s="95">
        <v>51280</v>
      </c>
      <c r="B1655" s="93" t="s">
        <v>847</v>
      </c>
      <c r="C1655" s="94">
        <v>12</v>
      </c>
      <c r="D1655" s="95" t="s">
        <v>101</v>
      </c>
      <c r="E1655" s="118">
        <v>3211</v>
      </c>
      <c r="F1655" s="141" t="s">
        <v>42</v>
      </c>
      <c r="G1655" s="133" t="s">
        <v>718</v>
      </c>
      <c r="H1655" s="228">
        <v>0</v>
      </c>
      <c r="I1655" s="228">
        <v>0</v>
      </c>
      <c r="J1655" s="228">
        <v>50</v>
      </c>
      <c r="K1655" s="228">
        <v>0</v>
      </c>
      <c r="L1655" s="228">
        <v>0</v>
      </c>
      <c r="M1655" s="228">
        <f t="shared" si="905"/>
        <v>50</v>
      </c>
    </row>
    <row r="1656" spans="1:13" s="207" customFormat="1" hidden="1" x14ac:dyDescent="0.2">
      <c r="A1656" s="117">
        <v>51280</v>
      </c>
      <c r="B1656" s="101" t="s">
        <v>847</v>
      </c>
      <c r="C1656" s="102">
        <v>12</v>
      </c>
      <c r="D1656" s="117" t="s">
        <v>718</v>
      </c>
      <c r="E1656" s="112">
        <v>323</v>
      </c>
      <c r="F1656" s="140" t="s">
        <v>718</v>
      </c>
      <c r="G1656" s="182" t="s">
        <v>718</v>
      </c>
      <c r="H1656" s="107">
        <f>SUM(H1657:H1658)</f>
        <v>0</v>
      </c>
      <c r="I1656" s="107">
        <f t="shared" ref="I1656:L1656" si="942">SUM(I1657:I1658)</f>
        <v>0</v>
      </c>
      <c r="J1656" s="107">
        <f t="shared" si="942"/>
        <v>95</v>
      </c>
      <c r="K1656" s="107">
        <f t="shared" si="942"/>
        <v>0</v>
      </c>
      <c r="L1656" s="107">
        <f t="shared" si="942"/>
        <v>0</v>
      </c>
      <c r="M1656" s="107">
        <f t="shared" si="905"/>
        <v>95</v>
      </c>
    </row>
    <row r="1657" spans="1:13" s="207" customFormat="1" ht="15" hidden="1" x14ac:dyDescent="0.2">
      <c r="A1657" s="95">
        <v>51280</v>
      </c>
      <c r="B1657" s="93" t="s">
        <v>847</v>
      </c>
      <c r="C1657" s="94">
        <v>12</v>
      </c>
      <c r="D1657" s="95" t="s">
        <v>101</v>
      </c>
      <c r="E1657" s="118">
        <v>3233</v>
      </c>
      <c r="F1657" s="141" t="s">
        <v>54</v>
      </c>
      <c r="G1657" s="133" t="s">
        <v>718</v>
      </c>
      <c r="H1657" s="228">
        <v>0</v>
      </c>
      <c r="I1657" s="228">
        <v>0</v>
      </c>
      <c r="J1657" s="228">
        <v>45</v>
      </c>
      <c r="K1657" s="228">
        <v>0</v>
      </c>
      <c r="L1657" s="228">
        <v>0</v>
      </c>
      <c r="M1657" s="228">
        <f t="shared" si="905"/>
        <v>45</v>
      </c>
    </row>
    <row r="1658" spans="1:13" s="207" customFormat="1" ht="15" hidden="1" x14ac:dyDescent="0.2">
      <c r="A1658" s="95">
        <v>51280</v>
      </c>
      <c r="B1658" s="93" t="s">
        <v>847</v>
      </c>
      <c r="C1658" s="94">
        <v>12</v>
      </c>
      <c r="D1658" s="95" t="s">
        <v>101</v>
      </c>
      <c r="E1658" s="118">
        <v>3237</v>
      </c>
      <c r="F1658" s="141" t="s">
        <v>58</v>
      </c>
      <c r="G1658" s="133" t="s">
        <v>718</v>
      </c>
      <c r="H1658" s="228">
        <v>0</v>
      </c>
      <c r="I1658" s="228">
        <v>0</v>
      </c>
      <c r="J1658" s="228">
        <v>50</v>
      </c>
      <c r="K1658" s="228">
        <v>0</v>
      </c>
      <c r="L1658" s="228">
        <v>0</v>
      </c>
      <c r="M1658" s="228">
        <f t="shared" si="905"/>
        <v>50</v>
      </c>
    </row>
    <row r="1659" spans="1:13" s="207" customFormat="1" hidden="1" x14ac:dyDescent="0.2">
      <c r="A1659" s="117">
        <v>51280</v>
      </c>
      <c r="B1659" s="101" t="s">
        <v>847</v>
      </c>
      <c r="C1659" s="102">
        <v>12</v>
      </c>
      <c r="D1659" s="117" t="s">
        <v>718</v>
      </c>
      <c r="E1659" s="112">
        <v>329</v>
      </c>
      <c r="F1659" s="140" t="s">
        <v>718</v>
      </c>
      <c r="G1659" s="182" t="s">
        <v>718</v>
      </c>
      <c r="H1659" s="107">
        <f>H1660</f>
        <v>0</v>
      </c>
      <c r="I1659" s="107">
        <f t="shared" ref="I1659:L1659" si="943">I1660</f>
        <v>0</v>
      </c>
      <c r="J1659" s="107">
        <f t="shared" si="943"/>
        <v>230</v>
      </c>
      <c r="K1659" s="107">
        <f t="shared" si="943"/>
        <v>0</v>
      </c>
      <c r="L1659" s="107">
        <f t="shared" si="943"/>
        <v>0</v>
      </c>
      <c r="M1659" s="107">
        <f t="shared" si="905"/>
        <v>230</v>
      </c>
    </row>
    <row r="1660" spans="1:13" s="207" customFormat="1" ht="15" hidden="1" x14ac:dyDescent="0.2">
      <c r="A1660" s="95">
        <v>51280</v>
      </c>
      <c r="B1660" s="93" t="s">
        <v>847</v>
      </c>
      <c r="C1660" s="94">
        <v>12</v>
      </c>
      <c r="D1660" s="95" t="s">
        <v>101</v>
      </c>
      <c r="E1660" s="118">
        <v>3293</v>
      </c>
      <c r="F1660" s="141" t="s">
        <v>64</v>
      </c>
      <c r="G1660" s="133" t="s">
        <v>718</v>
      </c>
      <c r="H1660" s="228">
        <v>0</v>
      </c>
      <c r="I1660" s="228">
        <v>0</v>
      </c>
      <c r="J1660" s="228">
        <v>230</v>
      </c>
      <c r="K1660" s="228">
        <v>0</v>
      </c>
      <c r="L1660" s="228">
        <v>0</v>
      </c>
      <c r="M1660" s="228">
        <f t="shared" si="905"/>
        <v>230</v>
      </c>
    </row>
    <row r="1661" spans="1:13" s="207" customFormat="1" hidden="1" x14ac:dyDescent="0.2">
      <c r="A1661" s="183">
        <v>51280</v>
      </c>
      <c r="B1661" s="164" t="s">
        <v>847</v>
      </c>
      <c r="C1661" s="165">
        <v>12</v>
      </c>
      <c r="D1661" s="164" t="s">
        <v>718</v>
      </c>
      <c r="E1661" s="166">
        <v>42</v>
      </c>
      <c r="F1661" s="167" t="s">
        <v>718</v>
      </c>
      <c r="G1661" s="167" t="s">
        <v>718</v>
      </c>
      <c r="H1661" s="181">
        <f>H1662</f>
        <v>0</v>
      </c>
      <c r="I1661" s="181">
        <f t="shared" ref="I1661:L1661" si="944">I1662</f>
        <v>0</v>
      </c>
      <c r="J1661" s="181">
        <f t="shared" si="944"/>
        <v>20</v>
      </c>
      <c r="K1661" s="181">
        <f t="shared" si="944"/>
        <v>0</v>
      </c>
      <c r="L1661" s="181">
        <f t="shared" si="944"/>
        <v>0</v>
      </c>
      <c r="M1661" s="181">
        <f t="shared" si="905"/>
        <v>20</v>
      </c>
    </row>
    <row r="1662" spans="1:13" s="207" customFormat="1" hidden="1" x14ac:dyDescent="0.2">
      <c r="A1662" s="117">
        <v>51280</v>
      </c>
      <c r="B1662" s="101" t="s">
        <v>847</v>
      </c>
      <c r="C1662" s="102">
        <v>12</v>
      </c>
      <c r="D1662" s="117" t="s">
        <v>718</v>
      </c>
      <c r="E1662" s="112">
        <v>422</v>
      </c>
      <c r="F1662" s="140" t="s">
        <v>718</v>
      </c>
      <c r="G1662" s="182" t="s">
        <v>718</v>
      </c>
      <c r="H1662" s="107">
        <f>SUM(H1663:H1664)</f>
        <v>0</v>
      </c>
      <c r="I1662" s="107">
        <f t="shared" ref="I1662:L1662" si="945">SUM(I1663:I1664)</f>
        <v>0</v>
      </c>
      <c r="J1662" s="107">
        <f t="shared" si="945"/>
        <v>20</v>
      </c>
      <c r="K1662" s="107">
        <f t="shared" si="945"/>
        <v>0</v>
      </c>
      <c r="L1662" s="107">
        <f t="shared" si="945"/>
        <v>0</v>
      </c>
      <c r="M1662" s="107">
        <f t="shared" si="905"/>
        <v>20</v>
      </c>
    </row>
    <row r="1663" spans="1:13" s="207" customFormat="1" ht="15" hidden="1" x14ac:dyDescent="0.2">
      <c r="A1663" s="95">
        <v>51280</v>
      </c>
      <c r="B1663" s="93" t="s">
        <v>847</v>
      </c>
      <c r="C1663" s="94">
        <v>12</v>
      </c>
      <c r="D1663" s="95" t="s">
        <v>101</v>
      </c>
      <c r="E1663" s="118">
        <v>4223</v>
      </c>
      <c r="F1663" s="141" t="s">
        <v>76</v>
      </c>
      <c r="G1663" s="133" t="s">
        <v>718</v>
      </c>
      <c r="H1663" s="228">
        <v>0</v>
      </c>
      <c r="I1663" s="228">
        <v>0</v>
      </c>
      <c r="J1663" s="228">
        <v>10</v>
      </c>
      <c r="K1663" s="228">
        <v>0</v>
      </c>
      <c r="L1663" s="228">
        <v>0</v>
      </c>
      <c r="M1663" s="228">
        <f t="shared" si="905"/>
        <v>10</v>
      </c>
    </row>
    <row r="1664" spans="1:13" s="207" customFormat="1" ht="15" hidden="1" x14ac:dyDescent="0.2">
      <c r="A1664" s="95">
        <v>51280</v>
      </c>
      <c r="B1664" s="93" t="s">
        <v>847</v>
      </c>
      <c r="C1664" s="94">
        <v>12</v>
      </c>
      <c r="D1664" s="95" t="s">
        <v>101</v>
      </c>
      <c r="E1664" s="118">
        <v>4227</v>
      </c>
      <c r="F1664" s="141" t="s">
        <v>849</v>
      </c>
      <c r="G1664" s="133" t="s">
        <v>718</v>
      </c>
      <c r="H1664" s="228">
        <v>0</v>
      </c>
      <c r="I1664" s="228">
        <v>0</v>
      </c>
      <c r="J1664" s="228">
        <v>10</v>
      </c>
      <c r="K1664" s="228">
        <v>0</v>
      </c>
      <c r="L1664" s="228">
        <v>0</v>
      </c>
      <c r="M1664" s="228">
        <f t="shared" si="905"/>
        <v>10</v>
      </c>
    </row>
    <row r="1665" spans="1:13" ht="31.5" hidden="1" x14ac:dyDescent="0.2">
      <c r="A1665" s="198" t="s">
        <v>850</v>
      </c>
      <c r="B1665" s="374" t="s">
        <v>851</v>
      </c>
      <c r="C1665" s="375"/>
      <c r="D1665" s="375"/>
      <c r="E1665" s="376"/>
      <c r="F1665" s="144" t="s">
        <v>852</v>
      </c>
      <c r="G1665" s="116"/>
      <c r="H1665" s="245">
        <f>H1666+H1682+H1702+H1709+H1729+H1733</f>
        <v>4739002</v>
      </c>
      <c r="I1665" s="245">
        <f>I1666+I1682+I1702+I1709+I1729+I1733</f>
        <v>355191</v>
      </c>
      <c r="J1665" s="245">
        <f>J1666+J1682+J1702+J1709+J1729+J1733</f>
        <v>355191</v>
      </c>
      <c r="K1665" s="245">
        <f>K1666+K1682+K1702+K1709+K1729+K1733</f>
        <v>0</v>
      </c>
      <c r="L1665" s="245">
        <f>L1666+L1682+L1702+L1709+L1729+L1733</f>
        <v>0</v>
      </c>
      <c r="M1665" s="245">
        <f t="shared" si="905"/>
        <v>4739002</v>
      </c>
    </row>
    <row r="1666" spans="1:13" s="100" customFormat="1" ht="33.75" hidden="1" x14ac:dyDescent="0.2">
      <c r="A1666" s="195" t="s">
        <v>850</v>
      </c>
      <c r="B1666" s="170" t="s">
        <v>853</v>
      </c>
      <c r="C1666" s="170"/>
      <c r="D1666" s="170"/>
      <c r="E1666" s="171"/>
      <c r="F1666" s="173" t="s">
        <v>823</v>
      </c>
      <c r="G1666" s="174" t="s">
        <v>652</v>
      </c>
      <c r="H1666" s="248">
        <f>H1667+H1675</f>
        <v>26052</v>
      </c>
      <c r="I1666" s="248">
        <f>I1667+I1675</f>
        <v>0</v>
      </c>
      <c r="J1666" s="248">
        <f>J1667+J1675+J1679</f>
        <v>10000</v>
      </c>
      <c r="K1666" s="248">
        <f>K1667+K1675</f>
        <v>0</v>
      </c>
      <c r="L1666" s="248">
        <f>L1667+L1675</f>
        <v>0</v>
      </c>
      <c r="M1666" s="248">
        <f>H1666-I1666+J1666-K1666+L1666</f>
        <v>36052</v>
      </c>
    </row>
    <row r="1667" spans="1:13" hidden="1" x14ac:dyDescent="0.2">
      <c r="A1667" s="183" t="s">
        <v>850</v>
      </c>
      <c r="B1667" s="164" t="s">
        <v>853</v>
      </c>
      <c r="C1667" s="165">
        <v>11</v>
      </c>
      <c r="D1667" s="164"/>
      <c r="E1667" s="166">
        <v>31</v>
      </c>
      <c r="F1667" s="167"/>
      <c r="G1667" s="167"/>
      <c r="H1667" s="181">
        <f t="shared" ref="H1667:I1667" si="946">H1668+H1671+H1673</f>
        <v>2256</v>
      </c>
      <c r="I1667" s="181">
        <f t="shared" si="946"/>
        <v>0</v>
      </c>
      <c r="J1667" s="181">
        <f t="shared" ref="J1667:L1667" si="947">J1668+J1671+J1673</f>
        <v>0</v>
      </c>
      <c r="K1667" s="181">
        <f t="shared" si="947"/>
        <v>0</v>
      </c>
      <c r="L1667" s="181">
        <f t="shared" si="947"/>
        <v>0</v>
      </c>
      <c r="M1667" s="181">
        <f t="shared" si="905"/>
        <v>2256</v>
      </c>
    </row>
    <row r="1668" spans="1:13" s="205" customFormat="1" hidden="1" x14ac:dyDescent="0.2">
      <c r="A1668" s="117" t="s">
        <v>850</v>
      </c>
      <c r="B1668" s="101" t="s">
        <v>853</v>
      </c>
      <c r="C1668" s="102">
        <v>11</v>
      </c>
      <c r="D1668" s="117"/>
      <c r="E1668" s="112">
        <v>311</v>
      </c>
      <c r="F1668" s="140"/>
      <c r="G1668" s="182"/>
      <c r="H1668" s="107">
        <f t="shared" ref="H1668:I1668" si="948">H1669+H1670</f>
        <v>1327</v>
      </c>
      <c r="I1668" s="107">
        <f t="shared" si="948"/>
        <v>0</v>
      </c>
      <c r="J1668" s="107">
        <f t="shared" ref="J1668:L1668" si="949">J1669+J1670</f>
        <v>0</v>
      </c>
      <c r="K1668" s="107">
        <f t="shared" si="949"/>
        <v>0</v>
      </c>
      <c r="L1668" s="107">
        <f t="shared" si="949"/>
        <v>0</v>
      </c>
      <c r="M1668" s="107">
        <f t="shared" ref="M1668:M1734" si="950">H1668-I1668+J1668-K1668+L1668</f>
        <v>1327</v>
      </c>
    </row>
    <row r="1669" spans="1:13" s="205" customFormat="1" ht="15" hidden="1" x14ac:dyDescent="0.2">
      <c r="A1669" s="95" t="s">
        <v>850</v>
      </c>
      <c r="B1669" s="93" t="s">
        <v>853</v>
      </c>
      <c r="C1669" s="94">
        <v>11</v>
      </c>
      <c r="D1669" s="95" t="s">
        <v>101</v>
      </c>
      <c r="E1669" s="118">
        <v>3111</v>
      </c>
      <c r="F1669" s="141" t="s">
        <v>33</v>
      </c>
      <c r="G1669" s="133"/>
      <c r="H1669" s="231">
        <v>1062</v>
      </c>
      <c r="I1669" s="231"/>
      <c r="J1669" s="231"/>
      <c r="K1669" s="231"/>
      <c r="L1669" s="231"/>
      <c r="M1669" s="231">
        <f t="shared" si="950"/>
        <v>1062</v>
      </c>
    </row>
    <row r="1670" spans="1:13" s="205" customFormat="1" ht="15" hidden="1" x14ac:dyDescent="0.2">
      <c r="A1670" s="95" t="s">
        <v>850</v>
      </c>
      <c r="B1670" s="93" t="s">
        <v>853</v>
      </c>
      <c r="C1670" s="94">
        <v>11</v>
      </c>
      <c r="D1670" s="95" t="s">
        <v>101</v>
      </c>
      <c r="E1670" s="118">
        <v>3113</v>
      </c>
      <c r="F1670" s="141" t="s">
        <v>35</v>
      </c>
      <c r="G1670" s="133"/>
      <c r="H1670" s="234">
        <v>265</v>
      </c>
      <c r="I1670" s="234"/>
      <c r="J1670" s="234"/>
      <c r="K1670" s="234"/>
      <c r="L1670" s="234"/>
      <c r="M1670" s="234">
        <f t="shared" si="950"/>
        <v>265</v>
      </c>
    </row>
    <row r="1671" spans="1:13" s="100" customFormat="1" hidden="1" x14ac:dyDescent="0.2">
      <c r="A1671" s="117" t="s">
        <v>850</v>
      </c>
      <c r="B1671" s="101" t="s">
        <v>853</v>
      </c>
      <c r="C1671" s="102">
        <v>11</v>
      </c>
      <c r="D1671" s="117"/>
      <c r="E1671" s="112">
        <v>312</v>
      </c>
      <c r="F1671" s="140"/>
      <c r="G1671" s="182"/>
      <c r="H1671" s="107">
        <f t="shared" ref="H1671:L1671" si="951">H1672</f>
        <v>664</v>
      </c>
      <c r="I1671" s="107">
        <f t="shared" si="951"/>
        <v>0</v>
      </c>
      <c r="J1671" s="107">
        <f t="shared" si="951"/>
        <v>0</v>
      </c>
      <c r="K1671" s="107">
        <f t="shared" si="951"/>
        <v>0</v>
      </c>
      <c r="L1671" s="107">
        <f t="shared" si="951"/>
        <v>0</v>
      </c>
      <c r="M1671" s="107">
        <f t="shared" si="950"/>
        <v>664</v>
      </c>
    </row>
    <row r="1672" spans="1:13" ht="15" hidden="1" x14ac:dyDescent="0.2">
      <c r="A1672" s="95" t="s">
        <v>850</v>
      </c>
      <c r="B1672" s="93" t="s">
        <v>853</v>
      </c>
      <c r="C1672" s="94">
        <v>11</v>
      </c>
      <c r="D1672" s="95" t="s">
        <v>101</v>
      </c>
      <c r="E1672" s="118">
        <v>3121</v>
      </c>
      <c r="F1672" s="141" t="s">
        <v>38</v>
      </c>
      <c r="H1672" s="233">
        <v>664</v>
      </c>
      <c r="I1672" s="233"/>
      <c r="J1672" s="233"/>
      <c r="K1672" s="233"/>
      <c r="L1672" s="233"/>
      <c r="M1672" s="233">
        <f t="shared" si="950"/>
        <v>664</v>
      </c>
    </row>
    <row r="1673" spans="1:13" s="100" customFormat="1" hidden="1" x14ac:dyDescent="0.2">
      <c r="A1673" s="117" t="s">
        <v>850</v>
      </c>
      <c r="B1673" s="101" t="s">
        <v>853</v>
      </c>
      <c r="C1673" s="102">
        <v>11</v>
      </c>
      <c r="D1673" s="117"/>
      <c r="E1673" s="112">
        <v>313</v>
      </c>
      <c r="F1673" s="140"/>
      <c r="G1673" s="182"/>
      <c r="H1673" s="107">
        <f t="shared" ref="H1673:L1673" si="952">H1674</f>
        <v>265</v>
      </c>
      <c r="I1673" s="107">
        <f t="shared" si="952"/>
        <v>0</v>
      </c>
      <c r="J1673" s="107">
        <f t="shared" si="952"/>
        <v>0</v>
      </c>
      <c r="K1673" s="107">
        <f t="shared" si="952"/>
        <v>0</v>
      </c>
      <c r="L1673" s="107">
        <f t="shared" si="952"/>
        <v>0</v>
      </c>
      <c r="M1673" s="107">
        <f t="shared" si="950"/>
        <v>265</v>
      </c>
    </row>
    <row r="1674" spans="1:13" ht="15" hidden="1" x14ac:dyDescent="0.2">
      <c r="A1674" s="95" t="s">
        <v>850</v>
      </c>
      <c r="B1674" s="93" t="s">
        <v>853</v>
      </c>
      <c r="C1674" s="94">
        <v>11</v>
      </c>
      <c r="D1674" s="95" t="s">
        <v>101</v>
      </c>
      <c r="E1674" s="118">
        <v>3132</v>
      </c>
      <c r="F1674" s="141" t="s">
        <v>40</v>
      </c>
      <c r="H1674" s="233">
        <v>265</v>
      </c>
      <c r="I1674" s="233"/>
      <c r="J1674" s="233"/>
      <c r="K1674" s="233"/>
      <c r="L1674" s="233"/>
      <c r="M1674" s="233">
        <f t="shared" si="950"/>
        <v>265</v>
      </c>
    </row>
    <row r="1675" spans="1:13" hidden="1" x14ac:dyDescent="0.2">
      <c r="A1675" s="183" t="s">
        <v>850</v>
      </c>
      <c r="B1675" s="164" t="s">
        <v>853</v>
      </c>
      <c r="C1675" s="165">
        <v>11</v>
      </c>
      <c r="D1675" s="164"/>
      <c r="E1675" s="166">
        <v>32</v>
      </c>
      <c r="F1675" s="167"/>
      <c r="G1675" s="167"/>
      <c r="H1675" s="181">
        <f t="shared" ref="H1675:L1675" si="953">H1676</f>
        <v>23796</v>
      </c>
      <c r="I1675" s="181">
        <f t="shared" si="953"/>
        <v>0</v>
      </c>
      <c r="J1675" s="181">
        <f t="shared" si="953"/>
        <v>0</v>
      </c>
      <c r="K1675" s="181">
        <f t="shared" si="953"/>
        <v>0</v>
      </c>
      <c r="L1675" s="181">
        <f t="shared" si="953"/>
        <v>0</v>
      </c>
      <c r="M1675" s="181">
        <f t="shared" si="950"/>
        <v>23796</v>
      </c>
    </row>
    <row r="1676" spans="1:13" hidden="1" x14ac:dyDescent="0.2">
      <c r="A1676" s="117" t="s">
        <v>850</v>
      </c>
      <c r="B1676" s="101" t="s">
        <v>853</v>
      </c>
      <c r="C1676" s="102">
        <v>11</v>
      </c>
      <c r="D1676" s="117"/>
      <c r="E1676" s="112">
        <v>329</v>
      </c>
      <c r="F1676" s="140"/>
      <c r="G1676" s="182"/>
      <c r="H1676" s="107">
        <f t="shared" ref="H1676:I1676" si="954">H1678+H1677</f>
        <v>23796</v>
      </c>
      <c r="I1676" s="107">
        <f t="shared" si="954"/>
        <v>0</v>
      </c>
      <c r="J1676" s="107">
        <f t="shared" ref="J1676:L1676" si="955">J1678+J1677</f>
        <v>0</v>
      </c>
      <c r="K1676" s="107">
        <f t="shared" si="955"/>
        <v>0</v>
      </c>
      <c r="L1676" s="107">
        <f t="shared" si="955"/>
        <v>0</v>
      </c>
      <c r="M1676" s="107">
        <f t="shared" si="950"/>
        <v>23796</v>
      </c>
    </row>
    <row r="1677" spans="1:13" s="223" customFormat="1" ht="30" hidden="1" x14ac:dyDescent="0.2">
      <c r="A1677" s="95" t="s">
        <v>850</v>
      </c>
      <c r="B1677" s="93" t="s">
        <v>853</v>
      </c>
      <c r="C1677" s="94">
        <v>11</v>
      </c>
      <c r="D1677" s="95" t="s">
        <v>101</v>
      </c>
      <c r="E1677" s="118">
        <v>3291</v>
      </c>
      <c r="F1677" s="141" t="s">
        <v>474</v>
      </c>
      <c r="G1677" s="133"/>
      <c r="H1677" s="231">
        <v>23000</v>
      </c>
      <c r="I1677" s="231"/>
      <c r="J1677" s="231"/>
      <c r="K1677" s="231"/>
      <c r="L1677" s="231"/>
      <c r="M1677" s="231">
        <f t="shared" si="950"/>
        <v>23000</v>
      </c>
    </row>
    <row r="1678" spans="1:13" ht="15" hidden="1" x14ac:dyDescent="0.2">
      <c r="A1678" s="95" t="s">
        <v>850</v>
      </c>
      <c r="B1678" s="93" t="s">
        <v>853</v>
      </c>
      <c r="C1678" s="94">
        <v>11</v>
      </c>
      <c r="D1678" s="95" t="s">
        <v>101</v>
      </c>
      <c r="E1678" s="118">
        <v>3299</v>
      </c>
      <c r="F1678" s="141" t="s">
        <v>67</v>
      </c>
      <c r="H1678" s="233">
        <v>796</v>
      </c>
      <c r="I1678" s="233"/>
      <c r="J1678" s="233"/>
      <c r="K1678" s="233"/>
      <c r="L1678" s="233"/>
      <c r="M1678" s="233">
        <f t="shared" si="950"/>
        <v>796</v>
      </c>
    </row>
    <row r="1679" spans="1:13" s="253" customFormat="1" hidden="1" x14ac:dyDescent="0.2">
      <c r="A1679" s="183" t="s">
        <v>850</v>
      </c>
      <c r="B1679" s="164" t="s">
        <v>853</v>
      </c>
      <c r="C1679" s="165">
        <v>11</v>
      </c>
      <c r="D1679" s="164"/>
      <c r="E1679" s="166">
        <v>42</v>
      </c>
      <c r="F1679" s="167"/>
      <c r="G1679" s="167"/>
      <c r="H1679" s="181">
        <f t="shared" ref="H1679:L1680" si="956">H1680</f>
        <v>0</v>
      </c>
      <c r="I1679" s="181">
        <f t="shared" si="956"/>
        <v>0</v>
      </c>
      <c r="J1679" s="181">
        <f t="shared" si="956"/>
        <v>10000</v>
      </c>
      <c r="K1679" s="181">
        <f t="shared" si="956"/>
        <v>0</v>
      </c>
      <c r="L1679" s="181">
        <f t="shared" si="956"/>
        <v>0</v>
      </c>
      <c r="M1679" s="181">
        <f>H1679-I1679+J1679-K1679+L1679</f>
        <v>10000</v>
      </c>
    </row>
    <row r="1680" spans="1:13" s="253" customFormat="1" hidden="1" x14ac:dyDescent="0.2">
      <c r="A1680" s="117" t="s">
        <v>850</v>
      </c>
      <c r="B1680" s="101" t="s">
        <v>853</v>
      </c>
      <c r="C1680" s="102">
        <v>11</v>
      </c>
      <c r="D1680" s="117"/>
      <c r="E1680" s="112">
        <v>423</v>
      </c>
      <c r="F1680" s="140"/>
      <c r="G1680" s="182"/>
      <c r="H1680" s="107">
        <f t="shared" si="956"/>
        <v>0</v>
      </c>
      <c r="I1680" s="107">
        <f t="shared" si="956"/>
        <v>0</v>
      </c>
      <c r="J1680" s="107">
        <f t="shared" si="956"/>
        <v>10000</v>
      </c>
      <c r="K1680" s="107">
        <f t="shared" si="956"/>
        <v>0</v>
      </c>
      <c r="L1680" s="107">
        <f t="shared" si="956"/>
        <v>0</v>
      </c>
      <c r="M1680" s="107">
        <f>H1680-I1680+J1680-K1680+L1680</f>
        <v>10000</v>
      </c>
    </row>
    <row r="1681" spans="1:13" s="253" customFormat="1" ht="15" hidden="1" x14ac:dyDescent="0.2">
      <c r="A1681" s="95" t="s">
        <v>850</v>
      </c>
      <c r="B1681" s="93" t="s">
        <v>853</v>
      </c>
      <c r="C1681" s="94">
        <v>11</v>
      </c>
      <c r="D1681" s="95" t="s">
        <v>101</v>
      </c>
      <c r="E1681" s="118">
        <v>4231</v>
      </c>
      <c r="F1681" s="141" t="s">
        <v>241</v>
      </c>
      <c r="G1681" s="133"/>
      <c r="H1681" s="231">
        <v>0</v>
      </c>
      <c r="I1681" s="231">
        <v>0</v>
      </c>
      <c r="J1681" s="231">
        <v>10000</v>
      </c>
      <c r="K1681" s="231">
        <v>0</v>
      </c>
      <c r="L1681" s="231">
        <v>0</v>
      </c>
      <c r="M1681" s="233">
        <f>H1681-I1681+J1681-K1681+L1681</f>
        <v>10000</v>
      </c>
    </row>
    <row r="1682" spans="1:13" s="205" customFormat="1" ht="33.75" hidden="1" x14ac:dyDescent="0.2">
      <c r="A1682" s="195" t="s">
        <v>850</v>
      </c>
      <c r="B1682" s="170" t="s">
        <v>854</v>
      </c>
      <c r="C1682" s="170"/>
      <c r="D1682" s="170"/>
      <c r="E1682" s="171"/>
      <c r="F1682" s="173" t="s">
        <v>802</v>
      </c>
      <c r="G1682" s="174" t="s">
        <v>652</v>
      </c>
      <c r="H1682" s="248">
        <f>H1683+H1687+H1690+H1699</f>
        <v>3584246</v>
      </c>
      <c r="I1682" s="248">
        <f>I1683+I1687+I1690+I1699</f>
        <v>0</v>
      </c>
      <c r="J1682" s="248">
        <f>J1683+J1687+J1690+J1699</f>
        <v>345041</v>
      </c>
      <c r="K1682" s="248">
        <f>K1683+K1687+K1690+K1699</f>
        <v>0</v>
      </c>
      <c r="L1682" s="248">
        <f>L1683+L1687+L1690+L1699</f>
        <v>0</v>
      </c>
      <c r="M1682" s="248">
        <f t="shared" si="950"/>
        <v>3929287</v>
      </c>
    </row>
    <row r="1683" spans="1:13" s="205" customFormat="1" hidden="1" x14ac:dyDescent="0.2">
      <c r="A1683" s="183" t="s">
        <v>850</v>
      </c>
      <c r="B1683" s="164" t="s">
        <v>854</v>
      </c>
      <c r="C1683" s="165">
        <v>11</v>
      </c>
      <c r="D1683" s="164"/>
      <c r="E1683" s="166">
        <v>32</v>
      </c>
      <c r="F1683" s="167"/>
      <c r="G1683" s="167"/>
      <c r="H1683" s="181">
        <f t="shared" ref="H1683:L1683" si="957">H1684</f>
        <v>276448</v>
      </c>
      <c r="I1683" s="181">
        <f t="shared" si="957"/>
        <v>0</v>
      </c>
      <c r="J1683" s="181">
        <f t="shared" si="957"/>
        <v>50000</v>
      </c>
      <c r="K1683" s="181">
        <f t="shared" si="957"/>
        <v>0</v>
      </c>
      <c r="L1683" s="181">
        <f t="shared" si="957"/>
        <v>0</v>
      </c>
      <c r="M1683" s="181">
        <f t="shared" si="950"/>
        <v>326448</v>
      </c>
    </row>
    <row r="1684" spans="1:13" s="205" customFormat="1" hidden="1" x14ac:dyDescent="0.2">
      <c r="A1684" s="117" t="s">
        <v>850</v>
      </c>
      <c r="B1684" s="101" t="s">
        <v>854</v>
      </c>
      <c r="C1684" s="102">
        <v>11</v>
      </c>
      <c r="D1684" s="117"/>
      <c r="E1684" s="112">
        <v>323</v>
      </c>
      <c r="F1684" s="140"/>
      <c r="G1684" s="182"/>
      <c r="H1684" s="107">
        <f t="shared" ref="H1684:I1684" si="958">SUM(H1685:H1686)</f>
        <v>276448</v>
      </c>
      <c r="I1684" s="107">
        <f t="shared" si="958"/>
        <v>0</v>
      </c>
      <c r="J1684" s="107">
        <f t="shared" ref="J1684:L1684" si="959">SUM(J1685:J1686)</f>
        <v>50000</v>
      </c>
      <c r="K1684" s="107">
        <f t="shared" si="959"/>
        <v>0</v>
      </c>
      <c r="L1684" s="107">
        <f t="shared" si="959"/>
        <v>0</v>
      </c>
      <c r="M1684" s="107">
        <f t="shared" si="950"/>
        <v>326448</v>
      </c>
    </row>
    <row r="1685" spans="1:13" s="205" customFormat="1" ht="15" hidden="1" x14ac:dyDescent="0.2">
      <c r="A1685" s="95" t="s">
        <v>850</v>
      </c>
      <c r="B1685" s="93" t="s">
        <v>854</v>
      </c>
      <c r="C1685" s="94">
        <v>11</v>
      </c>
      <c r="D1685" s="95" t="s">
        <v>101</v>
      </c>
      <c r="E1685" s="118">
        <v>3232</v>
      </c>
      <c r="F1685" s="141" t="s">
        <v>53</v>
      </c>
      <c r="G1685" s="133"/>
      <c r="H1685" s="231">
        <v>192448</v>
      </c>
      <c r="I1685" s="231"/>
      <c r="J1685" s="231">
        <v>50000</v>
      </c>
      <c r="K1685" s="231"/>
      <c r="L1685" s="231"/>
      <c r="M1685" s="231">
        <f t="shared" si="950"/>
        <v>242448</v>
      </c>
    </row>
    <row r="1686" spans="1:13" s="205" customFormat="1" ht="15" hidden="1" x14ac:dyDescent="0.2">
      <c r="A1686" s="95" t="s">
        <v>850</v>
      </c>
      <c r="B1686" s="93" t="s">
        <v>854</v>
      </c>
      <c r="C1686" s="94">
        <v>11</v>
      </c>
      <c r="D1686" s="95" t="s">
        <v>101</v>
      </c>
      <c r="E1686" s="118">
        <v>3237</v>
      </c>
      <c r="F1686" s="141" t="s">
        <v>58</v>
      </c>
      <c r="G1686" s="133"/>
      <c r="H1686" s="244">
        <v>84000</v>
      </c>
      <c r="I1686" s="244"/>
      <c r="J1686" s="244"/>
      <c r="K1686" s="244"/>
      <c r="L1686" s="244"/>
      <c r="M1686" s="244">
        <f t="shared" si="950"/>
        <v>84000</v>
      </c>
    </row>
    <row r="1687" spans="1:13" s="205" customFormat="1" hidden="1" x14ac:dyDescent="0.2">
      <c r="A1687" s="183" t="s">
        <v>850</v>
      </c>
      <c r="B1687" s="164" t="s">
        <v>854</v>
      </c>
      <c r="C1687" s="165">
        <v>11</v>
      </c>
      <c r="D1687" s="164"/>
      <c r="E1687" s="166">
        <v>41</v>
      </c>
      <c r="F1687" s="167"/>
      <c r="G1687" s="167"/>
      <c r="H1687" s="181">
        <f t="shared" ref="H1687:L1688" si="960">H1688</f>
        <v>1</v>
      </c>
      <c r="I1687" s="181">
        <f t="shared" si="960"/>
        <v>0</v>
      </c>
      <c r="J1687" s="181">
        <f t="shared" si="960"/>
        <v>0</v>
      </c>
      <c r="K1687" s="181">
        <f t="shared" si="960"/>
        <v>0</v>
      </c>
      <c r="L1687" s="181">
        <f t="shared" si="960"/>
        <v>0</v>
      </c>
      <c r="M1687" s="181">
        <f t="shared" si="950"/>
        <v>1</v>
      </c>
    </row>
    <row r="1688" spans="1:13" s="205" customFormat="1" hidden="1" x14ac:dyDescent="0.2">
      <c r="A1688" s="117" t="s">
        <v>850</v>
      </c>
      <c r="B1688" s="101" t="s">
        <v>854</v>
      </c>
      <c r="C1688" s="102">
        <v>11</v>
      </c>
      <c r="D1688" s="117"/>
      <c r="E1688" s="112">
        <v>411</v>
      </c>
      <c r="F1688" s="140"/>
      <c r="G1688" s="182"/>
      <c r="H1688" s="107">
        <f t="shared" si="960"/>
        <v>1</v>
      </c>
      <c r="I1688" s="107">
        <f t="shared" si="960"/>
        <v>0</v>
      </c>
      <c r="J1688" s="107">
        <f t="shared" si="960"/>
        <v>0</v>
      </c>
      <c r="K1688" s="107">
        <f t="shared" si="960"/>
        <v>0</v>
      </c>
      <c r="L1688" s="107">
        <f t="shared" si="960"/>
        <v>0</v>
      </c>
      <c r="M1688" s="107">
        <f t="shared" si="950"/>
        <v>1</v>
      </c>
    </row>
    <row r="1689" spans="1:13" s="205" customFormat="1" ht="15" hidden="1" x14ac:dyDescent="0.2">
      <c r="A1689" s="95" t="s">
        <v>850</v>
      </c>
      <c r="B1689" s="93" t="s">
        <v>854</v>
      </c>
      <c r="C1689" s="94">
        <v>11</v>
      </c>
      <c r="D1689" s="95" t="s">
        <v>101</v>
      </c>
      <c r="E1689" s="118">
        <v>4111</v>
      </c>
      <c r="F1689" s="141" t="s">
        <v>246</v>
      </c>
      <c r="G1689" s="133"/>
      <c r="H1689" s="228">
        <v>1</v>
      </c>
      <c r="I1689" s="228"/>
      <c r="J1689" s="228"/>
      <c r="K1689" s="228"/>
      <c r="L1689" s="228"/>
      <c r="M1689" s="228">
        <f t="shared" si="950"/>
        <v>1</v>
      </c>
    </row>
    <row r="1690" spans="1:13" s="205" customFormat="1" hidden="1" x14ac:dyDescent="0.2">
      <c r="A1690" s="183" t="s">
        <v>850</v>
      </c>
      <c r="B1690" s="164" t="s">
        <v>854</v>
      </c>
      <c r="C1690" s="165">
        <v>11</v>
      </c>
      <c r="D1690" s="164"/>
      <c r="E1690" s="166">
        <v>42</v>
      </c>
      <c r="F1690" s="167"/>
      <c r="G1690" s="167"/>
      <c r="H1690" s="181">
        <f>H1691+H1693+H1697</f>
        <v>3283797</v>
      </c>
      <c r="I1690" s="181">
        <f>I1691+I1693+I1697</f>
        <v>0</v>
      </c>
      <c r="J1690" s="181">
        <f>J1691+J1693+J1697</f>
        <v>295041</v>
      </c>
      <c r="K1690" s="181">
        <f>K1691+K1693+K1697</f>
        <v>0</v>
      </c>
      <c r="L1690" s="181">
        <f>L1691+L1693+L1697</f>
        <v>0</v>
      </c>
      <c r="M1690" s="181">
        <f t="shared" si="950"/>
        <v>3578838</v>
      </c>
    </row>
    <row r="1691" spans="1:13" s="205" customFormat="1" hidden="1" x14ac:dyDescent="0.2">
      <c r="A1691" s="117" t="s">
        <v>850</v>
      </c>
      <c r="B1691" s="101" t="s">
        <v>854</v>
      </c>
      <c r="C1691" s="102">
        <v>11</v>
      </c>
      <c r="D1691" s="117"/>
      <c r="E1691" s="112">
        <v>421</v>
      </c>
      <c r="F1691" s="140"/>
      <c r="G1691" s="182"/>
      <c r="H1691" s="107">
        <f t="shared" ref="H1691:L1691" si="961">H1692</f>
        <v>3058794</v>
      </c>
      <c r="I1691" s="107">
        <f t="shared" si="961"/>
        <v>0</v>
      </c>
      <c r="J1691" s="107">
        <f t="shared" si="961"/>
        <v>285041</v>
      </c>
      <c r="K1691" s="107">
        <f t="shared" si="961"/>
        <v>0</v>
      </c>
      <c r="L1691" s="107">
        <f t="shared" si="961"/>
        <v>0</v>
      </c>
      <c r="M1691" s="107">
        <f t="shared" si="950"/>
        <v>3343835</v>
      </c>
    </row>
    <row r="1692" spans="1:13" s="205" customFormat="1" ht="15" hidden="1" x14ac:dyDescent="0.2">
      <c r="A1692" s="95" t="s">
        <v>850</v>
      </c>
      <c r="B1692" s="93" t="s">
        <v>854</v>
      </c>
      <c r="C1692" s="94">
        <v>11</v>
      </c>
      <c r="D1692" s="95" t="s">
        <v>101</v>
      </c>
      <c r="E1692" s="118">
        <v>4214</v>
      </c>
      <c r="F1692" s="141" t="s">
        <v>500</v>
      </c>
      <c r="G1692" s="133"/>
      <c r="H1692" s="231">
        <v>3058794</v>
      </c>
      <c r="I1692" s="231"/>
      <c r="J1692" s="231">
        <v>285041</v>
      </c>
      <c r="K1692" s="231"/>
      <c r="L1692" s="231"/>
      <c r="M1692" s="231">
        <f t="shared" si="950"/>
        <v>3343835</v>
      </c>
    </row>
    <row r="1693" spans="1:13" s="205" customFormat="1" hidden="1" x14ac:dyDescent="0.2">
      <c r="A1693" s="117" t="s">
        <v>850</v>
      </c>
      <c r="B1693" s="101" t="s">
        <v>854</v>
      </c>
      <c r="C1693" s="102">
        <v>11</v>
      </c>
      <c r="D1693" s="117"/>
      <c r="E1693" s="112">
        <v>422</v>
      </c>
      <c r="F1693" s="140"/>
      <c r="G1693" s="182"/>
      <c r="H1693" s="107">
        <f t="shared" ref="H1693:I1693" si="962">SUM(H1694:H1696)</f>
        <v>3</v>
      </c>
      <c r="I1693" s="107">
        <f t="shared" si="962"/>
        <v>0</v>
      </c>
      <c r="J1693" s="107">
        <f t="shared" ref="J1693:L1693" si="963">SUM(J1694:J1696)</f>
        <v>10000</v>
      </c>
      <c r="K1693" s="107">
        <f t="shared" si="963"/>
        <v>0</v>
      </c>
      <c r="L1693" s="107">
        <f t="shared" si="963"/>
        <v>0</v>
      </c>
      <c r="M1693" s="107">
        <f t="shared" si="950"/>
        <v>10003</v>
      </c>
    </row>
    <row r="1694" spans="1:13" s="205" customFormat="1" ht="15" hidden="1" x14ac:dyDescent="0.2">
      <c r="A1694" s="95" t="s">
        <v>850</v>
      </c>
      <c r="B1694" s="93" t="s">
        <v>854</v>
      </c>
      <c r="C1694" s="94">
        <v>11</v>
      </c>
      <c r="D1694" s="95" t="s">
        <v>101</v>
      </c>
      <c r="E1694" s="118">
        <v>4221</v>
      </c>
      <c r="F1694" s="141" t="s">
        <v>74</v>
      </c>
      <c r="G1694" s="133"/>
      <c r="H1694" s="228">
        <v>1</v>
      </c>
      <c r="I1694" s="228"/>
      <c r="J1694" s="228"/>
      <c r="K1694" s="228"/>
      <c r="L1694" s="228"/>
      <c r="M1694" s="228">
        <f t="shared" si="950"/>
        <v>1</v>
      </c>
    </row>
    <row r="1695" spans="1:13" s="205" customFormat="1" ht="15" hidden="1" x14ac:dyDescent="0.2">
      <c r="A1695" s="95" t="s">
        <v>850</v>
      </c>
      <c r="B1695" s="93" t="s">
        <v>854</v>
      </c>
      <c r="C1695" s="94">
        <v>11</v>
      </c>
      <c r="D1695" s="95" t="s">
        <v>101</v>
      </c>
      <c r="E1695" s="118">
        <v>4223</v>
      </c>
      <c r="F1695" s="141" t="s">
        <v>76</v>
      </c>
      <c r="G1695" s="133"/>
      <c r="H1695" s="228">
        <v>1</v>
      </c>
      <c r="I1695" s="228"/>
      <c r="J1695" s="228">
        <v>5000</v>
      </c>
      <c r="K1695" s="228"/>
      <c r="L1695" s="228"/>
      <c r="M1695" s="228">
        <f t="shared" si="950"/>
        <v>5001</v>
      </c>
    </row>
    <row r="1696" spans="1:13" s="205" customFormat="1" ht="15" hidden="1" x14ac:dyDescent="0.2">
      <c r="A1696" s="95" t="s">
        <v>850</v>
      </c>
      <c r="B1696" s="93" t="s">
        <v>854</v>
      </c>
      <c r="C1696" s="94">
        <v>11</v>
      </c>
      <c r="D1696" s="95" t="s">
        <v>101</v>
      </c>
      <c r="E1696" s="118">
        <v>4227</v>
      </c>
      <c r="F1696" s="141" t="s">
        <v>77</v>
      </c>
      <c r="G1696" s="133"/>
      <c r="H1696" s="228">
        <v>1</v>
      </c>
      <c r="I1696" s="228"/>
      <c r="J1696" s="228">
        <v>5000</v>
      </c>
      <c r="K1696" s="228"/>
      <c r="L1696" s="228"/>
      <c r="M1696" s="228">
        <f t="shared" si="950"/>
        <v>5001</v>
      </c>
    </row>
    <row r="1697" spans="1:13" s="205" customFormat="1" hidden="1" x14ac:dyDescent="0.2">
      <c r="A1697" s="117" t="s">
        <v>850</v>
      </c>
      <c r="B1697" s="101" t="s">
        <v>854</v>
      </c>
      <c r="C1697" s="102">
        <v>11</v>
      </c>
      <c r="D1697" s="117"/>
      <c r="E1697" s="112">
        <v>426</v>
      </c>
      <c r="F1697" s="140"/>
      <c r="G1697" s="182"/>
      <c r="H1697" s="107">
        <f t="shared" ref="H1697:L1697" si="964">H1698</f>
        <v>225000</v>
      </c>
      <c r="I1697" s="107">
        <f t="shared" si="964"/>
        <v>0</v>
      </c>
      <c r="J1697" s="107">
        <f t="shared" si="964"/>
        <v>0</v>
      </c>
      <c r="K1697" s="107">
        <f t="shared" si="964"/>
        <v>0</v>
      </c>
      <c r="L1697" s="107">
        <f t="shared" si="964"/>
        <v>0</v>
      </c>
      <c r="M1697" s="107">
        <f t="shared" si="950"/>
        <v>225000</v>
      </c>
    </row>
    <row r="1698" spans="1:13" s="205" customFormat="1" ht="15" hidden="1" x14ac:dyDescent="0.2">
      <c r="A1698" s="95" t="s">
        <v>850</v>
      </c>
      <c r="B1698" s="93" t="s">
        <v>854</v>
      </c>
      <c r="C1698" s="94">
        <v>11</v>
      </c>
      <c r="D1698" s="95" t="s">
        <v>101</v>
      </c>
      <c r="E1698" s="118">
        <v>4264</v>
      </c>
      <c r="F1698" s="141" t="s">
        <v>855</v>
      </c>
      <c r="G1698" s="133"/>
      <c r="H1698" s="228">
        <v>225000</v>
      </c>
      <c r="I1698" s="228"/>
      <c r="J1698" s="228"/>
      <c r="K1698" s="228"/>
      <c r="L1698" s="228"/>
      <c r="M1698" s="228">
        <f t="shared" si="950"/>
        <v>225000</v>
      </c>
    </row>
    <row r="1699" spans="1:13" s="226" customFormat="1" hidden="1" x14ac:dyDescent="0.2">
      <c r="A1699" s="183">
        <v>51263</v>
      </c>
      <c r="B1699" s="164" t="s">
        <v>854</v>
      </c>
      <c r="C1699" s="165">
        <v>11</v>
      </c>
      <c r="D1699" s="164" t="s">
        <v>718</v>
      </c>
      <c r="E1699" s="166">
        <v>45</v>
      </c>
      <c r="F1699" s="167" t="s">
        <v>718</v>
      </c>
      <c r="G1699" s="167"/>
      <c r="H1699" s="181">
        <f t="shared" ref="H1699:L1699" si="965">H1700</f>
        <v>24000</v>
      </c>
      <c r="I1699" s="181">
        <f t="shared" si="965"/>
        <v>0</v>
      </c>
      <c r="J1699" s="181">
        <f t="shared" si="965"/>
        <v>0</v>
      </c>
      <c r="K1699" s="181">
        <f t="shared" si="965"/>
        <v>0</v>
      </c>
      <c r="L1699" s="181">
        <f t="shared" si="965"/>
        <v>0</v>
      </c>
      <c r="M1699" s="181">
        <f t="shared" si="950"/>
        <v>24000</v>
      </c>
    </row>
    <row r="1700" spans="1:13" s="226" customFormat="1" hidden="1" x14ac:dyDescent="0.2">
      <c r="A1700" s="117">
        <v>51263</v>
      </c>
      <c r="B1700" s="101" t="s">
        <v>854</v>
      </c>
      <c r="C1700" s="102">
        <v>11</v>
      </c>
      <c r="D1700" s="117" t="s">
        <v>718</v>
      </c>
      <c r="E1700" s="112">
        <v>451</v>
      </c>
      <c r="F1700" s="140" t="s">
        <v>718</v>
      </c>
      <c r="G1700" s="182"/>
      <c r="H1700" s="107">
        <f t="shared" ref="H1700:L1700" si="966">SUM(H1701)</f>
        <v>24000</v>
      </c>
      <c r="I1700" s="107">
        <f t="shared" si="966"/>
        <v>0</v>
      </c>
      <c r="J1700" s="107">
        <f t="shared" si="966"/>
        <v>0</v>
      </c>
      <c r="K1700" s="107">
        <f t="shared" si="966"/>
        <v>0</v>
      </c>
      <c r="L1700" s="107">
        <f t="shared" si="966"/>
        <v>0</v>
      </c>
      <c r="M1700" s="107">
        <f t="shared" si="950"/>
        <v>24000</v>
      </c>
    </row>
    <row r="1701" spans="1:13" s="227" customFormat="1" ht="30" hidden="1" x14ac:dyDescent="0.2">
      <c r="A1701" s="95">
        <v>51263</v>
      </c>
      <c r="B1701" s="93" t="s">
        <v>854</v>
      </c>
      <c r="C1701" s="94">
        <v>11</v>
      </c>
      <c r="D1701" s="95" t="s">
        <v>101</v>
      </c>
      <c r="E1701" s="118">
        <v>4511</v>
      </c>
      <c r="F1701" s="141" t="s">
        <v>856</v>
      </c>
      <c r="G1701" s="133"/>
      <c r="H1701" s="231">
        <v>24000</v>
      </c>
      <c r="I1701" s="231"/>
      <c r="J1701" s="231"/>
      <c r="K1701" s="231"/>
      <c r="L1701" s="231"/>
      <c r="M1701" s="231">
        <f t="shared" si="950"/>
        <v>24000</v>
      </c>
    </row>
    <row r="1702" spans="1:13" s="205" customFormat="1" ht="33.75" hidden="1" x14ac:dyDescent="0.2">
      <c r="A1702" s="195" t="s">
        <v>850</v>
      </c>
      <c r="B1702" s="170" t="s">
        <v>857</v>
      </c>
      <c r="C1702" s="170"/>
      <c r="D1702" s="170"/>
      <c r="E1702" s="171"/>
      <c r="F1702" s="173" t="s">
        <v>858</v>
      </c>
      <c r="G1702" s="174" t="s">
        <v>652</v>
      </c>
      <c r="H1702" s="248">
        <f>H1703</f>
        <v>459552</v>
      </c>
      <c r="I1702" s="248">
        <f>I1703</f>
        <v>0</v>
      </c>
      <c r="J1702" s="248">
        <f>J1703</f>
        <v>150</v>
      </c>
      <c r="K1702" s="248">
        <f>K1703</f>
        <v>0</v>
      </c>
      <c r="L1702" s="248">
        <f>L1703</f>
        <v>0</v>
      </c>
      <c r="M1702" s="248">
        <f t="shared" si="950"/>
        <v>459702</v>
      </c>
    </row>
    <row r="1703" spans="1:13" s="205" customFormat="1" hidden="1" x14ac:dyDescent="0.2">
      <c r="A1703" s="183" t="s">
        <v>850</v>
      </c>
      <c r="B1703" s="164" t="s">
        <v>857</v>
      </c>
      <c r="C1703" s="165">
        <v>11</v>
      </c>
      <c r="D1703" s="164"/>
      <c r="E1703" s="166">
        <v>34</v>
      </c>
      <c r="F1703" s="167"/>
      <c r="G1703" s="167"/>
      <c r="H1703" s="181">
        <f t="shared" ref="H1703:I1703" si="967">H1704+H1707</f>
        <v>459552</v>
      </c>
      <c r="I1703" s="181">
        <f t="shared" si="967"/>
        <v>0</v>
      </c>
      <c r="J1703" s="181">
        <f t="shared" ref="J1703:L1703" si="968">J1704+J1707</f>
        <v>150</v>
      </c>
      <c r="K1703" s="181">
        <f t="shared" si="968"/>
        <v>0</v>
      </c>
      <c r="L1703" s="181">
        <f t="shared" si="968"/>
        <v>0</v>
      </c>
      <c r="M1703" s="181">
        <f t="shared" si="950"/>
        <v>459702</v>
      </c>
    </row>
    <row r="1704" spans="1:13" s="205" customFormat="1" hidden="1" x14ac:dyDescent="0.2">
      <c r="A1704" s="117" t="s">
        <v>850</v>
      </c>
      <c r="B1704" s="101" t="s">
        <v>857</v>
      </c>
      <c r="C1704" s="102">
        <v>11</v>
      </c>
      <c r="D1704" s="117"/>
      <c r="E1704" s="112">
        <v>342</v>
      </c>
      <c r="F1704" s="140"/>
      <c r="G1704" s="182"/>
      <c r="H1704" s="107">
        <f t="shared" ref="H1704:I1704" si="969">H1705+H1706</f>
        <v>406462</v>
      </c>
      <c r="I1704" s="107">
        <f t="shared" si="969"/>
        <v>0</v>
      </c>
      <c r="J1704" s="107">
        <f t="shared" ref="J1704:L1704" si="970">J1705+J1706</f>
        <v>0</v>
      </c>
      <c r="K1704" s="107">
        <f t="shared" si="970"/>
        <v>0</v>
      </c>
      <c r="L1704" s="107">
        <f t="shared" si="970"/>
        <v>0</v>
      </c>
      <c r="M1704" s="107">
        <f t="shared" si="950"/>
        <v>406462</v>
      </c>
    </row>
    <row r="1705" spans="1:13" s="205" customFormat="1" ht="45" hidden="1" x14ac:dyDescent="0.2">
      <c r="A1705" s="95" t="s">
        <v>850</v>
      </c>
      <c r="B1705" s="93" t="s">
        <v>857</v>
      </c>
      <c r="C1705" s="94">
        <v>11</v>
      </c>
      <c r="D1705" s="95" t="s">
        <v>101</v>
      </c>
      <c r="E1705" s="118">
        <v>3422</v>
      </c>
      <c r="F1705" s="141" t="s">
        <v>859</v>
      </c>
      <c r="G1705" s="133"/>
      <c r="H1705" s="228">
        <v>270797</v>
      </c>
      <c r="I1705" s="228"/>
      <c r="J1705" s="228"/>
      <c r="K1705" s="228"/>
      <c r="L1705" s="228"/>
      <c r="M1705" s="228">
        <f t="shared" si="950"/>
        <v>270797</v>
      </c>
    </row>
    <row r="1706" spans="1:13" s="205" customFormat="1" ht="45" hidden="1" x14ac:dyDescent="0.2">
      <c r="A1706" s="95" t="s">
        <v>850</v>
      </c>
      <c r="B1706" s="93" t="s">
        <v>857</v>
      </c>
      <c r="C1706" s="94">
        <v>11</v>
      </c>
      <c r="D1706" s="95" t="s">
        <v>101</v>
      </c>
      <c r="E1706" s="118">
        <v>3423</v>
      </c>
      <c r="F1706" s="141" t="s">
        <v>860</v>
      </c>
      <c r="G1706" s="133"/>
      <c r="H1706" s="228">
        <v>135665</v>
      </c>
      <c r="I1706" s="228"/>
      <c r="J1706" s="228"/>
      <c r="K1706" s="228"/>
      <c r="L1706" s="228"/>
      <c r="M1706" s="228">
        <f t="shared" si="950"/>
        <v>135665</v>
      </c>
    </row>
    <row r="1707" spans="1:13" s="205" customFormat="1" hidden="1" x14ac:dyDescent="0.2">
      <c r="A1707" s="117" t="s">
        <v>850</v>
      </c>
      <c r="B1707" s="101" t="s">
        <v>857</v>
      </c>
      <c r="C1707" s="102">
        <v>11</v>
      </c>
      <c r="D1707" s="117"/>
      <c r="E1707" s="112">
        <v>343</v>
      </c>
      <c r="F1707" s="140"/>
      <c r="G1707" s="182"/>
      <c r="H1707" s="107">
        <f t="shared" ref="H1707:L1707" si="971">H1708</f>
        <v>53090</v>
      </c>
      <c r="I1707" s="107">
        <f t="shared" si="971"/>
        <v>0</v>
      </c>
      <c r="J1707" s="107">
        <f t="shared" si="971"/>
        <v>150</v>
      </c>
      <c r="K1707" s="107">
        <f t="shared" si="971"/>
        <v>0</v>
      </c>
      <c r="L1707" s="107">
        <f t="shared" si="971"/>
        <v>0</v>
      </c>
      <c r="M1707" s="107">
        <f t="shared" si="950"/>
        <v>53240</v>
      </c>
    </row>
    <row r="1708" spans="1:13" s="205" customFormat="1" ht="15" hidden="1" x14ac:dyDescent="0.2">
      <c r="A1708" s="95" t="s">
        <v>850</v>
      </c>
      <c r="B1708" s="93" t="s">
        <v>857</v>
      </c>
      <c r="C1708" s="94">
        <v>11</v>
      </c>
      <c r="D1708" s="95" t="s">
        <v>101</v>
      </c>
      <c r="E1708" s="118">
        <v>3434</v>
      </c>
      <c r="F1708" s="141" t="s">
        <v>70</v>
      </c>
      <c r="G1708" s="133"/>
      <c r="H1708" s="231">
        <v>53090</v>
      </c>
      <c r="I1708" s="231"/>
      <c r="J1708" s="231">
        <v>150</v>
      </c>
      <c r="K1708" s="231"/>
      <c r="L1708" s="231"/>
      <c r="M1708" s="231">
        <f t="shared" si="950"/>
        <v>53240</v>
      </c>
    </row>
    <row r="1709" spans="1:13" s="100" customFormat="1" ht="63" hidden="1" x14ac:dyDescent="0.2">
      <c r="A1709" s="195" t="s">
        <v>850</v>
      </c>
      <c r="B1709" s="170" t="s">
        <v>861</v>
      </c>
      <c r="C1709" s="170"/>
      <c r="D1709" s="170"/>
      <c r="E1709" s="171"/>
      <c r="F1709" s="173" t="s">
        <v>862</v>
      </c>
      <c r="G1709" s="174" t="s">
        <v>652</v>
      </c>
      <c r="H1709" s="248">
        <f>H1717+H1710+H1714+H1722+H1726</f>
        <v>296037</v>
      </c>
      <c r="I1709" s="248">
        <f>I1717+I1710+I1714+I1722+I1726</f>
        <v>0</v>
      </c>
      <c r="J1709" s="248">
        <f>J1717+J1710+J1714+J1722+J1726</f>
        <v>0</v>
      </c>
      <c r="K1709" s="248">
        <f>K1717+K1710+K1714+K1722+K1726</f>
        <v>0</v>
      </c>
      <c r="L1709" s="248">
        <f>L1717+L1710+L1714+L1722+L1726</f>
        <v>0</v>
      </c>
      <c r="M1709" s="248">
        <f t="shared" si="950"/>
        <v>296037</v>
      </c>
    </row>
    <row r="1710" spans="1:13" hidden="1" x14ac:dyDescent="0.2">
      <c r="A1710" s="183" t="s">
        <v>850</v>
      </c>
      <c r="B1710" s="164" t="s">
        <v>861</v>
      </c>
      <c r="C1710" s="165">
        <v>11</v>
      </c>
      <c r="D1710" s="164"/>
      <c r="E1710" s="166">
        <v>32</v>
      </c>
      <c r="F1710" s="167"/>
      <c r="G1710" s="167"/>
      <c r="H1710" s="181">
        <f t="shared" ref="H1710:L1710" si="972">H1711</f>
        <v>78259</v>
      </c>
      <c r="I1710" s="181">
        <f t="shared" si="972"/>
        <v>0</v>
      </c>
      <c r="J1710" s="181">
        <f t="shared" si="972"/>
        <v>0</v>
      </c>
      <c r="K1710" s="181">
        <f t="shared" si="972"/>
        <v>0</v>
      </c>
      <c r="L1710" s="181">
        <f t="shared" si="972"/>
        <v>0</v>
      </c>
      <c r="M1710" s="181">
        <f t="shared" si="950"/>
        <v>78259</v>
      </c>
    </row>
    <row r="1711" spans="1:13" s="125" customFormat="1" hidden="1" x14ac:dyDescent="0.2">
      <c r="A1711" s="117" t="s">
        <v>850</v>
      </c>
      <c r="B1711" s="101" t="s">
        <v>861</v>
      </c>
      <c r="C1711" s="102">
        <v>11</v>
      </c>
      <c r="D1711" s="117"/>
      <c r="E1711" s="112">
        <v>323</v>
      </c>
      <c r="F1711" s="140"/>
      <c r="G1711" s="182"/>
      <c r="H1711" s="107">
        <f t="shared" ref="H1711:I1711" si="973">SUM(H1712:H1713)</f>
        <v>78259</v>
      </c>
      <c r="I1711" s="107">
        <f t="shared" si="973"/>
        <v>0</v>
      </c>
      <c r="J1711" s="107">
        <f t="shared" ref="J1711:L1711" si="974">SUM(J1712:J1713)</f>
        <v>0</v>
      </c>
      <c r="K1711" s="107">
        <f t="shared" si="974"/>
        <v>0</v>
      </c>
      <c r="L1711" s="107">
        <f t="shared" si="974"/>
        <v>0</v>
      </c>
      <c r="M1711" s="107">
        <f t="shared" si="950"/>
        <v>78259</v>
      </c>
    </row>
    <row r="1712" spans="1:13" s="125" customFormat="1" ht="15" hidden="1" x14ac:dyDescent="0.2">
      <c r="A1712" s="95" t="s">
        <v>850</v>
      </c>
      <c r="B1712" s="93" t="s">
        <v>861</v>
      </c>
      <c r="C1712" s="94">
        <v>11</v>
      </c>
      <c r="D1712" s="95" t="s">
        <v>101</v>
      </c>
      <c r="E1712" s="118">
        <v>3233</v>
      </c>
      <c r="F1712" s="141" t="s">
        <v>54</v>
      </c>
      <c r="G1712" s="133"/>
      <c r="H1712" s="233">
        <v>995</v>
      </c>
      <c r="I1712" s="233"/>
      <c r="J1712" s="233"/>
      <c r="K1712" s="233"/>
      <c r="L1712" s="233"/>
      <c r="M1712" s="233">
        <f t="shared" si="950"/>
        <v>995</v>
      </c>
    </row>
    <row r="1713" spans="1:13" s="125" customFormat="1" ht="15" hidden="1" x14ac:dyDescent="0.2">
      <c r="A1713" s="95" t="s">
        <v>850</v>
      </c>
      <c r="B1713" s="93" t="s">
        <v>861</v>
      </c>
      <c r="C1713" s="94">
        <v>11</v>
      </c>
      <c r="D1713" s="95" t="s">
        <v>101</v>
      </c>
      <c r="E1713" s="118">
        <v>3237</v>
      </c>
      <c r="F1713" s="141" t="s">
        <v>58</v>
      </c>
      <c r="G1713" s="133"/>
      <c r="H1713" s="244">
        <v>77264</v>
      </c>
      <c r="I1713" s="244"/>
      <c r="J1713" s="244"/>
      <c r="K1713" s="244"/>
      <c r="L1713" s="244"/>
      <c r="M1713" s="244">
        <f t="shared" si="950"/>
        <v>77264</v>
      </c>
    </row>
    <row r="1714" spans="1:13" s="125" customFormat="1" hidden="1" x14ac:dyDescent="0.2">
      <c r="A1714" s="183" t="s">
        <v>850</v>
      </c>
      <c r="B1714" s="164" t="s">
        <v>861</v>
      </c>
      <c r="C1714" s="165">
        <v>11</v>
      </c>
      <c r="D1714" s="164"/>
      <c r="E1714" s="166">
        <v>42</v>
      </c>
      <c r="F1714" s="167"/>
      <c r="G1714" s="167"/>
      <c r="H1714" s="181">
        <f t="shared" ref="H1714:L1715" si="975">H1715</f>
        <v>108000</v>
      </c>
      <c r="I1714" s="181">
        <f t="shared" si="975"/>
        <v>0</v>
      </c>
      <c r="J1714" s="181">
        <f t="shared" si="975"/>
        <v>0</v>
      </c>
      <c r="K1714" s="181">
        <f t="shared" si="975"/>
        <v>0</v>
      </c>
      <c r="L1714" s="181">
        <f t="shared" si="975"/>
        <v>0</v>
      </c>
      <c r="M1714" s="181">
        <f t="shared" si="950"/>
        <v>108000</v>
      </c>
    </row>
    <row r="1715" spans="1:13" s="125" customFormat="1" hidden="1" x14ac:dyDescent="0.2">
      <c r="A1715" s="117" t="s">
        <v>850</v>
      </c>
      <c r="B1715" s="101" t="s">
        <v>861</v>
      </c>
      <c r="C1715" s="102">
        <v>11</v>
      </c>
      <c r="D1715" s="117"/>
      <c r="E1715" s="112">
        <v>426</v>
      </c>
      <c r="F1715" s="140"/>
      <c r="G1715" s="182"/>
      <c r="H1715" s="107">
        <f t="shared" si="975"/>
        <v>108000</v>
      </c>
      <c r="I1715" s="107">
        <f t="shared" si="975"/>
        <v>0</v>
      </c>
      <c r="J1715" s="107">
        <f t="shared" si="975"/>
        <v>0</v>
      </c>
      <c r="K1715" s="107">
        <f t="shared" si="975"/>
        <v>0</v>
      </c>
      <c r="L1715" s="107">
        <f t="shared" si="975"/>
        <v>0</v>
      </c>
      <c r="M1715" s="107">
        <f t="shared" si="950"/>
        <v>108000</v>
      </c>
    </row>
    <row r="1716" spans="1:13" s="125" customFormat="1" ht="15" hidden="1" x14ac:dyDescent="0.2">
      <c r="A1716" s="95" t="s">
        <v>850</v>
      </c>
      <c r="B1716" s="93" t="s">
        <v>861</v>
      </c>
      <c r="C1716" s="94">
        <v>11</v>
      </c>
      <c r="D1716" s="95" t="s">
        <v>101</v>
      </c>
      <c r="E1716" s="118">
        <v>4264</v>
      </c>
      <c r="F1716" s="141" t="s">
        <v>831</v>
      </c>
      <c r="G1716" s="133"/>
      <c r="H1716" s="231">
        <v>108000</v>
      </c>
      <c r="I1716" s="231"/>
      <c r="J1716" s="231"/>
      <c r="K1716" s="231"/>
      <c r="L1716" s="231"/>
      <c r="M1716" s="231">
        <f t="shared" si="950"/>
        <v>108000</v>
      </c>
    </row>
    <row r="1717" spans="1:13" s="125" customFormat="1" hidden="1" x14ac:dyDescent="0.2">
      <c r="A1717" s="183" t="s">
        <v>850</v>
      </c>
      <c r="B1717" s="164" t="s">
        <v>861</v>
      </c>
      <c r="C1717" s="165">
        <v>12</v>
      </c>
      <c r="D1717" s="164"/>
      <c r="E1717" s="166">
        <v>31</v>
      </c>
      <c r="F1717" s="167"/>
      <c r="G1717" s="167"/>
      <c r="H1717" s="181">
        <f t="shared" ref="H1717:I1717" si="976">H1718+H1720</f>
        <v>149</v>
      </c>
      <c r="I1717" s="181">
        <f t="shared" si="976"/>
        <v>0</v>
      </c>
      <c r="J1717" s="181">
        <f t="shared" ref="J1717:L1717" si="977">J1718+J1720</f>
        <v>0</v>
      </c>
      <c r="K1717" s="181">
        <f t="shared" si="977"/>
        <v>0</v>
      </c>
      <c r="L1717" s="181">
        <f t="shared" si="977"/>
        <v>0</v>
      </c>
      <c r="M1717" s="181">
        <f t="shared" si="950"/>
        <v>149</v>
      </c>
    </row>
    <row r="1718" spans="1:13" s="125" customFormat="1" hidden="1" x14ac:dyDescent="0.2">
      <c r="A1718" s="117" t="s">
        <v>850</v>
      </c>
      <c r="B1718" s="101" t="s">
        <v>861</v>
      </c>
      <c r="C1718" s="102">
        <v>12</v>
      </c>
      <c r="D1718" s="117"/>
      <c r="E1718" s="112">
        <v>311</v>
      </c>
      <c r="F1718" s="140"/>
      <c r="G1718" s="182"/>
      <c r="H1718" s="107">
        <f t="shared" ref="H1718:L1718" si="978">H1719</f>
        <v>129</v>
      </c>
      <c r="I1718" s="107">
        <f t="shared" si="978"/>
        <v>0</v>
      </c>
      <c r="J1718" s="107">
        <f t="shared" si="978"/>
        <v>0</v>
      </c>
      <c r="K1718" s="107">
        <f t="shared" si="978"/>
        <v>0</v>
      </c>
      <c r="L1718" s="107">
        <f t="shared" si="978"/>
        <v>0</v>
      </c>
      <c r="M1718" s="107">
        <f t="shared" si="950"/>
        <v>129</v>
      </c>
    </row>
    <row r="1719" spans="1:13" s="125" customFormat="1" ht="15" hidden="1" x14ac:dyDescent="0.2">
      <c r="A1719" s="95" t="s">
        <v>850</v>
      </c>
      <c r="B1719" s="93" t="s">
        <v>861</v>
      </c>
      <c r="C1719" s="94">
        <v>12</v>
      </c>
      <c r="D1719" s="95" t="s">
        <v>101</v>
      </c>
      <c r="E1719" s="118">
        <v>3111</v>
      </c>
      <c r="F1719" s="141" t="s">
        <v>33</v>
      </c>
      <c r="G1719" s="133"/>
      <c r="H1719" s="233">
        <v>129</v>
      </c>
      <c r="I1719" s="233"/>
      <c r="J1719" s="233"/>
      <c r="K1719" s="233"/>
      <c r="L1719" s="233"/>
      <c r="M1719" s="233">
        <f t="shared" si="950"/>
        <v>129</v>
      </c>
    </row>
    <row r="1720" spans="1:13" s="125" customFormat="1" hidden="1" x14ac:dyDescent="0.2">
      <c r="A1720" s="117" t="s">
        <v>850</v>
      </c>
      <c r="B1720" s="101" t="s">
        <v>861</v>
      </c>
      <c r="C1720" s="102">
        <v>12</v>
      </c>
      <c r="D1720" s="117"/>
      <c r="E1720" s="112">
        <v>313</v>
      </c>
      <c r="F1720" s="140"/>
      <c r="G1720" s="182"/>
      <c r="H1720" s="107">
        <f t="shared" ref="H1720:L1720" si="979">H1721</f>
        <v>20</v>
      </c>
      <c r="I1720" s="107">
        <f t="shared" si="979"/>
        <v>0</v>
      </c>
      <c r="J1720" s="107">
        <f t="shared" si="979"/>
        <v>0</v>
      </c>
      <c r="K1720" s="107">
        <f t="shared" si="979"/>
        <v>0</v>
      </c>
      <c r="L1720" s="107">
        <f t="shared" si="979"/>
        <v>0</v>
      </c>
      <c r="M1720" s="107">
        <f t="shared" si="950"/>
        <v>20</v>
      </c>
    </row>
    <row r="1721" spans="1:13" s="125" customFormat="1" ht="15" hidden="1" x14ac:dyDescent="0.2">
      <c r="A1721" s="95" t="s">
        <v>850</v>
      </c>
      <c r="B1721" s="93" t="s">
        <v>861</v>
      </c>
      <c r="C1721" s="94">
        <v>12</v>
      </c>
      <c r="D1721" s="95" t="s">
        <v>101</v>
      </c>
      <c r="E1721" s="118">
        <v>3132</v>
      </c>
      <c r="F1721" s="141" t="s">
        <v>40</v>
      </c>
      <c r="G1721" s="133"/>
      <c r="H1721" s="228">
        <v>20</v>
      </c>
      <c r="I1721" s="228"/>
      <c r="J1721" s="228"/>
      <c r="K1721" s="228"/>
      <c r="L1721" s="228"/>
      <c r="M1721" s="228">
        <f t="shared" si="950"/>
        <v>20</v>
      </c>
    </row>
    <row r="1722" spans="1:13" s="125" customFormat="1" hidden="1" x14ac:dyDescent="0.2">
      <c r="A1722" s="183" t="s">
        <v>850</v>
      </c>
      <c r="B1722" s="164" t="s">
        <v>861</v>
      </c>
      <c r="C1722" s="165">
        <v>12</v>
      </c>
      <c r="D1722" s="164"/>
      <c r="E1722" s="166">
        <v>32</v>
      </c>
      <c r="F1722" s="167"/>
      <c r="G1722" s="167"/>
      <c r="H1722" s="181">
        <f t="shared" ref="H1722:L1722" si="980">H1723</f>
        <v>44629</v>
      </c>
      <c r="I1722" s="181">
        <f t="shared" si="980"/>
        <v>0</v>
      </c>
      <c r="J1722" s="181">
        <f t="shared" si="980"/>
        <v>0</v>
      </c>
      <c r="K1722" s="181">
        <f t="shared" si="980"/>
        <v>0</v>
      </c>
      <c r="L1722" s="181">
        <f t="shared" si="980"/>
        <v>0</v>
      </c>
      <c r="M1722" s="181">
        <f t="shared" si="950"/>
        <v>44629</v>
      </c>
    </row>
    <row r="1723" spans="1:13" s="124" customFormat="1" hidden="1" x14ac:dyDescent="0.2">
      <c r="A1723" s="117" t="s">
        <v>850</v>
      </c>
      <c r="B1723" s="101" t="s">
        <v>861</v>
      </c>
      <c r="C1723" s="102">
        <v>12</v>
      </c>
      <c r="D1723" s="117"/>
      <c r="E1723" s="112">
        <v>323</v>
      </c>
      <c r="F1723" s="140"/>
      <c r="G1723" s="182"/>
      <c r="H1723" s="107">
        <f t="shared" ref="H1723:I1723" si="981">SUM(H1724:H1725)</f>
        <v>44629</v>
      </c>
      <c r="I1723" s="107">
        <f t="shared" si="981"/>
        <v>0</v>
      </c>
      <c r="J1723" s="107">
        <f t="shared" ref="J1723:L1723" si="982">SUM(J1724:J1725)</f>
        <v>0</v>
      </c>
      <c r="K1723" s="107">
        <f t="shared" si="982"/>
        <v>0</v>
      </c>
      <c r="L1723" s="107">
        <f t="shared" si="982"/>
        <v>0</v>
      </c>
      <c r="M1723" s="107">
        <f t="shared" si="950"/>
        <v>44629</v>
      </c>
    </row>
    <row r="1724" spans="1:13" s="125" customFormat="1" ht="15" hidden="1" x14ac:dyDescent="0.2">
      <c r="A1724" s="95" t="s">
        <v>850</v>
      </c>
      <c r="B1724" s="93" t="s">
        <v>861</v>
      </c>
      <c r="C1724" s="94">
        <v>12</v>
      </c>
      <c r="D1724" s="95" t="s">
        <v>101</v>
      </c>
      <c r="E1724" s="118">
        <v>3233</v>
      </c>
      <c r="F1724" s="141" t="s">
        <v>54</v>
      </c>
      <c r="G1724" s="133"/>
      <c r="H1724" s="233">
        <v>597</v>
      </c>
      <c r="I1724" s="233"/>
      <c r="J1724" s="233"/>
      <c r="K1724" s="233"/>
      <c r="L1724" s="233"/>
      <c r="M1724" s="233">
        <f t="shared" si="950"/>
        <v>597</v>
      </c>
    </row>
    <row r="1725" spans="1:13" s="125" customFormat="1" ht="15" hidden="1" x14ac:dyDescent="0.2">
      <c r="A1725" s="95" t="s">
        <v>850</v>
      </c>
      <c r="B1725" s="93" t="s">
        <v>861</v>
      </c>
      <c r="C1725" s="94">
        <v>12</v>
      </c>
      <c r="D1725" s="95" t="s">
        <v>101</v>
      </c>
      <c r="E1725" s="118">
        <v>3237</v>
      </c>
      <c r="F1725" s="141" t="s">
        <v>58</v>
      </c>
      <c r="G1725" s="133"/>
      <c r="H1725" s="244">
        <v>44032</v>
      </c>
      <c r="I1725" s="244"/>
      <c r="J1725" s="244"/>
      <c r="K1725" s="244"/>
      <c r="L1725" s="244"/>
      <c r="M1725" s="244">
        <f t="shared" si="950"/>
        <v>44032</v>
      </c>
    </row>
    <row r="1726" spans="1:13" s="125" customFormat="1" hidden="1" x14ac:dyDescent="0.2">
      <c r="A1726" s="183" t="s">
        <v>850</v>
      </c>
      <c r="B1726" s="164" t="s">
        <v>861</v>
      </c>
      <c r="C1726" s="165">
        <v>12</v>
      </c>
      <c r="D1726" s="164"/>
      <c r="E1726" s="166">
        <v>42</v>
      </c>
      <c r="F1726" s="167"/>
      <c r="G1726" s="167"/>
      <c r="H1726" s="181">
        <f t="shared" ref="H1726:L1727" si="983">H1727</f>
        <v>65000</v>
      </c>
      <c r="I1726" s="181">
        <f t="shared" si="983"/>
        <v>0</v>
      </c>
      <c r="J1726" s="181">
        <f t="shared" si="983"/>
        <v>0</v>
      </c>
      <c r="K1726" s="181">
        <f t="shared" si="983"/>
        <v>0</v>
      </c>
      <c r="L1726" s="181">
        <f t="shared" si="983"/>
        <v>0</v>
      </c>
      <c r="M1726" s="181">
        <f t="shared" si="950"/>
        <v>65000</v>
      </c>
    </row>
    <row r="1727" spans="1:13" s="124" customFormat="1" hidden="1" x14ac:dyDescent="0.2">
      <c r="A1727" s="117" t="s">
        <v>850</v>
      </c>
      <c r="B1727" s="101" t="s">
        <v>861</v>
      </c>
      <c r="C1727" s="102">
        <v>12</v>
      </c>
      <c r="D1727" s="117"/>
      <c r="E1727" s="112">
        <v>426</v>
      </c>
      <c r="F1727" s="140"/>
      <c r="G1727" s="182"/>
      <c r="H1727" s="107">
        <f t="shared" si="983"/>
        <v>65000</v>
      </c>
      <c r="I1727" s="107">
        <f t="shared" si="983"/>
        <v>0</v>
      </c>
      <c r="J1727" s="107">
        <f t="shared" si="983"/>
        <v>0</v>
      </c>
      <c r="K1727" s="107">
        <f t="shared" si="983"/>
        <v>0</v>
      </c>
      <c r="L1727" s="107">
        <f t="shared" si="983"/>
        <v>0</v>
      </c>
      <c r="M1727" s="107">
        <f t="shared" si="950"/>
        <v>65000</v>
      </c>
    </row>
    <row r="1728" spans="1:13" s="125" customFormat="1" ht="15" hidden="1" x14ac:dyDescent="0.2">
      <c r="A1728" s="95" t="s">
        <v>850</v>
      </c>
      <c r="B1728" s="93" t="s">
        <v>861</v>
      </c>
      <c r="C1728" s="94">
        <v>12</v>
      </c>
      <c r="D1728" s="95" t="s">
        <v>101</v>
      </c>
      <c r="E1728" s="118">
        <v>4264</v>
      </c>
      <c r="F1728" s="141" t="s">
        <v>831</v>
      </c>
      <c r="G1728" s="133"/>
      <c r="H1728" s="231">
        <v>65000</v>
      </c>
      <c r="I1728" s="231"/>
      <c r="J1728" s="231"/>
      <c r="K1728" s="231"/>
      <c r="L1728" s="231"/>
      <c r="M1728" s="231">
        <f t="shared" si="950"/>
        <v>65000</v>
      </c>
    </row>
    <row r="1729" spans="1:13" ht="56.25" hidden="1" x14ac:dyDescent="0.2">
      <c r="A1729" s="195" t="s">
        <v>850</v>
      </c>
      <c r="B1729" s="170" t="s">
        <v>863</v>
      </c>
      <c r="C1729" s="170"/>
      <c r="D1729" s="170"/>
      <c r="E1729" s="171"/>
      <c r="F1729" s="173" t="s">
        <v>864</v>
      </c>
      <c r="G1729" s="174" t="s">
        <v>659</v>
      </c>
      <c r="H1729" s="180">
        <f>H1730</f>
        <v>17920</v>
      </c>
      <c r="I1729" s="180">
        <f>I1730</f>
        <v>0</v>
      </c>
      <c r="J1729" s="180">
        <f>J1730</f>
        <v>0</v>
      </c>
      <c r="K1729" s="180">
        <f>K1730</f>
        <v>0</v>
      </c>
      <c r="L1729" s="180">
        <f>L1730</f>
        <v>0</v>
      </c>
      <c r="M1729" s="180">
        <f t="shared" si="950"/>
        <v>17920</v>
      </c>
    </row>
    <row r="1730" spans="1:13" hidden="1" x14ac:dyDescent="0.2">
      <c r="A1730" s="183">
        <v>51263</v>
      </c>
      <c r="B1730" s="164" t="s">
        <v>863</v>
      </c>
      <c r="C1730" s="165">
        <v>11</v>
      </c>
      <c r="D1730" s="164" t="s">
        <v>718</v>
      </c>
      <c r="E1730" s="166">
        <v>42</v>
      </c>
      <c r="F1730" s="167" t="s">
        <v>718</v>
      </c>
      <c r="G1730" s="167"/>
      <c r="H1730" s="181">
        <f t="shared" ref="H1730:L1730" si="984">H1731</f>
        <v>17920</v>
      </c>
      <c r="I1730" s="181">
        <f t="shared" si="984"/>
        <v>0</v>
      </c>
      <c r="J1730" s="181">
        <f t="shared" si="984"/>
        <v>0</v>
      </c>
      <c r="K1730" s="181">
        <f t="shared" si="984"/>
        <v>0</v>
      </c>
      <c r="L1730" s="181">
        <f t="shared" si="984"/>
        <v>0</v>
      </c>
      <c r="M1730" s="181">
        <f t="shared" si="950"/>
        <v>17920</v>
      </c>
    </row>
    <row r="1731" spans="1:13" hidden="1" x14ac:dyDescent="0.2">
      <c r="A1731" s="117">
        <v>51263</v>
      </c>
      <c r="B1731" s="101" t="s">
        <v>863</v>
      </c>
      <c r="C1731" s="102">
        <v>11</v>
      </c>
      <c r="D1731" s="117" t="s">
        <v>718</v>
      </c>
      <c r="E1731" s="112">
        <v>421</v>
      </c>
      <c r="F1731" s="140" t="s">
        <v>718</v>
      </c>
      <c r="G1731" s="182"/>
      <c r="H1731" s="107">
        <f t="shared" ref="H1731:L1731" si="985">SUM(H1732)</f>
        <v>17920</v>
      </c>
      <c r="I1731" s="107">
        <f t="shared" si="985"/>
        <v>0</v>
      </c>
      <c r="J1731" s="107">
        <f t="shared" si="985"/>
        <v>0</v>
      </c>
      <c r="K1731" s="107">
        <f t="shared" si="985"/>
        <v>0</v>
      </c>
      <c r="L1731" s="107">
        <f t="shared" si="985"/>
        <v>0</v>
      </c>
      <c r="M1731" s="107">
        <f t="shared" si="950"/>
        <v>17920</v>
      </c>
    </row>
    <row r="1732" spans="1:13" ht="15" hidden="1" x14ac:dyDescent="0.2">
      <c r="A1732" s="95">
        <v>51263</v>
      </c>
      <c r="B1732" s="93" t="s">
        <v>863</v>
      </c>
      <c r="C1732" s="94">
        <v>11</v>
      </c>
      <c r="D1732" s="95" t="s">
        <v>101</v>
      </c>
      <c r="E1732" s="118">
        <v>4214</v>
      </c>
      <c r="F1732" s="141" t="s">
        <v>500</v>
      </c>
      <c r="H1732" s="231">
        <v>17920</v>
      </c>
      <c r="I1732" s="231"/>
      <c r="J1732" s="231"/>
      <c r="K1732" s="231"/>
      <c r="L1732" s="231"/>
      <c r="M1732" s="231">
        <f t="shared" si="950"/>
        <v>17920</v>
      </c>
    </row>
    <row r="1733" spans="1:13" s="223" customFormat="1" ht="78.75" hidden="1" x14ac:dyDescent="0.2">
      <c r="A1733" s="195" t="s">
        <v>850</v>
      </c>
      <c r="B1733" s="170" t="s">
        <v>865</v>
      </c>
      <c r="C1733" s="170"/>
      <c r="D1733" s="170"/>
      <c r="E1733" s="171"/>
      <c r="F1733" s="173" t="s">
        <v>866</v>
      </c>
      <c r="G1733" s="174" t="s">
        <v>659</v>
      </c>
      <c r="H1733" s="180">
        <f>H1734+H1738+H1741</f>
        <v>355195</v>
      </c>
      <c r="I1733" s="180">
        <f>I1734+I1738+I1741</f>
        <v>355191</v>
      </c>
      <c r="J1733" s="180">
        <f>J1734+J1738+J1741</f>
        <v>0</v>
      </c>
      <c r="K1733" s="180">
        <f>K1734+K1738+K1741</f>
        <v>0</v>
      </c>
      <c r="L1733" s="180">
        <f>L1734+L1738+L1741</f>
        <v>0</v>
      </c>
      <c r="M1733" s="180">
        <f t="shared" si="950"/>
        <v>4</v>
      </c>
    </row>
    <row r="1734" spans="1:13" s="207" customFormat="1" hidden="1" x14ac:dyDescent="0.2">
      <c r="A1734" s="183">
        <v>51263</v>
      </c>
      <c r="B1734" s="164" t="s">
        <v>865</v>
      </c>
      <c r="C1734" s="165">
        <v>11</v>
      </c>
      <c r="D1734" s="164" t="s">
        <v>718</v>
      </c>
      <c r="E1734" s="166">
        <v>32</v>
      </c>
      <c r="F1734" s="167" t="s">
        <v>718</v>
      </c>
      <c r="G1734" s="167"/>
      <c r="H1734" s="181">
        <f t="shared" ref="H1734:L1734" si="986">H1735</f>
        <v>35961</v>
      </c>
      <c r="I1734" s="181">
        <f t="shared" si="986"/>
        <v>35959</v>
      </c>
      <c r="J1734" s="181">
        <f t="shared" si="986"/>
        <v>0</v>
      </c>
      <c r="K1734" s="181">
        <f t="shared" si="986"/>
        <v>0</v>
      </c>
      <c r="L1734" s="181">
        <f t="shared" si="986"/>
        <v>0</v>
      </c>
      <c r="M1734" s="181">
        <f t="shared" si="950"/>
        <v>2</v>
      </c>
    </row>
    <row r="1735" spans="1:13" s="207" customFormat="1" hidden="1" x14ac:dyDescent="0.2">
      <c r="A1735" s="117">
        <v>51263</v>
      </c>
      <c r="B1735" s="101" t="s">
        <v>865</v>
      </c>
      <c r="C1735" s="102">
        <v>11</v>
      </c>
      <c r="D1735" s="117" t="s">
        <v>718</v>
      </c>
      <c r="E1735" s="112">
        <v>323</v>
      </c>
      <c r="F1735" s="140" t="s">
        <v>718</v>
      </c>
      <c r="G1735" s="182"/>
      <c r="H1735" s="107">
        <f t="shared" ref="H1735:I1735" si="987">SUM(H1736:H1737)</f>
        <v>35961</v>
      </c>
      <c r="I1735" s="107">
        <f t="shared" si="987"/>
        <v>35959</v>
      </c>
      <c r="J1735" s="107">
        <f t="shared" ref="J1735:L1735" si="988">SUM(J1736:J1737)</f>
        <v>0</v>
      </c>
      <c r="K1735" s="107">
        <f t="shared" si="988"/>
        <v>0</v>
      </c>
      <c r="L1735" s="107">
        <f t="shared" si="988"/>
        <v>0</v>
      </c>
      <c r="M1735" s="107">
        <f t="shared" ref="M1735:M1779" si="989">H1735-I1735+J1735-K1735+L1735</f>
        <v>2</v>
      </c>
    </row>
    <row r="1736" spans="1:13" s="207" customFormat="1" ht="15" hidden="1" x14ac:dyDescent="0.2">
      <c r="A1736" s="95">
        <v>51263</v>
      </c>
      <c r="B1736" s="93" t="s">
        <v>865</v>
      </c>
      <c r="C1736" s="94">
        <v>11</v>
      </c>
      <c r="D1736" s="95" t="s">
        <v>101</v>
      </c>
      <c r="E1736" s="118">
        <v>3233</v>
      </c>
      <c r="F1736" s="141" t="s">
        <v>54</v>
      </c>
      <c r="G1736" s="133"/>
      <c r="H1736" s="231">
        <v>9670</v>
      </c>
      <c r="I1736" s="231">
        <v>9669</v>
      </c>
      <c r="J1736" s="231"/>
      <c r="K1736" s="231"/>
      <c r="L1736" s="231"/>
      <c r="M1736" s="231">
        <f t="shared" si="989"/>
        <v>1</v>
      </c>
    </row>
    <row r="1737" spans="1:13" s="207" customFormat="1" ht="15" hidden="1" x14ac:dyDescent="0.2">
      <c r="A1737" s="95">
        <v>51263</v>
      </c>
      <c r="B1737" s="93" t="s">
        <v>865</v>
      </c>
      <c r="C1737" s="94">
        <v>11</v>
      </c>
      <c r="D1737" s="95" t="s">
        <v>101</v>
      </c>
      <c r="E1737" s="118">
        <v>3237</v>
      </c>
      <c r="F1737" s="141" t="s">
        <v>58</v>
      </c>
      <c r="G1737" s="133"/>
      <c r="H1737" s="231">
        <v>26291</v>
      </c>
      <c r="I1737" s="231">
        <v>26290</v>
      </c>
      <c r="J1737" s="231"/>
      <c r="K1737" s="231"/>
      <c r="L1737" s="231"/>
      <c r="M1737" s="231">
        <f t="shared" si="989"/>
        <v>1</v>
      </c>
    </row>
    <row r="1738" spans="1:13" s="207" customFormat="1" hidden="1" x14ac:dyDescent="0.2">
      <c r="A1738" s="183">
        <v>51263</v>
      </c>
      <c r="B1738" s="164" t="s">
        <v>865</v>
      </c>
      <c r="C1738" s="165">
        <v>11</v>
      </c>
      <c r="D1738" s="164" t="s">
        <v>718</v>
      </c>
      <c r="E1738" s="166">
        <v>42</v>
      </c>
      <c r="F1738" s="167" t="s">
        <v>718</v>
      </c>
      <c r="G1738" s="167"/>
      <c r="H1738" s="181">
        <f t="shared" ref="H1738:L1738" si="990">H1739</f>
        <v>118223</v>
      </c>
      <c r="I1738" s="181">
        <f t="shared" si="990"/>
        <v>118222</v>
      </c>
      <c r="J1738" s="181">
        <f t="shared" si="990"/>
        <v>0</v>
      </c>
      <c r="K1738" s="181">
        <f t="shared" si="990"/>
        <v>0</v>
      </c>
      <c r="L1738" s="181">
        <f t="shared" si="990"/>
        <v>0</v>
      </c>
      <c r="M1738" s="181">
        <f t="shared" si="989"/>
        <v>1</v>
      </c>
    </row>
    <row r="1739" spans="1:13" s="207" customFormat="1" hidden="1" x14ac:dyDescent="0.2">
      <c r="A1739" s="117">
        <v>51263</v>
      </c>
      <c r="B1739" s="101" t="s">
        <v>865</v>
      </c>
      <c r="C1739" s="102">
        <v>11</v>
      </c>
      <c r="D1739" s="117" t="s">
        <v>718</v>
      </c>
      <c r="E1739" s="112">
        <v>421</v>
      </c>
      <c r="F1739" s="140" t="s">
        <v>718</v>
      </c>
      <c r="G1739" s="182"/>
      <c r="H1739" s="107">
        <f t="shared" ref="H1739:L1739" si="991">SUM(H1740)</f>
        <v>118223</v>
      </c>
      <c r="I1739" s="107">
        <f t="shared" si="991"/>
        <v>118222</v>
      </c>
      <c r="J1739" s="107">
        <f t="shared" si="991"/>
        <v>0</v>
      </c>
      <c r="K1739" s="107">
        <f t="shared" si="991"/>
        <v>0</v>
      </c>
      <c r="L1739" s="107">
        <f t="shared" si="991"/>
        <v>0</v>
      </c>
      <c r="M1739" s="107">
        <f t="shared" si="989"/>
        <v>1</v>
      </c>
    </row>
    <row r="1740" spans="1:13" s="207" customFormat="1" ht="15" hidden="1" x14ac:dyDescent="0.2">
      <c r="A1740" s="95">
        <v>51263</v>
      </c>
      <c r="B1740" s="93" t="s">
        <v>865</v>
      </c>
      <c r="C1740" s="94">
        <v>11</v>
      </c>
      <c r="D1740" s="95" t="s">
        <v>101</v>
      </c>
      <c r="E1740" s="118">
        <v>4214</v>
      </c>
      <c r="F1740" s="141" t="s">
        <v>500</v>
      </c>
      <c r="G1740" s="133"/>
      <c r="H1740" s="231">
        <v>118223</v>
      </c>
      <c r="I1740" s="231">
        <v>118222</v>
      </c>
      <c r="J1740" s="231"/>
      <c r="K1740" s="231"/>
      <c r="L1740" s="231"/>
      <c r="M1740" s="231">
        <f t="shared" si="989"/>
        <v>1</v>
      </c>
    </row>
    <row r="1741" spans="1:13" s="223" customFormat="1" hidden="1" x14ac:dyDescent="0.2">
      <c r="A1741" s="183">
        <v>51263</v>
      </c>
      <c r="B1741" s="164" t="s">
        <v>865</v>
      </c>
      <c r="C1741" s="165">
        <v>11</v>
      </c>
      <c r="D1741" s="164" t="s">
        <v>718</v>
      </c>
      <c r="E1741" s="166">
        <v>45</v>
      </c>
      <c r="F1741" s="167" t="s">
        <v>718</v>
      </c>
      <c r="G1741" s="167"/>
      <c r="H1741" s="181">
        <f t="shared" ref="H1741:L1741" si="992">H1742</f>
        <v>201011</v>
      </c>
      <c r="I1741" s="181">
        <f t="shared" si="992"/>
        <v>201010</v>
      </c>
      <c r="J1741" s="181">
        <f t="shared" si="992"/>
        <v>0</v>
      </c>
      <c r="K1741" s="181">
        <f t="shared" si="992"/>
        <v>0</v>
      </c>
      <c r="L1741" s="181">
        <f t="shared" si="992"/>
        <v>0</v>
      </c>
      <c r="M1741" s="181">
        <f t="shared" si="989"/>
        <v>1</v>
      </c>
    </row>
    <row r="1742" spans="1:13" s="207" customFormat="1" hidden="1" x14ac:dyDescent="0.2">
      <c r="A1742" s="117">
        <v>51263</v>
      </c>
      <c r="B1742" s="101" t="s">
        <v>865</v>
      </c>
      <c r="C1742" s="102">
        <v>11</v>
      </c>
      <c r="D1742" s="117" t="s">
        <v>718</v>
      </c>
      <c r="E1742" s="112">
        <v>451</v>
      </c>
      <c r="F1742" s="140" t="s">
        <v>718</v>
      </c>
      <c r="G1742" s="182"/>
      <c r="H1742" s="107">
        <f t="shared" ref="H1742:L1742" si="993">SUM(H1743)</f>
        <v>201011</v>
      </c>
      <c r="I1742" s="107">
        <f t="shared" si="993"/>
        <v>201010</v>
      </c>
      <c r="J1742" s="107">
        <f t="shared" si="993"/>
        <v>0</v>
      </c>
      <c r="K1742" s="107">
        <f t="shared" si="993"/>
        <v>0</v>
      </c>
      <c r="L1742" s="107">
        <f t="shared" si="993"/>
        <v>0</v>
      </c>
      <c r="M1742" s="107">
        <f t="shared" si="989"/>
        <v>1</v>
      </c>
    </row>
    <row r="1743" spans="1:13" s="207" customFormat="1" ht="30" hidden="1" x14ac:dyDescent="0.2">
      <c r="A1743" s="95">
        <v>51263</v>
      </c>
      <c r="B1743" s="93" t="s">
        <v>865</v>
      </c>
      <c r="C1743" s="94">
        <v>11</v>
      </c>
      <c r="D1743" s="95" t="s">
        <v>101</v>
      </c>
      <c r="E1743" s="118">
        <v>4511</v>
      </c>
      <c r="F1743" s="141" t="s">
        <v>856</v>
      </c>
      <c r="G1743" s="133"/>
      <c r="H1743" s="231">
        <v>201011</v>
      </c>
      <c r="I1743" s="231">
        <v>201010</v>
      </c>
      <c r="J1743" s="231"/>
      <c r="K1743" s="231"/>
      <c r="L1743" s="231"/>
      <c r="M1743" s="231">
        <f t="shared" si="989"/>
        <v>1</v>
      </c>
    </row>
    <row r="1744" spans="1:13" s="100" customFormat="1" hidden="1" x14ac:dyDescent="0.2">
      <c r="A1744" s="198" t="s">
        <v>867</v>
      </c>
      <c r="B1744" s="371" t="s">
        <v>868</v>
      </c>
      <c r="C1744" s="371"/>
      <c r="D1744" s="371"/>
      <c r="E1744" s="371"/>
      <c r="F1744" s="144" t="s">
        <v>869</v>
      </c>
      <c r="G1744" s="116"/>
      <c r="H1744" s="245">
        <f>H1745+H1765</f>
        <v>4688434</v>
      </c>
      <c r="I1744" s="245">
        <f>I1745+I1765</f>
        <v>0</v>
      </c>
      <c r="J1744" s="245">
        <f>J1745+J1765</f>
        <v>0</v>
      </c>
      <c r="K1744" s="245">
        <f>K1745+K1765</f>
        <v>0</v>
      </c>
      <c r="L1744" s="245">
        <f>L1745+L1765</f>
        <v>25000</v>
      </c>
      <c r="M1744" s="245">
        <f t="shared" si="989"/>
        <v>4713434</v>
      </c>
    </row>
    <row r="1745" spans="1:13" ht="33.75" hidden="1" x14ac:dyDescent="0.2">
      <c r="A1745" s="195" t="s">
        <v>867</v>
      </c>
      <c r="B1745" s="170" t="s">
        <v>870</v>
      </c>
      <c r="C1745" s="170"/>
      <c r="D1745" s="170"/>
      <c r="E1745" s="171"/>
      <c r="F1745" s="173" t="s">
        <v>823</v>
      </c>
      <c r="G1745" s="174" t="s">
        <v>652</v>
      </c>
      <c r="H1745" s="248">
        <f>H1746+H1755</f>
        <v>136100</v>
      </c>
      <c r="I1745" s="248">
        <f>I1746+I1755</f>
        <v>0</v>
      </c>
      <c r="J1745" s="248">
        <f>J1746+J1755</f>
        <v>0</v>
      </c>
      <c r="K1745" s="248">
        <f>K1746+K1755</f>
        <v>0</v>
      </c>
      <c r="L1745" s="248">
        <f>L1746+L1755</f>
        <v>25000</v>
      </c>
      <c r="M1745" s="248">
        <f t="shared" si="989"/>
        <v>161100</v>
      </c>
    </row>
    <row r="1746" spans="1:13" hidden="1" x14ac:dyDescent="0.2">
      <c r="A1746" s="183" t="s">
        <v>867</v>
      </c>
      <c r="B1746" s="164" t="s">
        <v>870</v>
      </c>
      <c r="C1746" s="165">
        <v>11</v>
      </c>
      <c r="D1746" s="164"/>
      <c r="E1746" s="166">
        <v>31</v>
      </c>
      <c r="F1746" s="167"/>
      <c r="G1746" s="167"/>
      <c r="H1746" s="181">
        <f t="shared" ref="H1746:I1746" si="994">H1747+H1751+H1753</f>
        <v>104600</v>
      </c>
      <c r="I1746" s="181">
        <f t="shared" si="994"/>
        <v>0</v>
      </c>
      <c r="J1746" s="181">
        <f t="shared" ref="J1746:L1746" si="995">J1747+J1751+J1753</f>
        <v>0</v>
      </c>
      <c r="K1746" s="181">
        <f t="shared" si="995"/>
        <v>0</v>
      </c>
      <c r="L1746" s="181">
        <f t="shared" si="995"/>
        <v>25000</v>
      </c>
      <c r="M1746" s="181">
        <f t="shared" si="989"/>
        <v>129600</v>
      </c>
    </row>
    <row r="1747" spans="1:13" hidden="1" x14ac:dyDescent="0.2">
      <c r="A1747" s="117" t="s">
        <v>867</v>
      </c>
      <c r="B1747" s="101" t="s">
        <v>870</v>
      </c>
      <c r="C1747" s="102">
        <v>11</v>
      </c>
      <c r="D1747" s="117"/>
      <c r="E1747" s="112">
        <v>311</v>
      </c>
      <c r="F1747" s="140"/>
      <c r="G1747" s="182"/>
      <c r="H1747" s="107">
        <f t="shared" ref="H1747:I1747" si="996">H1748+H1749+H1750</f>
        <v>81400</v>
      </c>
      <c r="I1747" s="107">
        <f t="shared" si="996"/>
        <v>0</v>
      </c>
      <c r="J1747" s="107">
        <f t="shared" ref="J1747:L1747" si="997">J1748+J1749+J1750</f>
        <v>0</v>
      </c>
      <c r="K1747" s="107">
        <f t="shared" si="997"/>
        <v>0</v>
      </c>
      <c r="L1747" s="107">
        <f t="shared" si="997"/>
        <v>20000</v>
      </c>
      <c r="M1747" s="107">
        <f t="shared" si="989"/>
        <v>101400</v>
      </c>
    </row>
    <row r="1748" spans="1:13" s="100" customFormat="1" hidden="1" x14ac:dyDescent="0.2">
      <c r="A1748" s="95" t="s">
        <v>867</v>
      </c>
      <c r="B1748" s="93" t="s">
        <v>870</v>
      </c>
      <c r="C1748" s="94">
        <v>11</v>
      </c>
      <c r="D1748" s="95" t="s">
        <v>101</v>
      </c>
      <c r="E1748" s="118">
        <v>3111</v>
      </c>
      <c r="F1748" s="141" t="s">
        <v>33</v>
      </c>
      <c r="G1748" s="133"/>
      <c r="H1748" s="228">
        <v>80000</v>
      </c>
      <c r="I1748" s="228"/>
      <c r="J1748" s="228"/>
      <c r="K1748" s="228"/>
      <c r="L1748" s="228">
        <v>20000</v>
      </c>
      <c r="M1748" s="228">
        <f t="shared" si="989"/>
        <v>100000</v>
      </c>
    </row>
    <row r="1749" spans="1:13" ht="15" hidden="1" x14ac:dyDescent="0.2">
      <c r="A1749" s="95" t="s">
        <v>867</v>
      </c>
      <c r="B1749" s="93" t="s">
        <v>870</v>
      </c>
      <c r="C1749" s="94">
        <v>11</v>
      </c>
      <c r="D1749" s="95" t="s">
        <v>101</v>
      </c>
      <c r="E1749" s="118">
        <v>3112</v>
      </c>
      <c r="F1749" s="141" t="s">
        <v>871</v>
      </c>
      <c r="H1749" s="228">
        <v>1100</v>
      </c>
      <c r="I1749" s="228"/>
      <c r="J1749" s="228"/>
      <c r="K1749" s="228"/>
      <c r="L1749" s="228"/>
      <c r="M1749" s="228">
        <f t="shared" si="989"/>
        <v>1100</v>
      </c>
    </row>
    <row r="1750" spans="1:13" ht="15" hidden="1" x14ac:dyDescent="0.2">
      <c r="A1750" s="95" t="s">
        <v>867</v>
      </c>
      <c r="B1750" s="93" t="s">
        <v>870</v>
      </c>
      <c r="C1750" s="94">
        <v>11</v>
      </c>
      <c r="D1750" s="95" t="s">
        <v>101</v>
      </c>
      <c r="E1750" s="118">
        <v>3113</v>
      </c>
      <c r="F1750" s="141" t="s">
        <v>35</v>
      </c>
      <c r="H1750" s="228">
        <v>300</v>
      </c>
      <c r="I1750" s="228"/>
      <c r="J1750" s="228"/>
      <c r="K1750" s="228"/>
      <c r="L1750" s="228"/>
      <c r="M1750" s="228">
        <f t="shared" si="989"/>
        <v>300</v>
      </c>
    </row>
    <row r="1751" spans="1:13" s="100" customFormat="1" hidden="1" x14ac:dyDescent="0.2">
      <c r="A1751" s="117" t="s">
        <v>867</v>
      </c>
      <c r="B1751" s="101" t="s">
        <v>870</v>
      </c>
      <c r="C1751" s="102">
        <v>11</v>
      </c>
      <c r="D1751" s="117"/>
      <c r="E1751" s="104">
        <v>312</v>
      </c>
      <c r="F1751" s="140"/>
      <c r="G1751" s="182"/>
      <c r="H1751" s="107">
        <f t="shared" ref="H1751:L1751" si="998">H1752</f>
        <v>4200</v>
      </c>
      <c r="I1751" s="107">
        <f t="shared" si="998"/>
        <v>0</v>
      </c>
      <c r="J1751" s="107">
        <f t="shared" si="998"/>
        <v>0</v>
      </c>
      <c r="K1751" s="107">
        <f t="shared" si="998"/>
        <v>0</v>
      </c>
      <c r="L1751" s="107">
        <f t="shared" si="998"/>
        <v>0</v>
      </c>
      <c r="M1751" s="107">
        <f t="shared" si="989"/>
        <v>4200</v>
      </c>
    </row>
    <row r="1752" spans="1:13" ht="15" hidden="1" x14ac:dyDescent="0.2">
      <c r="A1752" s="95" t="s">
        <v>867</v>
      </c>
      <c r="B1752" s="93" t="s">
        <v>870</v>
      </c>
      <c r="C1752" s="94">
        <v>11</v>
      </c>
      <c r="D1752" s="95" t="s">
        <v>101</v>
      </c>
      <c r="E1752" s="137">
        <v>3121</v>
      </c>
      <c r="F1752" s="142" t="s">
        <v>38</v>
      </c>
      <c r="H1752" s="228">
        <v>4200</v>
      </c>
      <c r="I1752" s="228"/>
      <c r="J1752" s="228"/>
      <c r="K1752" s="228"/>
      <c r="L1752" s="228"/>
      <c r="M1752" s="228">
        <f t="shared" si="989"/>
        <v>4200</v>
      </c>
    </row>
    <row r="1753" spans="1:13" hidden="1" x14ac:dyDescent="0.2">
      <c r="A1753" s="117" t="s">
        <v>867</v>
      </c>
      <c r="B1753" s="101" t="s">
        <v>870</v>
      </c>
      <c r="C1753" s="102">
        <v>11</v>
      </c>
      <c r="D1753" s="117"/>
      <c r="E1753" s="104">
        <v>313</v>
      </c>
      <c r="F1753" s="140"/>
      <c r="G1753" s="182"/>
      <c r="H1753" s="107">
        <f t="shared" ref="H1753:L1753" si="999">H1754</f>
        <v>19000</v>
      </c>
      <c r="I1753" s="107">
        <f t="shared" si="999"/>
        <v>0</v>
      </c>
      <c r="J1753" s="107">
        <f t="shared" si="999"/>
        <v>0</v>
      </c>
      <c r="K1753" s="107">
        <f t="shared" si="999"/>
        <v>0</v>
      </c>
      <c r="L1753" s="107">
        <f t="shared" si="999"/>
        <v>5000</v>
      </c>
      <c r="M1753" s="107">
        <f t="shared" si="989"/>
        <v>24000</v>
      </c>
    </row>
    <row r="1754" spans="1:13" ht="15" hidden="1" x14ac:dyDescent="0.2">
      <c r="A1754" s="95" t="s">
        <v>867</v>
      </c>
      <c r="B1754" s="93" t="s">
        <v>870</v>
      </c>
      <c r="C1754" s="94">
        <v>11</v>
      </c>
      <c r="D1754" s="95" t="s">
        <v>101</v>
      </c>
      <c r="E1754" s="137">
        <v>3132</v>
      </c>
      <c r="F1754" s="142" t="s">
        <v>40</v>
      </c>
      <c r="H1754" s="228">
        <v>19000</v>
      </c>
      <c r="I1754" s="228"/>
      <c r="J1754" s="228"/>
      <c r="K1754" s="228"/>
      <c r="L1754" s="228">
        <v>5000</v>
      </c>
      <c r="M1754" s="228">
        <f t="shared" si="989"/>
        <v>24000</v>
      </c>
    </row>
    <row r="1755" spans="1:13" hidden="1" x14ac:dyDescent="0.2">
      <c r="A1755" s="183" t="s">
        <v>867</v>
      </c>
      <c r="B1755" s="164" t="s">
        <v>870</v>
      </c>
      <c r="C1755" s="165">
        <v>11</v>
      </c>
      <c r="D1755" s="164"/>
      <c r="E1755" s="166">
        <v>32</v>
      </c>
      <c r="F1755" s="167"/>
      <c r="G1755" s="167"/>
      <c r="H1755" s="181">
        <f t="shared" ref="H1755:I1755" si="1000">H1762+H1756+H1758</f>
        <v>31500</v>
      </c>
      <c r="I1755" s="181">
        <f t="shared" si="1000"/>
        <v>0</v>
      </c>
      <c r="J1755" s="181">
        <f t="shared" ref="J1755:L1755" si="1001">J1762+J1756+J1758</f>
        <v>0</v>
      </c>
      <c r="K1755" s="181">
        <f t="shared" si="1001"/>
        <v>0</v>
      </c>
      <c r="L1755" s="181">
        <f t="shared" si="1001"/>
        <v>0</v>
      </c>
      <c r="M1755" s="181">
        <f t="shared" si="989"/>
        <v>31500</v>
      </c>
    </row>
    <row r="1756" spans="1:13" hidden="1" x14ac:dyDescent="0.2">
      <c r="A1756" s="117" t="s">
        <v>867</v>
      </c>
      <c r="B1756" s="101" t="s">
        <v>870</v>
      </c>
      <c r="C1756" s="102">
        <v>11</v>
      </c>
      <c r="D1756" s="117"/>
      <c r="E1756" s="112">
        <v>322</v>
      </c>
      <c r="F1756" s="140"/>
      <c r="G1756" s="182"/>
      <c r="H1756" s="107">
        <f t="shared" ref="H1756:L1756" si="1002">H1757</f>
        <v>2000</v>
      </c>
      <c r="I1756" s="107">
        <f t="shared" si="1002"/>
        <v>0</v>
      </c>
      <c r="J1756" s="107">
        <f t="shared" si="1002"/>
        <v>0</v>
      </c>
      <c r="K1756" s="107">
        <f t="shared" si="1002"/>
        <v>0</v>
      </c>
      <c r="L1756" s="107">
        <f t="shared" si="1002"/>
        <v>0</v>
      </c>
      <c r="M1756" s="107">
        <f t="shared" si="989"/>
        <v>2000</v>
      </c>
    </row>
    <row r="1757" spans="1:13" ht="15" hidden="1" x14ac:dyDescent="0.2">
      <c r="A1757" s="151" t="s">
        <v>867</v>
      </c>
      <c r="B1757" s="134" t="s">
        <v>870</v>
      </c>
      <c r="C1757" s="135">
        <v>11</v>
      </c>
      <c r="D1757" s="151" t="s">
        <v>101</v>
      </c>
      <c r="E1757" s="200">
        <v>3223</v>
      </c>
      <c r="F1757" s="142" t="s">
        <v>48</v>
      </c>
      <c r="G1757" s="202"/>
      <c r="H1757" s="228">
        <v>2000</v>
      </c>
      <c r="I1757" s="228"/>
      <c r="J1757" s="228"/>
      <c r="K1757" s="228"/>
      <c r="L1757" s="228"/>
      <c r="M1757" s="228">
        <f t="shared" si="989"/>
        <v>2000</v>
      </c>
    </row>
    <row r="1758" spans="1:13" hidden="1" x14ac:dyDescent="0.2">
      <c r="A1758" s="132" t="s">
        <v>867</v>
      </c>
      <c r="B1758" s="128" t="s">
        <v>870</v>
      </c>
      <c r="C1758" s="146">
        <v>11</v>
      </c>
      <c r="D1758" s="132"/>
      <c r="E1758" s="129">
        <v>323</v>
      </c>
      <c r="F1758" s="143"/>
      <c r="G1758" s="201"/>
      <c r="H1758" s="148">
        <f t="shared" ref="H1758:I1758" si="1003">SUM(H1759:H1761)</f>
        <v>3200</v>
      </c>
      <c r="I1758" s="148">
        <f t="shared" si="1003"/>
        <v>0</v>
      </c>
      <c r="J1758" s="148">
        <f t="shared" ref="J1758:L1758" si="1004">SUM(J1759:J1761)</f>
        <v>0</v>
      </c>
      <c r="K1758" s="148">
        <f t="shared" si="1004"/>
        <v>0</v>
      </c>
      <c r="L1758" s="148">
        <f t="shared" si="1004"/>
        <v>0</v>
      </c>
      <c r="M1758" s="148">
        <f t="shared" si="989"/>
        <v>3200</v>
      </c>
    </row>
    <row r="1759" spans="1:13" s="138" customFormat="1" ht="15" hidden="1" x14ac:dyDescent="0.2">
      <c r="A1759" s="151" t="s">
        <v>867</v>
      </c>
      <c r="B1759" s="134" t="s">
        <v>870</v>
      </c>
      <c r="C1759" s="135">
        <v>11</v>
      </c>
      <c r="D1759" s="151" t="s">
        <v>101</v>
      </c>
      <c r="E1759" s="200">
        <v>3231</v>
      </c>
      <c r="F1759" s="142" t="s">
        <v>52</v>
      </c>
      <c r="G1759" s="202"/>
      <c r="H1759" s="228">
        <v>200</v>
      </c>
      <c r="I1759" s="228"/>
      <c r="J1759" s="228"/>
      <c r="K1759" s="228"/>
      <c r="L1759" s="228"/>
      <c r="M1759" s="228">
        <f t="shared" si="989"/>
        <v>200</v>
      </c>
    </row>
    <row r="1760" spans="1:13" s="138" customFormat="1" ht="15" hidden="1" x14ac:dyDescent="0.2">
      <c r="A1760" s="151" t="s">
        <v>867</v>
      </c>
      <c r="B1760" s="134" t="s">
        <v>870</v>
      </c>
      <c r="C1760" s="135">
        <v>11</v>
      </c>
      <c r="D1760" s="151" t="s">
        <v>101</v>
      </c>
      <c r="E1760" s="200">
        <v>3237</v>
      </c>
      <c r="F1760" s="142" t="s">
        <v>58</v>
      </c>
      <c r="G1760" s="202"/>
      <c r="H1760" s="228">
        <v>2000</v>
      </c>
      <c r="I1760" s="228"/>
      <c r="J1760" s="228"/>
      <c r="K1760" s="228"/>
      <c r="L1760" s="228"/>
      <c r="M1760" s="228">
        <f t="shared" si="989"/>
        <v>2000</v>
      </c>
    </row>
    <row r="1761" spans="1:13" s="138" customFormat="1" ht="15" hidden="1" x14ac:dyDescent="0.2">
      <c r="A1761" s="151" t="s">
        <v>867</v>
      </c>
      <c r="B1761" s="134" t="s">
        <v>870</v>
      </c>
      <c r="C1761" s="135">
        <v>11</v>
      </c>
      <c r="D1761" s="151" t="s">
        <v>101</v>
      </c>
      <c r="E1761" s="200">
        <v>3238</v>
      </c>
      <c r="F1761" s="142" t="s">
        <v>59</v>
      </c>
      <c r="G1761" s="202"/>
      <c r="H1761" s="228">
        <v>1000</v>
      </c>
      <c r="I1761" s="228"/>
      <c r="J1761" s="228"/>
      <c r="K1761" s="228"/>
      <c r="L1761" s="228"/>
      <c r="M1761" s="228">
        <f t="shared" si="989"/>
        <v>1000</v>
      </c>
    </row>
    <row r="1762" spans="1:13" hidden="1" x14ac:dyDescent="0.2">
      <c r="A1762" s="117" t="s">
        <v>867</v>
      </c>
      <c r="B1762" s="101" t="s">
        <v>870</v>
      </c>
      <c r="C1762" s="102">
        <v>11</v>
      </c>
      <c r="D1762" s="117"/>
      <c r="E1762" s="104">
        <v>329</v>
      </c>
      <c r="F1762" s="140"/>
      <c r="G1762" s="182"/>
      <c r="H1762" s="107">
        <f t="shared" ref="H1762:I1762" si="1005">H1763+H1764</f>
        <v>26300</v>
      </c>
      <c r="I1762" s="107">
        <f t="shared" si="1005"/>
        <v>0</v>
      </c>
      <c r="J1762" s="107">
        <f t="shared" ref="J1762:L1762" si="1006">J1763+J1764</f>
        <v>0</v>
      </c>
      <c r="K1762" s="107">
        <f t="shared" si="1006"/>
        <v>0</v>
      </c>
      <c r="L1762" s="107">
        <f t="shared" si="1006"/>
        <v>0</v>
      </c>
      <c r="M1762" s="107">
        <f t="shared" si="989"/>
        <v>26300</v>
      </c>
    </row>
    <row r="1763" spans="1:13" ht="30" hidden="1" x14ac:dyDescent="0.2">
      <c r="A1763" s="95" t="s">
        <v>867</v>
      </c>
      <c r="B1763" s="93" t="s">
        <v>870</v>
      </c>
      <c r="C1763" s="94">
        <v>11</v>
      </c>
      <c r="D1763" s="95" t="s">
        <v>101</v>
      </c>
      <c r="E1763" s="137">
        <v>3291</v>
      </c>
      <c r="F1763" s="142" t="s">
        <v>474</v>
      </c>
      <c r="H1763" s="228">
        <v>13000</v>
      </c>
      <c r="I1763" s="228"/>
      <c r="J1763" s="228"/>
      <c r="K1763" s="228"/>
      <c r="L1763" s="228"/>
      <c r="M1763" s="228">
        <f t="shared" si="989"/>
        <v>13000</v>
      </c>
    </row>
    <row r="1764" spans="1:13" ht="15" hidden="1" x14ac:dyDescent="0.2">
      <c r="A1764" s="95" t="s">
        <v>867</v>
      </c>
      <c r="B1764" s="93" t="s">
        <v>870</v>
      </c>
      <c r="C1764" s="94">
        <v>11</v>
      </c>
      <c r="D1764" s="95" t="s">
        <v>101</v>
      </c>
      <c r="E1764" s="137">
        <v>3294</v>
      </c>
      <c r="F1764" s="142" t="s">
        <v>605</v>
      </c>
      <c r="H1764" s="228">
        <v>13300</v>
      </c>
      <c r="I1764" s="228"/>
      <c r="J1764" s="228"/>
      <c r="K1764" s="228"/>
      <c r="L1764" s="228"/>
      <c r="M1764" s="228">
        <f t="shared" si="989"/>
        <v>13300</v>
      </c>
    </row>
    <row r="1765" spans="1:13" ht="33.75" hidden="1" x14ac:dyDescent="0.2">
      <c r="A1765" s="195" t="s">
        <v>867</v>
      </c>
      <c r="B1765" s="170" t="s">
        <v>872</v>
      </c>
      <c r="C1765" s="170"/>
      <c r="D1765" s="170"/>
      <c r="E1765" s="171"/>
      <c r="F1765" s="173" t="s">
        <v>873</v>
      </c>
      <c r="G1765" s="174" t="s">
        <v>652</v>
      </c>
      <c r="H1765" s="248">
        <f>H1766+H1770+H1773</f>
        <v>4552334</v>
      </c>
      <c r="I1765" s="248">
        <f>I1766+I1770+I1773</f>
        <v>0</v>
      </c>
      <c r="J1765" s="248">
        <f>J1766+J1770+J1773</f>
        <v>0</v>
      </c>
      <c r="K1765" s="248">
        <f>K1766+K1770+K1773</f>
        <v>0</v>
      </c>
      <c r="L1765" s="248">
        <f>L1766+L1770+L1773</f>
        <v>0</v>
      </c>
      <c r="M1765" s="248">
        <f t="shared" si="989"/>
        <v>4552334</v>
      </c>
    </row>
    <row r="1766" spans="1:13" hidden="1" x14ac:dyDescent="0.2">
      <c r="A1766" s="183" t="s">
        <v>867</v>
      </c>
      <c r="B1766" s="164" t="s">
        <v>872</v>
      </c>
      <c r="C1766" s="165">
        <v>11</v>
      </c>
      <c r="D1766" s="164"/>
      <c r="E1766" s="166">
        <v>32</v>
      </c>
      <c r="F1766" s="167"/>
      <c r="G1766" s="167"/>
      <c r="H1766" s="181">
        <f t="shared" ref="H1766:L1766" si="1007">H1767</f>
        <v>1498100</v>
      </c>
      <c r="I1766" s="181">
        <f t="shared" si="1007"/>
        <v>0</v>
      </c>
      <c r="J1766" s="181">
        <f t="shared" si="1007"/>
        <v>0</v>
      </c>
      <c r="K1766" s="181">
        <f t="shared" si="1007"/>
        <v>0</v>
      </c>
      <c r="L1766" s="181">
        <f t="shared" si="1007"/>
        <v>0</v>
      </c>
      <c r="M1766" s="181">
        <f t="shared" si="989"/>
        <v>1498100</v>
      </c>
    </row>
    <row r="1767" spans="1:13" hidden="1" x14ac:dyDescent="0.2">
      <c r="A1767" s="117" t="s">
        <v>867</v>
      </c>
      <c r="B1767" s="101" t="s">
        <v>872</v>
      </c>
      <c r="C1767" s="102">
        <v>11</v>
      </c>
      <c r="D1767" s="117"/>
      <c r="E1767" s="112">
        <v>323</v>
      </c>
      <c r="F1767" s="140"/>
      <c r="G1767" s="182"/>
      <c r="H1767" s="107">
        <f t="shared" ref="H1767:I1767" si="1008">H1768+H1769</f>
        <v>1498100</v>
      </c>
      <c r="I1767" s="107">
        <f t="shared" si="1008"/>
        <v>0</v>
      </c>
      <c r="J1767" s="107">
        <f t="shared" ref="J1767:L1767" si="1009">J1768+J1769</f>
        <v>0</v>
      </c>
      <c r="K1767" s="107">
        <f t="shared" si="1009"/>
        <v>0</v>
      </c>
      <c r="L1767" s="107">
        <f t="shared" si="1009"/>
        <v>0</v>
      </c>
      <c r="M1767" s="107">
        <f t="shared" si="989"/>
        <v>1498100</v>
      </c>
    </row>
    <row r="1768" spans="1:13" ht="15" hidden="1" x14ac:dyDescent="0.2">
      <c r="A1768" s="95" t="s">
        <v>867</v>
      </c>
      <c r="B1768" s="93" t="s">
        <v>872</v>
      </c>
      <c r="C1768" s="94">
        <v>11</v>
      </c>
      <c r="D1768" s="95" t="s">
        <v>101</v>
      </c>
      <c r="E1768" s="118">
        <v>3232</v>
      </c>
      <c r="F1768" s="141" t="s">
        <v>53</v>
      </c>
      <c r="H1768" s="228">
        <v>1405000</v>
      </c>
      <c r="I1768" s="228"/>
      <c r="J1768" s="228"/>
      <c r="K1768" s="228"/>
      <c r="L1768" s="228"/>
      <c r="M1768" s="228">
        <f t="shared" si="989"/>
        <v>1405000</v>
      </c>
    </row>
    <row r="1769" spans="1:13" ht="15" hidden="1" x14ac:dyDescent="0.2">
      <c r="A1769" s="95" t="s">
        <v>867</v>
      </c>
      <c r="B1769" s="93" t="s">
        <v>872</v>
      </c>
      <c r="C1769" s="94">
        <v>11</v>
      </c>
      <c r="D1769" s="95" t="s">
        <v>101</v>
      </c>
      <c r="E1769" s="118">
        <v>3237</v>
      </c>
      <c r="F1769" s="141" t="s">
        <v>58</v>
      </c>
      <c r="H1769" s="228">
        <v>93100</v>
      </c>
      <c r="I1769" s="228"/>
      <c r="J1769" s="228"/>
      <c r="K1769" s="228"/>
      <c r="L1769" s="228"/>
      <c r="M1769" s="228">
        <f t="shared" si="989"/>
        <v>93100</v>
      </c>
    </row>
    <row r="1770" spans="1:13" hidden="1" x14ac:dyDescent="0.2">
      <c r="A1770" s="183" t="s">
        <v>867</v>
      </c>
      <c r="B1770" s="164" t="s">
        <v>872</v>
      </c>
      <c r="C1770" s="165">
        <v>11</v>
      </c>
      <c r="D1770" s="164"/>
      <c r="E1770" s="166">
        <v>42</v>
      </c>
      <c r="F1770" s="167"/>
      <c r="G1770" s="167"/>
      <c r="H1770" s="181">
        <f t="shared" ref="H1770:L1771" si="1010">H1771</f>
        <v>3040979</v>
      </c>
      <c r="I1770" s="181">
        <f t="shared" si="1010"/>
        <v>0</v>
      </c>
      <c r="J1770" s="181">
        <f t="shared" si="1010"/>
        <v>0</v>
      </c>
      <c r="K1770" s="181">
        <f t="shared" si="1010"/>
        <v>0</v>
      </c>
      <c r="L1770" s="181">
        <f t="shared" si="1010"/>
        <v>0</v>
      </c>
      <c r="M1770" s="181">
        <f t="shared" si="989"/>
        <v>3040979</v>
      </c>
    </row>
    <row r="1771" spans="1:13" hidden="1" x14ac:dyDescent="0.2">
      <c r="A1771" s="117" t="s">
        <v>867</v>
      </c>
      <c r="B1771" s="101" t="s">
        <v>872</v>
      </c>
      <c r="C1771" s="102">
        <v>11</v>
      </c>
      <c r="D1771" s="117"/>
      <c r="E1771" s="112">
        <v>421</v>
      </c>
      <c r="F1771" s="140"/>
      <c r="G1771" s="182"/>
      <c r="H1771" s="107">
        <f t="shared" si="1010"/>
        <v>3040979</v>
      </c>
      <c r="I1771" s="107">
        <f t="shared" si="1010"/>
        <v>0</v>
      </c>
      <c r="J1771" s="107">
        <f t="shared" si="1010"/>
        <v>0</v>
      </c>
      <c r="K1771" s="107">
        <f t="shared" si="1010"/>
        <v>0</v>
      </c>
      <c r="L1771" s="107">
        <f t="shared" si="1010"/>
        <v>0</v>
      </c>
      <c r="M1771" s="107">
        <f t="shared" si="989"/>
        <v>3040979</v>
      </c>
    </row>
    <row r="1772" spans="1:13" ht="15" hidden="1" x14ac:dyDescent="0.2">
      <c r="A1772" s="95" t="s">
        <v>867</v>
      </c>
      <c r="B1772" s="93" t="s">
        <v>872</v>
      </c>
      <c r="C1772" s="94">
        <v>11</v>
      </c>
      <c r="D1772" s="95" t="s">
        <v>101</v>
      </c>
      <c r="E1772" s="118">
        <v>4214</v>
      </c>
      <c r="F1772" s="141" t="s">
        <v>500</v>
      </c>
      <c r="H1772" s="228">
        <v>3040979</v>
      </c>
      <c r="I1772" s="228"/>
      <c r="J1772" s="228"/>
      <c r="K1772" s="228"/>
      <c r="L1772" s="228"/>
      <c r="M1772" s="228">
        <f t="shared" si="989"/>
        <v>3040979</v>
      </c>
    </row>
    <row r="1773" spans="1:13" hidden="1" x14ac:dyDescent="0.2">
      <c r="A1773" s="183" t="s">
        <v>867</v>
      </c>
      <c r="B1773" s="164" t="s">
        <v>872</v>
      </c>
      <c r="C1773" s="165">
        <v>11</v>
      </c>
      <c r="D1773" s="164"/>
      <c r="E1773" s="166">
        <v>45</v>
      </c>
      <c r="F1773" s="167"/>
      <c r="G1773" s="167"/>
      <c r="H1773" s="181">
        <f t="shared" ref="H1773:I1773" si="1011">H1774+H1776+H1778</f>
        <v>13255</v>
      </c>
      <c r="I1773" s="181">
        <f t="shared" si="1011"/>
        <v>0</v>
      </c>
      <c r="J1773" s="181">
        <f t="shared" ref="J1773:L1773" si="1012">J1774+J1776+J1778</f>
        <v>0</v>
      </c>
      <c r="K1773" s="181">
        <f t="shared" si="1012"/>
        <v>0</v>
      </c>
      <c r="L1773" s="181">
        <f t="shared" si="1012"/>
        <v>0</v>
      </c>
      <c r="M1773" s="181">
        <f t="shared" si="989"/>
        <v>13255</v>
      </c>
    </row>
    <row r="1774" spans="1:13" hidden="1" x14ac:dyDescent="0.2">
      <c r="A1774" s="117" t="s">
        <v>867</v>
      </c>
      <c r="B1774" s="101" t="s">
        <v>872</v>
      </c>
      <c r="C1774" s="102">
        <v>11</v>
      </c>
      <c r="D1774" s="117"/>
      <c r="E1774" s="112">
        <v>451</v>
      </c>
      <c r="F1774" s="140"/>
      <c r="G1774" s="182"/>
      <c r="H1774" s="107">
        <f t="shared" ref="H1774:L1774" si="1013">H1775</f>
        <v>11255</v>
      </c>
      <c r="I1774" s="107">
        <f t="shared" si="1013"/>
        <v>0</v>
      </c>
      <c r="J1774" s="107">
        <f t="shared" si="1013"/>
        <v>0</v>
      </c>
      <c r="K1774" s="107">
        <f t="shared" si="1013"/>
        <v>0</v>
      </c>
      <c r="L1774" s="107">
        <f t="shared" si="1013"/>
        <v>0</v>
      </c>
      <c r="M1774" s="107">
        <f t="shared" si="989"/>
        <v>11255</v>
      </c>
    </row>
    <row r="1775" spans="1:13" ht="15" hidden="1" x14ac:dyDescent="0.2">
      <c r="A1775" s="95" t="s">
        <v>867</v>
      </c>
      <c r="B1775" s="93" t="s">
        <v>872</v>
      </c>
      <c r="C1775" s="94">
        <v>11</v>
      </c>
      <c r="D1775" s="95" t="s">
        <v>101</v>
      </c>
      <c r="E1775" s="118">
        <v>4511</v>
      </c>
      <c r="F1775" s="141" t="s">
        <v>91</v>
      </c>
      <c r="H1775" s="228">
        <v>11255</v>
      </c>
      <c r="I1775" s="228"/>
      <c r="J1775" s="228"/>
      <c r="K1775" s="228"/>
      <c r="L1775" s="228"/>
      <c r="M1775" s="228">
        <f t="shared" si="989"/>
        <v>11255</v>
      </c>
    </row>
    <row r="1776" spans="1:13" hidden="1" x14ac:dyDescent="0.2">
      <c r="A1776" s="117" t="s">
        <v>867</v>
      </c>
      <c r="B1776" s="101" t="s">
        <v>872</v>
      </c>
      <c r="C1776" s="102">
        <v>11</v>
      </c>
      <c r="D1776" s="117"/>
      <c r="E1776" s="112">
        <v>452</v>
      </c>
      <c r="F1776" s="140"/>
      <c r="G1776" s="182"/>
      <c r="H1776" s="107">
        <f t="shared" ref="H1776:L1776" si="1014">H1777</f>
        <v>1000</v>
      </c>
      <c r="I1776" s="107">
        <f t="shared" si="1014"/>
        <v>0</v>
      </c>
      <c r="J1776" s="107">
        <f t="shared" si="1014"/>
        <v>0</v>
      </c>
      <c r="K1776" s="107">
        <f t="shared" si="1014"/>
        <v>0</v>
      </c>
      <c r="L1776" s="107">
        <f t="shared" si="1014"/>
        <v>0</v>
      </c>
      <c r="M1776" s="107">
        <f t="shared" si="989"/>
        <v>1000</v>
      </c>
    </row>
    <row r="1777" spans="1:13" ht="15" hidden="1" x14ac:dyDescent="0.2">
      <c r="A1777" s="95" t="s">
        <v>867</v>
      </c>
      <c r="B1777" s="93" t="s">
        <v>872</v>
      </c>
      <c r="C1777" s="94">
        <v>11</v>
      </c>
      <c r="D1777" s="95" t="s">
        <v>101</v>
      </c>
      <c r="E1777" s="118">
        <v>4521</v>
      </c>
      <c r="F1777" s="141" t="s">
        <v>92</v>
      </c>
      <c r="H1777" s="228">
        <v>1000</v>
      </c>
      <c r="I1777" s="228"/>
      <c r="J1777" s="228"/>
      <c r="K1777" s="228"/>
      <c r="L1777" s="228"/>
      <c r="M1777" s="228">
        <f t="shared" si="989"/>
        <v>1000</v>
      </c>
    </row>
    <row r="1778" spans="1:13" hidden="1" x14ac:dyDescent="0.2">
      <c r="A1778" s="117" t="s">
        <v>867</v>
      </c>
      <c r="B1778" s="101" t="s">
        <v>872</v>
      </c>
      <c r="C1778" s="102">
        <v>11</v>
      </c>
      <c r="D1778" s="117"/>
      <c r="E1778" s="112">
        <v>453</v>
      </c>
      <c r="F1778" s="140"/>
      <c r="G1778" s="182"/>
      <c r="H1778" s="107">
        <f t="shared" ref="H1778:L1778" si="1015">H1779</f>
        <v>1000</v>
      </c>
      <c r="I1778" s="107">
        <f t="shared" si="1015"/>
        <v>0</v>
      </c>
      <c r="J1778" s="107">
        <f t="shared" si="1015"/>
        <v>0</v>
      </c>
      <c r="K1778" s="107">
        <f t="shared" si="1015"/>
        <v>0</v>
      </c>
      <c r="L1778" s="107">
        <f t="shared" si="1015"/>
        <v>0</v>
      </c>
      <c r="M1778" s="107">
        <f t="shared" si="989"/>
        <v>1000</v>
      </c>
    </row>
    <row r="1779" spans="1:13" ht="15" hidden="1" x14ac:dyDescent="0.2">
      <c r="A1779" s="95" t="s">
        <v>867</v>
      </c>
      <c r="B1779" s="93" t="s">
        <v>872</v>
      </c>
      <c r="C1779" s="94">
        <v>11</v>
      </c>
      <c r="D1779" s="95" t="s">
        <v>101</v>
      </c>
      <c r="E1779" s="118">
        <v>4531</v>
      </c>
      <c r="F1779" s="141" t="s">
        <v>198</v>
      </c>
      <c r="H1779" s="228">
        <v>1000</v>
      </c>
      <c r="I1779" s="228"/>
      <c r="J1779" s="228"/>
      <c r="K1779" s="228"/>
      <c r="L1779" s="228"/>
      <c r="M1779" s="228">
        <f t="shared" si="989"/>
        <v>1000</v>
      </c>
    </row>
    <row r="1780" spans="1:13" x14ac:dyDescent="0.2">
      <c r="M1780" s="121">
        <f>SUBTOTAL(9,M4:M1779)</f>
        <v>3972520</v>
      </c>
    </row>
  </sheetData>
  <sheetProtection algorithmName="SHA-512" hashValue="6+uUJ7iONppaaAkObPTqqz3okNeQigosLH3rVG6mjFA4vAJP166jzB1soTaolQCtaZ34hZRrGcz9ZTBO96ytSw==" saltValue="itr+a+wn4UBxTikx8P9Ydw==" spinCount="100000" sheet="1" objects="1" scenarios="1" selectLockedCells="1" selectUnlockedCells="1"/>
  <autoFilter ref="A1:M1779" xr:uid="{00000000-0009-0000-0000-000001000000}">
    <filterColumn colId="0">
      <filters>
        <filter val="48031"/>
      </filters>
    </filterColumn>
    <filterColumn colId="8" showButton="0"/>
  </autoFilter>
  <mergeCells count="41">
    <mergeCell ref="B1665:E1665"/>
    <mergeCell ref="B1744:E1744"/>
    <mergeCell ref="B1465:E1465"/>
    <mergeCell ref="B1470:E1470"/>
    <mergeCell ref="B1566:E1566"/>
    <mergeCell ref="B1410:E1410"/>
    <mergeCell ref="B1344:F1344"/>
    <mergeCell ref="B1251:E1251"/>
    <mergeCell ref="B1430:E1430"/>
    <mergeCell ref="B1460:E1460"/>
    <mergeCell ref="B742:F742"/>
    <mergeCell ref="B1158:E1158"/>
    <mergeCell ref="B1388:F1388"/>
    <mergeCell ref="B1389:E1389"/>
    <mergeCell ref="B1401:E1401"/>
    <mergeCell ref="B909:F909"/>
    <mergeCell ref="B910:F910"/>
    <mergeCell ref="B1083:F1083"/>
    <mergeCell ref="B1157:F1157"/>
    <mergeCell ref="B848:F848"/>
    <mergeCell ref="A1:A2"/>
    <mergeCell ref="B1:B2"/>
    <mergeCell ref="B4:F4"/>
    <mergeCell ref="B5:F5"/>
    <mergeCell ref="B6:F6"/>
    <mergeCell ref="B582:F582"/>
    <mergeCell ref="M1:M2"/>
    <mergeCell ref="F1:F2"/>
    <mergeCell ref="E1:E2"/>
    <mergeCell ref="D1:D2"/>
    <mergeCell ref="C1:C2"/>
    <mergeCell ref="I1:J1"/>
    <mergeCell ref="H1:H2"/>
    <mergeCell ref="K1:K2"/>
    <mergeCell ref="L1:L2"/>
    <mergeCell ref="G1:G2"/>
    <mergeCell ref="B149:F149"/>
    <mergeCell ref="B150:F150"/>
    <mergeCell ref="B219:F219"/>
    <mergeCell ref="B445:F445"/>
    <mergeCell ref="B581:F581"/>
  </mergeCells>
  <pageMargins left="0.35433070866141736" right="0.19685039370078741" top="0.35433070866141736" bottom="0.27559055118110237" header="0.19685039370078741" footer="0.15748031496062992"/>
  <pageSetup paperSize="9" scale="94" fitToHeight="0" orientation="landscape" r:id="rId1"/>
  <headerFooter alignWithMargins="0">
    <oddHeader>&amp;C&amp;"Arial,Bold"&amp;14Financijski plan Ministarstva mora, prometa i infrastrukture za 2024. godinu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autoPageBreaks="0" fitToPage="1"/>
  </sheetPr>
  <dimension ref="A1:R2909"/>
  <sheetViews>
    <sheetView tabSelected="1" zoomScale="80" zoomScaleNormal="80" zoomScalePageLayoutView="81" workbookViewId="0">
      <pane xSplit="7" ySplit="3" topLeftCell="H611" activePane="bottomRight" state="frozen"/>
      <selection pane="topRight" activeCell="H1" sqref="H1"/>
      <selection pane="bottomLeft" activeCell="A3" sqref="A3"/>
      <selection pane="bottomRight" activeCell="N10" sqref="N10"/>
    </sheetView>
  </sheetViews>
  <sheetFormatPr defaultColWidth="9.140625" defaultRowHeight="15.75" x14ac:dyDescent="0.2"/>
  <cols>
    <col min="1" max="1" width="13.42578125" style="117" customWidth="1"/>
    <col min="2" max="2" width="13.42578125" style="101" customWidth="1"/>
    <col min="3" max="3" width="9.5703125" style="94" customWidth="1"/>
    <col min="4" max="4" width="8.42578125" style="95" customWidth="1"/>
    <col min="5" max="5" width="7.28515625" style="118" customWidth="1"/>
    <col min="6" max="6" width="49.85546875" style="145" customWidth="1"/>
    <col min="7" max="7" width="33" style="133" customWidth="1"/>
    <col min="8" max="11" width="18.5703125" style="121" customWidth="1"/>
    <col min="12" max="16384" width="9.140625" style="111"/>
  </cols>
  <sheetData>
    <row r="1" spans="1:11" s="161" customFormat="1" ht="57.75" customHeight="1" x14ac:dyDescent="0.2">
      <c r="A1" s="237" t="s">
        <v>589</v>
      </c>
      <c r="B1" s="238" t="s">
        <v>0</v>
      </c>
      <c r="C1" s="239" t="s">
        <v>1</v>
      </c>
      <c r="D1" s="240" t="s">
        <v>2</v>
      </c>
      <c r="E1" s="241" t="s">
        <v>3</v>
      </c>
      <c r="F1" s="242" t="s">
        <v>590</v>
      </c>
      <c r="G1" s="243" t="s">
        <v>591</v>
      </c>
      <c r="H1" s="243" t="s">
        <v>592</v>
      </c>
      <c r="I1" s="243" t="s">
        <v>597</v>
      </c>
      <c r="J1" s="243" t="s">
        <v>598</v>
      </c>
      <c r="K1" s="243" t="s">
        <v>596</v>
      </c>
    </row>
    <row r="2" spans="1:11" s="161" customFormat="1" ht="14.25" hidden="1" customHeight="1" x14ac:dyDescent="0.2">
      <c r="A2" s="237"/>
      <c r="B2" s="238"/>
      <c r="C2" s="239"/>
      <c r="D2" s="240"/>
      <c r="E2" s="241"/>
      <c r="F2" s="242"/>
      <c r="G2" s="243"/>
      <c r="H2" s="243">
        <v>1</v>
      </c>
      <c r="I2" s="243">
        <v>2</v>
      </c>
      <c r="J2" s="243">
        <v>3</v>
      </c>
      <c r="K2" s="243" t="s">
        <v>874</v>
      </c>
    </row>
    <row r="3" spans="1:11" s="308" customFormat="1" hidden="1" x14ac:dyDescent="0.2">
      <c r="A3" s="196"/>
      <c r="B3" s="365" t="s">
        <v>600</v>
      </c>
      <c r="C3" s="365"/>
      <c r="D3" s="365"/>
      <c r="E3" s="365"/>
      <c r="F3" s="365"/>
      <c r="G3" s="236"/>
      <c r="H3" s="97">
        <f>H4+H596+H726+H791+H869</f>
        <v>385937735</v>
      </c>
      <c r="I3" s="97">
        <f>I4+I596+I726+I791+I869</f>
        <v>168868721</v>
      </c>
      <c r="J3" s="97">
        <f>J4+J596+J726+J791+J869</f>
        <v>63561375</v>
      </c>
      <c r="K3" s="97">
        <f t="shared" ref="K3:K81" si="0">H3-I3+J3</f>
        <v>280630389</v>
      </c>
    </row>
    <row r="4" spans="1:11" s="308" customFormat="1" hidden="1" x14ac:dyDescent="0.2">
      <c r="A4" s="197" t="s">
        <v>601</v>
      </c>
      <c r="B4" s="370" t="s">
        <v>602</v>
      </c>
      <c r="C4" s="370"/>
      <c r="D4" s="370"/>
      <c r="E4" s="370"/>
      <c r="F4" s="370"/>
      <c r="G4" s="235"/>
      <c r="H4" s="99">
        <f>H5+H18+H291+H403</f>
        <v>264789275</v>
      </c>
      <c r="I4" s="99">
        <f>I5+I18+I291+I403</f>
        <v>151198864</v>
      </c>
      <c r="J4" s="99">
        <f>J5+J18+J291+J403</f>
        <v>46004878</v>
      </c>
      <c r="K4" s="99">
        <f t="shared" si="0"/>
        <v>159595289</v>
      </c>
    </row>
    <row r="5" spans="1:11" s="223" customFormat="1" ht="15.75" hidden="1" customHeight="1" x14ac:dyDescent="0.2">
      <c r="A5" s="198" t="s">
        <v>601</v>
      </c>
      <c r="B5" s="350" t="s">
        <v>603</v>
      </c>
      <c r="C5" s="350"/>
      <c r="D5" s="350"/>
      <c r="E5" s="350"/>
      <c r="F5" s="350"/>
      <c r="G5" s="272"/>
      <c r="H5" s="245">
        <f>H6+H10+H14</f>
        <v>49108</v>
      </c>
      <c r="I5" s="245">
        <f>I6+I10+I14</f>
        <v>0</v>
      </c>
      <c r="J5" s="245">
        <f>J6+J10+J14</f>
        <v>12800</v>
      </c>
      <c r="K5" s="245">
        <f t="shared" si="0"/>
        <v>61908</v>
      </c>
    </row>
    <row r="6" spans="1:11" s="223" customFormat="1" ht="45" hidden="1" x14ac:dyDescent="0.2">
      <c r="A6" s="178" t="s">
        <v>601</v>
      </c>
      <c r="B6" s="169" t="s">
        <v>28</v>
      </c>
      <c r="C6" s="170"/>
      <c r="D6" s="170"/>
      <c r="E6" s="171"/>
      <c r="F6" s="173" t="s">
        <v>29</v>
      </c>
      <c r="G6" s="174" t="s">
        <v>604</v>
      </c>
      <c r="H6" s="248">
        <f>H7</f>
        <v>6636</v>
      </c>
      <c r="I6" s="248">
        <f>I7</f>
        <v>0</v>
      </c>
      <c r="J6" s="248">
        <f>J7</f>
        <v>6800</v>
      </c>
      <c r="K6" s="248">
        <f t="shared" si="0"/>
        <v>13436</v>
      </c>
    </row>
    <row r="7" spans="1:11" s="207" customFormat="1" hidden="1" x14ac:dyDescent="0.2">
      <c r="A7" s="194" t="s">
        <v>601</v>
      </c>
      <c r="B7" s="175" t="s">
        <v>28</v>
      </c>
      <c r="C7" s="165">
        <v>51</v>
      </c>
      <c r="D7" s="165"/>
      <c r="E7" s="166">
        <v>32</v>
      </c>
      <c r="F7" s="167"/>
      <c r="G7" s="168"/>
      <c r="H7" s="247">
        <f t="shared" ref="H7:J8" si="1">H8</f>
        <v>6636</v>
      </c>
      <c r="I7" s="247">
        <f t="shared" si="1"/>
        <v>0</v>
      </c>
      <c r="J7" s="247">
        <f t="shared" si="1"/>
        <v>6800</v>
      </c>
      <c r="K7" s="247">
        <f t="shared" si="0"/>
        <v>13436</v>
      </c>
    </row>
    <row r="8" spans="1:11" s="207" customFormat="1" hidden="1" x14ac:dyDescent="0.2">
      <c r="A8" s="117" t="s">
        <v>601</v>
      </c>
      <c r="B8" s="101" t="s">
        <v>28</v>
      </c>
      <c r="C8" s="102">
        <v>51</v>
      </c>
      <c r="D8" s="103"/>
      <c r="E8" s="104">
        <v>321</v>
      </c>
      <c r="F8" s="141"/>
      <c r="G8" s="110"/>
      <c r="H8" s="246">
        <f t="shared" si="1"/>
        <v>6636</v>
      </c>
      <c r="I8" s="246">
        <f t="shared" si="1"/>
        <v>0</v>
      </c>
      <c r="J8" s="246">
        <f t="shared" si="1"/>
        <v>6800</v>
      </c>
      <c r="K8" s="246">
        <f t="shared" si="0"/>
        <v>13436</v>
      </c>
    </row>
    <row r="9" spans="1:11" s="207" customFormat="1" ht="15" hidden="1" x14ac:dyDescent="0.2">
      <c r="A9" s="95" t="s">
        <v>601</v>
      </c>
      <c r="B9" s="93" t="s">
        <v>28</v>
      </c>
      <c r="C9" s="94">
        <v>51</v>
      </c>
      <c r="D9" s="108" t="s">
        <v>31</v>
      </c>
      <c r="E9" s="109">
        <v>3211</v>
      </c>
      <c r="F9" s="141" t="s">
        <v>42</v>
      </c>
      <c r="G9" s="110"/>
      <c r="H9" s="228">
        <v>6636</v>
      </c>
      <c r="I9" s="228"/>
      <c r="J9" s="228">
        <v>6800</v>
      </c>
      <c r="K9" s="228">
        <f t="shared" si="0"/>
        <v>13436</v>
      </c>
    </row>
    <row r="10" spans="1:11" s="223" customFormat="1" ht="45" hidden="1" x14ac:dyDescent="0.2">
      <c r="A10" s="195" t="s">
        <v>601</v>
      </c>
      <c r="B10" s="170" t="s">
        <v>89</v>
      </c>
      <c r="C10" s="170"/>
      <c r="D10" s="170"/>
      <c r="E10" s="171"/>
      <c r="F10" s="173" t="s">
        <v>90</v>
      </c>
      <c r="G10" s="174" t="s">
        <v>604</v>
      </c>
      <c r="H10" s="248">
        <f>H11</f>
        <v>33181</v>
      </c>
      <c r="I10" s="248">
        <f>I11</f>
        <v>0</v>
      </c>
      <c r="J10" s="248">
        <f>J11</f>
        <v>0</v>
      </c>
      <c r="K10" s="248">
        <f t="shared" si="0"/>
        <v>33181</v>
      </c>
    </row>
    <row r="11" spans="1:11" s="225" customFormat="1" hidden="1" x14ac:dyDescent="0.2">
      <c r="A11" s="194" t="s">
        <v>601</v>
      </c>
      <c r="B11" s="175" t="s">
        <v>89</v>
      </c>
      <c r="C11" s="165">
        <v>31</v>
      </c>
      <c r="D11" s="165"/>
      <c r="E11" s="166">
        <v>32</v>
      </c>
      <c r="F11" s="167"/>
      <c r="G11" s="168"/>
      <c r="H11" s="247">
        <f t="shared" ref="H11:J11" si="2">H12</f>
        <v>33181</v>
      </c>
      <c r="I11" s="247">
        <f t="shared" si="2"/>
        <v>0</v>
      </c>
      <c r="J11" s="247">
        <f t="shared" si="2"/>
        <v>0</v>
      </c>
      <c r="K11" s="247">
        <f t="shared" si="0"/>
        <v>33181</v>
      </c>
    </row>
    <row r="12" spans="1:11" s="223" customFormat="1" hidden="1" x14ac:dyDescent="0.2">
      <c r="A12" s="132" t="s">
        <v>601</v>
      </c>
      <c r="B12" s="128" t="s">
        <v>89</v>
      </c>
      <c r="C12" s="146">
        <v>31</v>
      </c>
      <c r="D12" s="152"/>
      <c r="E12" s="147">
        <v>323</v>
      </c>
      <c r="F12" s="143"/>
      <c r="G12" s="130"/>
      <c r="H12" s="246">
        <f t="shared" ref="H12:J12" si="3">SUM(H13:H13)</f>
        <v>33181</v>
      </c>
      <c r="I12" s="246">
        <f t="shared" si="3"/>
        <v>0</v>
      </c>
      <c r="J12" s="246">
        <f t="shared" si="3"/>
        <v>0</v>
      </c>
      <c r="K12" s="246">
        <f t="shared" si="0"/>
        <v>33181</v>
      </c>
    </row>
    <row r="13" spans="1:11" s="223" customFormat="1" hidden="1" x14ac:dyDescent="0.2">
      <c r="A13" s="95" t="s">
        <v>601</v>
      </c>
      <c r="B13" s="93" t="s">
        <v>89</v>
      </c>
      <c r="C13" s="94">
        <v>31</v>
      </c>
      <c r="D13" s="108" t="s">
        <v>31</v>
      </c>
      <c r="E13" s="109">
        <v>3232</v>
      </c>
      <c r="F13" s="141" t="s">
        <v>53</v>
      </c>
      <c r="G13" s="131"/>
      <c r="H13" s="228">
        <v>33181</v>
      </c>
      <c r="I13" s="228"/>
      <c r="J13" s="228"/>
      <c r="K13" s="228">
        <f t="shared" si="0"/>
        <v>33181</v>
      </c>
    </row>
    <row r="14" spans="1:11" s="224" customFormat="1" ht="56.25" hidden="1" x14ac:dyDescent="0.2">
      <c r="A14" s="178" t="s">
        <v>601</v>
      </c>
      <c r="B14" s="274" t="s">
        <v>875</v>
      </c>
      <c r="C14" s="170"/>
      <c r="D14" s="170"/>
      <c r="E14" s="171"/>
      <c r="F14" s="173" t="s">
        <v>876</v>
      </c>
      <c r="G14" s="174" t="s">
        <v>659</v>
      </c>
      <c r="H14" s="248">
        <f t="shared" ref="H14:J16" si="4">H15</f>
        <v>9291</v>
      </c>
      <c r="I14" s="248">
        <f t="shared" si="4"/>
        <v>0</v>
      </c>
      <c r="J14" s="248">
        <f t="shared" si="4"/>
        <v>6000</v>
      </c>
      <c r="K14" s="248">
        <f t="shared" si="0"/>
        <v>15291</v>
      </c>
    </row>
    <row r="15" spans="1:11" s="224" customFormat="1" hidden="1" x14ac:dyDescent="0.2">
      <c r="A15" s="183" t="s">
        <v>601</v>
      </c>
      <c r="B15" s="164" t="s">
        <v>875</v>
      </c>
      <c r="C15" s="165">
        <v>31</v>
      </c>
      <c r="D15" s="165"/>
      <c r="E15" s="166">
        <v>38</v>
      </c>
      <c r="F15" s="167"/>
      <c r="G15" s="167"/>
      <c r="H15" s="247">
        <f t="shared" si="4"/>
        <v>9291</v>
      </c>
      <c r="I15" s="247">
        <f t="shared" si="4"/>
        <v>0</v>
      </c>
      <c r="J15" s="247">
        <f t="shared" si="4"/>
        <v>6000</v>
      </c>
      <c r="K15" s="247">
        <f t="shared" si="0"/>
        <v>15291</v>
      </c>
    </row>
    <row r="16" spans="1:11" s="207" customFormat="1" hidden="1" x14ac:dyDescent="0.2">
      <c r="A16" s="152" t="s">
        <v>601</v>
      </c>
      <c r="B16" s="275" t="s">
        <v>875</v>
      </c>
      <c r="C16" s="146">
        <v>31</v>
      </c>
      <c r="D16" s="152"/>
      <c r="E16" s="104">
        <v>383</v>
      </c>
      <c r="F16" s="140"/>
      <c r="G16" s="130"/>
      <c r="H16" s="156">
        <f t="shared" si="4"/>
        <v>9291</v>
      </c>
      <c r="I16" s="156">
        <f t="shared" si="4"/>
        <v>0</v>
      </c>
      <c r="J16" s="156">
        <f t="shared" si="4"/>
        <v>6000</v>
      </c>
      <c r="K16" s="156">
        <f t="shared" si="0"/>
        <v>15291</v>
      </c>
    </row>
    <row r="17" spans="1:11" s="207" customFormat="1" hidden="1" x14ac:dyDescent="0.2">
      <c r="A17" s="152" t="s">
        <v>601</v>
      </c>
      <c r="B17" s="275" t="s">
        <v>875</v>
      </c>
      <c r="C17" s="94">
        <v>31</v>
      </c>
      <c r="D17" s="108" t="s">
        <v>258</v>
      </c>
      <c r="E17" s="109">
        <v>3835</v>
      </c>
      <c r="F17" s="141" t="s">
        <v>608</v>
      </c>
      <c r="G17" s="131"/>
      <c r="H17" s="228">
        <v>9291</v>
      </c>
      <c r="I17" s="228"/>
      <c r="J17" s="228">
        <v>6000</v>
      </c>
      <c r="K17" s="228">
        <f t="shared" si="0"/>
        <v>15291</v>
      </c>
    </row>
    <row r="18" spans="1:11" s="309" customFormat="1" hidden="1" x14ac:dyDescent="0.2">
      <c r="A18" s="196" t="s">
        <v>601</v>
      </c>
      <c r="B18" s="361" t="s">
        <v>613</v>
      </c>
      <c r="C18" s="361"/>
      <c r="D18" s="361"/>
      <c r="E18" s="361"/>
      <c r="F18" s="361"/>
      <c r="G18" s="113"/>
      <c r="H18" s="114">
        <f>H19+H202</f>
        <v>8349229</v>
      </c>
      <c r="I18" s="114">
        <f>I19+I202</f>
        <v>1200868</v>
      </c>
      <c r="J18" s="114">
        <f>J19+J202</f>
        <v>2530955</v>
      </c>
      <c r="K18" s="114">
        <f t="shared" si="0"/>
        <v>9679316</v>
      </c>
    </row>
    <row r="19" spans="1:11" s="207" customFormat="1" hidden="1" x14ac:dyDescent="0.2">
      <c r="A19" s="198" t="s">
        <v>601</v>
      </c>
      <c r="B19" s="350" t="s">
        <v>626</v>
      </c>
      <c r="C19" s="350"/>
      <c r="D19" s="350"/>
      <c r="E19" s="350"/>
      <c r="F19" s="350"/>
      <c r="G19" s="116"/>
      <c r="H19" s="245">
        <f>H20+H67+H74+H87+H144+H185</f>
        <v>7775554</v>
      </c>
      <c r="I19" s="245">
        <f>I20+I67+I74+I87+I144+I185</f>
        <v>975143</v>
      </c>
      <c r="J19" s="245">
        <f>J20+J67+J74+J87+J144+J185</f>
        <v>2305455</v>
      </c>
      <c r="K19" s="245">
        <f t="shared" si="0"/>
        <v>9105866</v>
      </c>
    </row>
    <row r="20" spans="1:11" s="225" customFormat="1" ht="33.75" hidden="1" x14ac:dyDescent="0.2">
      <c r="A20" s="195" t="s">
        <v>601</v>
      </c>
      <c r="B20" s="170" t="s">
        <v>235</v>
      </c>
      <c r="C20" s="170"/>
      <c r="D20" s="170"/>
      <c r="E20" s="171"/>
      <c r="F20" s="173" t="s">
        <v>236</v>
      </c>
      <c r="G20" s="174" t="s">
        <v>627</v>
      </c>
      <c r="H20" s="248">
        <f>H21+H24+H37+H40+H47+H52+H55+H59+H62</f>
        <v>4655804</v>
      </c>
      <c r="I20" s="248">
        <f t="shared" ref="I20:J20" si="5">I21+I24+I37+I40+I47+I52+I55+I59+I62</f>
        <v>0</v>
      </c>
      <c r="J20" s="248">
        <f t="shared" si="5"/>
        <v>2137252</v>
      </c>
      <c r="K20" s="248">
        <f t="shared" si="0"/>
        <v>6793056</v>
      </c>
    </row>
    <row r="21" spans="1:11" s="225" customFormat="1" hidden="1" x14ac:dyDescent="0.2">
      <c r="A21" s="194" t="s">
        <v>601</v>
      </c>
      <c r="B21" s="175" t="s">
        <v>235</v>
      </c>
      <c r="C21" s="165">
        <v>31</v>
      </c>
      <c r="D21" s="165"/>
      <c r="E21" s="166">
        <v>32</v>
      </c>
      <c r="F21" s="167"/>
      <c r="G21" s="168"/>
      <c r="H21" s="247">
        <f t="shared" ref="H21:J21" si="6">H22</f>
        <v>398</v>
      </c>
      <c r="I21" s="247">
        <f t="shared" si="6"/>
        <v>0</v>
      </c>
      <c r="J21" s="247">
        <f t="shared" si="6"/>
        <v>0</v>
      </c>
      <c r="K21" s="247">
        <f t="shared" si="0"/>
        <v>398</v>
      </c>
    </row>
    <row r="22" spans="1:11" s="225" customFormat="1" hidden="1" x14ac:dyDescent="0.2">
      <c r="A22" s="132" t="s">
        <v>601</v>
      </c>
      <c r="B22" s="128" t="s">
        <v>235</v>
      </c>
      <c r="C22" s="146">
        <v>31</v>
      </c>
      <c r="D22" s="132"/>
      <c r="E22" s="147">
        <v>329</v>
      </c>
      <c r="F22" s="143"/>
      <c r="G22" s="130"/>
      <c r="H22" s="246">
        <f t="shared" ref="H22:J22" si="7">SUM(H23)</f>
        <v>398</v>
      </c>
      <c r="I22" s="246">
        <f t="shared" si="7"/>
        <v>0</v>
      </c>
      <c r="J22" s="246">
        <f t="shared" si="7"/>
        <v>0</v>
      </c>
      <c r="K22" s="246">
        <f t="shared" si="0"/>
        <v>398</v>
      </c>
    </row>
    <row r="23" spans="1:11" s="225" customFormat="1" ht="30" hidden="1" x14ac:dyDescent="0.2">
      <c r="A23" s="95" t="s">
        <v>601</v>
      </c>
      <c r="B23" s="93" t="s">
        <v>235</v>
      </c>
      <c r="C23" s="94">
        <v>31</v>
      </c>
      <c r="D23" s="95" t="s">
        <v>101</v>
      </c>
      <c r="E23" s="109">
        <v>3291</v>
      </c>
      <c r="F23" s="141" t="s">
        <v>474</v>
      </c>
      <c r="G23" s="131"/>
      <c r="H23" s="228">
        <v>398</v>
      </c>
      <c r="I23" s="228"/>
      <c r="J23" s="228"/>
      <c r="K23" s="228">
        <f t="shared" si="0"/>
        <v>398</v>
      </c>
    </row>
    <row r="24" spans="1:11" s="225" customFormat="1" hidden="1" x14ac:dyDescent="0.2">
      <c r="A24" s="194" t="s">
        <v>601</v>
      </c>
      <c r="B24" s="175" t="s">
        <v>235</v>
      </c>
      <c r="C24" s="165">
        <v>43</v>
      </c>
      <c r="D24" s="165"/>
      <c r="E24" s="166">
        <v>32</v>
      </c>
      <c r="F24" s="167"/>
      <c r="G24" s="168"/>
      <c r="H24" s="247">
        <f>H25+H27+H34</f>
        <v>4113228</v>
      </c>
      <c r="I24" s="247">
        <f>I25+I27+I34</f>
        <v>0</v>
      </c>
      <c r="J24" s="247">
        <f>J25+J27+J34</f>
        <v>1897252</v>
      </c>
      <c r="K24" s="247">
        <f t="shared" si="0"/>
        <v>6010480</v>
      </c>
    </row>
    <row r="25" spans="1:11" s="225" customFormat="1" hidden="1" x14ac:dyDescent="0.2">
      <c r="A25" s="132" t="s">
        <v>601</v>
      </c>
      <c r="B25" s="128" t="s">
        <v>235</v>
      </c>
      <c r="C25" s="146">
        <v>43</v>
      </c>
      <c r="D25" s="132"/>
      <c r="E25" s="147">
        <v>321</v>
      </c>
      <c r="F25" s="142"/>
      <c r="G25" s="131"/>
      <c r="H25" s="246">
        <f t="shared" ref="H25:J25" si="8">H26</f>
        <v>30000</v>
      </c>
      <c r="I25" s="246">
        <f t="shared" si="8"/>
        <v>0</v>
      </c>
      <c r="J25" s="246">
        <f t="shared" si="8"/>
        <v>0</v>
      </c>
      <c r="K25" s="246">
        <f t="shared" si="0"/>
        <v>30000</v>
      </c>
    </row>
    <row r="26" spans="1:11" s="225" customFormat="1" hidden="1" x14ac:dyDescent="0.2">
      <c r="A26" s="95" t="s">
        <v>601</v>
      </c>
      <c r="B26" s="93" t="s">
        <v>235</v>
      </c>
      <c r="C26" s="94">
        <v>43</v>
      </c>
      <c r="D26" s="95" t="s">
        <v>101</v>
      </c>
      <c r="E26" s="109">
        <v>3213</v>
      </c>
      <c r="F26" s="141" t="s">
        <v>44</v>
      </c>
      <c r="G26" s="131"/>
      <c r="H26" s="228">
        <v>30000</v>
      </c>
      <c r="I26" s="228"/>
      <c r="J26" s="228"/>
      <c r="K26" s="228">
        <f t="shared" si="0"/>
        <v>30000</v>
      </c>
    </row>
    <row r="27" spans="1:11" s="225" customFormat="1" hidden="1" x14ac:dyDescent="0.2">
      <c r="A27" s="132" t="s">
        <v>601</v>
      </c>
      <c r="B27" s="128" t="s">
        <v>235</v>
      </c>
      <c r="C27" s="146">
        <v>43</v>
      </c>
      <c r="D27" s="132"/>
      <c r="E27" s="147">
        <v>323</v>
      </c>
      <c r="F27" s="142"/>
      <c r="G27" s="131"/>
      <c r="H27" s="246">
        <f>SUM(H28:H33)</f>
        <v>2418228</v>
      </c>
      <c r="I27" s="246">
        <f t="shared" ref="I27" si="9">SUM(I28:I33)</f>
        <v>0</v>
      </c>
      <c r="J27" s="246">
        <f>SUM(J28:J33)</f>
        <v>1897252</v>
      </c>
      <c r="K27" s="246">
        <f t="shared" si="0"/>
        <v>4315480</v>
      </c>
    </row>
    <row r="28" spans="1:11" s="225" customFormat="1" hidden="1" x14ac:dyDescent="0.2">
      <c r="A28" s="95" t="s">
        <v>601</v>
      </c>
      <c r="B28" s="93" t="s">
        <v>235</v>
      </c>
      <c r="C28" s="94">
        <v>43</v>
      </c>
      <c r="D28" s="95" t="s">
        <v>101</v>
      </c>
      <c r="E28" s="109">
        <v>3232</v>
      </c>
      <c r="F28" s="141" t="s">
        <v>53</v>
      </c>
      <c r="G28" s="131"/>
      <c r="H28" s="228">
        <v>1853228</v>
      </c>
      <c r="I28" s="228"/>
      <c r="J28" s="228">
        <v>1200000</v>
      </c>
      <c r="K28" s="228">
        <f t="shared" si="0"/>
        <v>3053228</v>
      </c>
    </row>
    <row r="29" spans="1:11" s="225" customFormat="1" hidden="1" x14ac:dyDescent="0.2">
      <c r="A29" s="95" t="s">
        <v>601</v>
      </c>
      <c r="B29" s="93" t="s">
        <v>235</v>
      </c>
      <c r="C29" s="94">
        <v>43</v>
      </c>
      <c r="D29" s="95" t="s">
        <v>101</v>
      </c>
      <c r="E29" s="109">
        <v>3234</v>
      </c>
      <c r="F29" s="141" t="s">
        <v>55</v>
      </c>
      <c r="G29" s="131"/>
      <c r="H29" s="228">
        <v>0</v>
      </c>
      <c r="I29" s="228"/>
      <c r="J29" s="228">
        <v>302000</v>
      </c>
      <c r="K29" s="228">
        <f t="shared" si="0"/>
        <v>302000</v>
      </c>
    </row>
    <row r="30" spans="1:11" s="225" customFormat="1" hidden="1" x14ac:dyDescent="0.2">
      <c r="A30" s="95" t="s">
        <v>601</v>
      </c>
      <c r="B30" s="93" t="s">
        <v>235</v>
      </c>
      <c r="C30" s="94">
        <v>43</v>
      </c>
      <c r="D30" s="95" t="s">
        <v>101</v>
      </c>
      <c r="E30" s="109">
        <v>3235</v>
      </c>
      <c r="F30" s="141" t="s">
        <v>56</v>
      </c>
      <c r="G30" s="131"/>
      <c r="H30" s="228">
        <v>15000</v>
      </c>
      <c r="I30" s="228"/>
      <c r="J30" s="228">
        <v>35000</v>
      </c>
      <c r="K30" s="228">
        <f t="shared" si="0"/>
        <v>50000</v>
      </c>
    </row>
    <row r="31" spans="1:11" s="225" customFormat="1" hidden="1" x14ac:dyDescent="0.2">
      <c r="A31" s="95" t="s">
        <v>601</v>
      </c>
      <c r="B31" s="93" t="s">
        <v>235</v>
      </c>
      <c r="C31" s="94">
        <v>43</v>
      </c>
      <c r="D31" s="95" t="s">
        <v>101</v>
      </c>
      <c r="E31" s="109">
        <v>3237</v>
      </c>
      <c r="F31" s="141" t="s">
        <v>58</v>
      </c>
      <c r="G31" s="131"/>
      <c r="H31" s="228">
        <v>0</v>
      </c>
      <c r="I31" s="228"/>
      <c r="J31" s="228">
        <v>252</v>
      </c>
      <c r="K31" s="228">
        <f>H31-I31+J31</f>
        <v>252</v>
      </c>
    </row>
    <row r="32" spans="1:11" s="225" customFormat="1" hidden="1" x14ac:dyDescent="0.2">
      <c r="A32" s="95" t="s">
        <v>601</v>
      </c>
      <c r="B32" s="93" t="s">
        <v>235</v>
      </c>
      <c r="C32" s="94">
        <v>43</v>
      </c>
      <c r="D32" s="95" t="s">
        <v>101</v>
      </c>
      <c r="E32" s="109">
        <v>3238</v>
      </c>
      <c r="F32" s="141" t="s">
        <v>59</v>
      </c>
      <c r="G32" s="131"/>
      <c r="H32" s="228">
        <v>550000</v>
      </c>
      <c r="I32" s="228"/>
      <c r="J32" s="228"/>
      <c r="K32" s="228">
        <f t="shared" si="0"/>
        <v>550000</v>
      </c>
    </row>
    <row r="33" spans="1:11" s="225" customFormat="1" hidden="1" x14ac:dyDescent="0.2">
      <c r="A33" s="95" t="s">
        <v>601</v>
      </c>
      <c r="B33" s="93" t="s">
        <v>235</v>
      </c>
      <c r="C33" s="94">
        <v>43</v>
      </c>
      <c r="D33" s="95" t="s">
        <v>101</v>
      </c>
      <c r="E33" s="109">
        <v>3239</v>
      </c>
      <c r="F33" s="141" t="s">
        <v>60</v>
      </c>
      <c r="G33" s="131"/>
      <c r="H33" s="228"/>
      <c r="I33" s="228"/>
      <c r="J33" s="228">
        <v>360000</v>
      </c>
      <c r="K33" s="228">
        <f t="shared" si="0"/>
        <v>360000</v>
      </c>
    </row>
    <row r="34" spans="1:11" s="225" customFormat="1" hidden="1" x14ac:dyDescent="0.2">
      <c r="A34" s="132" t="s">
        <v>601</v>
      </c>
      <c r="B34" s="128" t="s">
        <v>235</v>
      </c>
      <c r="C34" s="146">
        <v>43</v>
      </c>
      <c r="D34" s="132"/>
      <c r="E34" s="147">
        <v>329</v>
      </c>
      <c r="F34" s="143"/>
      <c r="G34" s="130"/>
      <c r="H34" s="246">
        <f t="shared" ref="H34:I34" si="10">SUM(H35:H36)</f>
        <v>1665000</v>
      </c>
      <c r="I34" s="246">
        <f t="shared" si="10"/>
        <v>0</v>
      </c>
      <c r="J34" s="246">
        <f t="shared" ref="J34" si="11">SUM(J35:J36)</f>
        <v>0</v>
      </c>
      <c r="K34" s="246">
        <f t="shared" si="0"/>
        <v>1665000</v>
      </c>
    </row>
    <row r="35" spans="1:11" s="225" customFormat="1" ht="30" hidden="1" x14ac:dyDescent="0.2">
      <c r="A35" s="95" t="s">
        <v>601</v>
      </c>
      <c r="B35" s="93" t="s">
        <v>235</v>
      </c>
      <c r="C35" s="94">
        <v>43</v>
      </c>
      <c r="D35" s="95" t="s">
        <v>101</v>
      </c>
      <c r="E35" s="109">
        <v>3291</v>
      </c>
      <c r="F35" s="141" t="s">
        <v>474</v>
      </c>
      <c r="G35" s="131"/>
      <c r="H35" s="228">
        <v>1600000</v>
      </c>
      <c r="I35" s="228"/>
      <c r="J35" s="228"/>
      <c r="K35" s="228">
        <f t="shared" si="0"/>
        <v>1600000</v>
      </c>
    </row>
    <row r="36" spans="1:11" s="225" customFormat="1" hidden="1" x14ac:dyDescent="0.2">
      <c r="A36" s="95" t="s">
        <v>601</v>
      </c>
      <c r="B36" s="93" t="s">
        <v>235</v>
      </c>
      <c r="C36" s="94">
        <v>43</v>
      </c>
      <c r="D36" s="95" t="s">
        <v>101</v>
      </c>
      <c r="E36" s="109">
        <v>3292</v>
      </c>
      <c r="F36" s="141" t="s">
        <v>63</v>
      </c>
      <c r="G36" s="131"/>
      <c r="H36" s="228">
        <v>65000</v>
      </c>
      <c r="I36" s="228"/>
      <c r="J36" s="228"/>
      <c r="K36" s="228">
        <f t="shared" si="0"/>
        <v>65000</v>
      </c>
    </row>
    <row r="37" spans="1:11" s="225" customFormat="1" hidden="1" x14ac:dyDescent="0.2">
      <c r="A37" s="194" t="s">
        <v>601</v>
      </c>
      <c r="B37" s="175" t="s">
        <v>235</v>
      </c>
      <c r="C37" s="165">
        <v>43</v>
      </c>
      <c r="D37" s="165"/>
      <c r="E37" s="166">
        <v>41</v>
      </c>
      <c r="F37" s="167"/>
      <c r="G37" s="168"/>
      <c r="H37" s="247">
        <f t="shared" ref="H37:J37" si="12">H38</f>
        <v>26000</v>
      </c>
      <c r="I37" s="247">
        <f t="shared" si="12"/>
        <v>0</v>
      </c>
      <c r="J37" s="247">
        <f t="shared" si="12"/>
        <v>0</v>
      </c>
      <c r="K37" s="247">
        <f t="shared" si="0"/>
        <v>26000</v>
      </c>
    </row>
    <row r="38" spans="1:11" s="225" customFormat="1" hidden="1" x14ac:dyDescent="0.2">
      <c r="A38" s="132" t="s">
        <v>601</v>
      </c>
      <c r="B38" s="128" t="s">
        <v>235</v>
      </c>
      <c r="C38" s="146">
        <v>43</v>
      </c>
      <c r="D38" s="132"/>
      <c r="E38" s="147">
        <v>412</v>
      </c>
      <c r="F38" s="142"/>
      <c r="G38" s="131"/>
      <c r="H38" s="246">
        <f>H39</f>
        <v>26000</v>
      </c>
      <c r="I38" s="246">
        <f>I39</f>
        <v>0</v>
      </c>
      <c r="J38" s="246">
        <f>J39</f>
        <v>0</v>
      </c>
      <c r="K38" s="246">
        <f t="shared" si="0"/>
        <v>26000</v>
      </c>
    </row>
    <row r="39" spans="1:11" s="225" customFormat="1" hidden="1" x14ac:dyDescent="0.2">
      <c r="A39" s="95" t="s">
        <v>601</v>
      </c>
      <c r="B39" s="93" t="s">
        <v>235</v>
      </c>
      <c r="C39" s="94">
        <v>43</v>
      </c>
      <c r="D39" s="95" t="s">
        <v>101</v>
      </c>
      <c r="E39" s="109">
        <v>4123</v>
      </c>
      <c r="F39" s="141" t="s">
        <v>83</v>
      </c>
      <c r="G39" s="131"/>
      <c r="H39" s="228">
        <v>26000</v>
      </c>
      <c r="I39" s="228"/>
      <c r="J39" s="228"/>
      <c r="K39" s="228">
        <f t="shared" si="0"/>
        <v>26000</v>
      </c>
    </row>
    <row r="40" spans="1:11" s="225" customFormat="1" hidden="1" x14ac:dyDescent="0.2">
      <c r="A40" s="194" t="s">
        <v>601</v>
      </c>
      <c r="B40" s="175" t="s">
        <v>235</v>
      </c>
      <c r="C40" s="165">
        <v>43</v>
      </c>
      <c r="D40" s="165"/>
      <c r="E40" s="166">
        <v>42</v>
      </c>
      <c r="F40" s="167"/>
      <c r="G40" s="168"/>
      <c r="H40" s="247">
        <f t="shared" ref="H40:I40" si="13">H41+H45</f>
        <v>469725</v>
      </c>
      <c r="I40" s="247">
        <f t="shared" si="13"/>
        <v>0</v>
      </c>
      <c r="J40" s="247">
        <f t="shared" ref="J40" si="14">J41+J45</f>
        <v>240000</v>
      </c>
      <c r="K40" s="247">
        <f t="shared" si="0"/>
        <v>709725</v>
      </c>
    </row>
    <row r="41" spans="1:11" s="225" customFormat="1" hidden="1" x14ac:dyDescent="0.2">
      <c r="A41" s="132" t="s">
        <v>601</v>
      </c>
      <c r="B41" s="128" t="s">
        <v>235</v>
      </c>
      <c r="C41" s="146">
        <v>43</v>
      </c>
      <c r="D41" s="132"/>
      <c r="E41" s="147">
        <v>422</v>
      </c>
      <c r="F41" s="142"/>
      <c r="G41" s="131"/>
      <c r="H41" s="246">
        <f t="shared" ref="H41:I41" si="15">SUM(H42:H44)</f>
        <v>139725</v>
      </c>
      <c r="I41" s="246">
        <f t="shared" si="15"/>
        <v>0</v>
      </c>
      <c r="J41" s="246">
        <f t="shared" ref="J41" si="16">SUM(J42:J44)</f>
        <v>0</v>
      </c>
      <c r="K41" s="246">
        <f t="shared" si="0"/>
        <v>139725</v>
      </c>
    </row>
    <row r="42" spans="1:11" s="225" customFormat="1" hidden="1" x14ac:dyDescent="0.2">
      <c r="A42" s="95" t="s">
        <v>601</v>
      </c>
      <c r="B42" s="93" t="s">
        <v>235</v>
      </c>
      <c r="C42" s="94">
        <v>43</v>
      </c>
      <c r="D42" s="95" t="s">
        <v>101</v>
      </c>
      <c r="E42" s="109">
        <v>4221</v>
      </c>
      <c r="F42" s="141" t="s">
        <v>74</v>
      </c>
      <c r="G42" s="131"/>
      <c r="H42" s="228">
        <v>53272</v>
      </c>
      <c r="I42" s="228"/>
      <c r="J42" s="228"/>
      <c r="K42" s="228">
        <f t="shared" si="0"/>
        <v>53272</v>
      </c>
    </row>
    <row r="43" spans="1:11" s="225" customFormat="1" hidden="1" x14ac:dyDescent="0.2">
      <c r="A43" s="95" t="s">
        <v>601</v>
      </c>
      <c r="B43" s="93" t="s">
        <v>235</v>
      </c>
      <c r="C43" s="94">
        <v>43</v>
      </c>
      <c r="D43" s="95" t="s">
        <v>101</v>
      </c>
      <c r="E43" s="109">
        <v>4222</v>
      </c>
      <c r="F43" s="141" t="s">
        <v>75</v>
      </c>
      <c r="G43" s="131"/>
      <c r="H43" s="228">
        <v>66545</v>
      </c>
      <c r="I43" s="228"/>
      <c r="J43" s="228"/>
      <c r="K43" s="228">
        <f t="shared" si="0"/>
        <v>66545</v>
      </c>
    </row>
    <row r="44" spans="1:11" s="225" customFormat="1" hidden="1" x14ac:dyDescent="0.2">
      <c r="A44" s="95" t="s">
        <v>601</v>
      </c>
      <c r="B44" s="93" t="s">
        <v>235</v>
      </c>
      <c r="C44" s="94">
        <v>43</v>
      </c>
      <c r="D44" s="95" t="s">
        <v>101</v>
      </c>
      <c r="E44" s="109">
        <v>4227</v>
      </c>
      <c r="F44" s="141" t="s">
        <v>77</v>
      </c>
      <c r="G44" s="131"/>
      <c r="H44" s="228">
        <v>19908</v>
      </c>
      <c r="I44" s="228"/>
      <c r="J44" s="228"/>
      <c r="K44" s="228">
        <f t="shared" si="0"/>
        <v>19908</v>
      </c>
    </row>
    <row r="45" spans="1:11" s="225" customFormat="1" hidden="1" x14ac:dyDescent="0.2">
      <c r="A45" s="132" t="s">
        <v>601</v>
      </c>
      <c r="B45" s="128" t="s">
        <v>235</v>
      </c>
      <c r="C45" s="146">
        <v>43</v>
      </c>
      <c r="D45" s="132"/>
      <c r="E45" s="147">
        <v>426</v>
      </c>
      <c r="F45" s="143"/>
      <c r="G45" s="130"/>
      <c r="H45" s="246">
        <f t="shared" ref="H45:J45" si="17">H46</f>
        <v>330000</v>
      </c>
      <c r="I45" s="246">
        <f t="shared" si="17"/>
        <v>0</v>
      </c>
      <c r="J45" s="246">
        <f t="shared" si="17"/>
        <v>240000</v>
      </c>
      <c r="K45" s="246">
        <f t="shared" si="0"/>
        <v>570000</v>
      </c>
    </row>
    <row r="46" spans="1:11" s="225" customFormat="1" hidden="1" x14ac:dyDescent="0.2">
      <c r="A46" s="95" t="s">
        <v>601</v>
      </c>
      <c r="B46" s="93" t="s">
        <v>235</v>
      </c>
      <c r="C46" s="94">
        <v>43</v>
      </c>
      <c r="D46" s="95" t="s">
        <v>101</v>
      </c>
      <c r="E46" s="109">
        <v>4262</v>
      </c>
      <c r="F46" s="141" t="s">
        <v>86</v>
      </c>
      <c r="G46" s="131"/>
      <c r="H46" s="228">
        <v>330000</v>
      </c>
      <c r="I46" s="228"/>
      <c r="J46" s="228">
        <v>240000</v>
      </c>
      <c r="K46" s="228">
        <f t="shared" si="0"/>
        <v>570000</v>
      </c>
    </row>
    <row r="47" spans="1:11" s="225" customFormat="1" hidden="1" x14ac:dyDescent="0.2">
      <c r="A47" s="194" t="s">
        <v>601</v>
      </c>
      <c r="B47" s="175" t="s">
        <v>235</v>
      </c>
      <c r="C47" s="165">
        <v>43</v>
      </c>
      <c r="D47" s="165"/>
      <c r="E47" s="166">
        <v>45</v>
      </c>
      <c r="F47" s="167"/>
      <c r="G47" s="168"/>
      <c r="H47" s="247">
        <f t="shared" ref="H47:I47" si="18">H48+H50</f>
        <v>39817</v>
      </c>
      <c r="I47" s="247">
        <f t="shared" si="18"/>
        <v>0</v>
      </c>
      <c r="J47" s="247">
        <f t="shared" ref="J47" si="19">J48+J50</f>
        <v>0</v>
      </c>
      <c r="K47" s="247">
        <f t="shared" si="0"/>
        <v>39817</v>
      </c>
    </row>
    <row r="48" spans="1:11" s="225" customFormat="1" hidden="1" x14ac:dyDescent="0.2">
      <c r="A48" s="132" t="s">
        <v>601</v>
      </c>
      <c r="B48" s="128" t="s">
        <v>235</v>
      </c>
      <c r="C48" s="146">
        <v>43</v>
      </c>
      <c r="D48" s="132"/>
      <c r="E48" s="147">
        <v>452</v>
      </c>
      <c r="F48" s="142"/>
      <c r="G48" s="131"/>
      <c r="H48" s="148">
        <f t="shared" ref="H48:J48" si="20">H49</f>
        <v>26545</v>
      </c>
      <c r="I48" s="148">
        <f t="shared" si="20"/>
        <v>0</v>
      </c>
      <c r="J48" s="148">
        <f t="shared" si="20"/>
        <v>0</v>
      </c>
      <c r="K48" s="148">
        <f t="shared" si="0"/>
        <v>26545</v>
      </c>
    </row>
    <row r="49" spans="1:11" s="225" customFormat="1" hidden="1" x14ac:dyDescent="0.2">
      <c r="A49" s="95" t="s">
        <v>601</v>
      </c>
      <c r="B49" s="93" t="s">
        <v>235</v>
      </c>
      <c r="C49" s="94">
        <v>43</v>
      </c>
      <c r="D49" s="95" t="s">
        <v>101</v>
      </c>
      <c r="E49" s="109">
        <v>4521</v>
      </c>
      <c r="F49" s="141" t="s">
        <v>92</v>
      </c>
      <c r="G49" s="131"/>
      <c r="H49" s="228">
        <v>26545</v>
      </c>
      <c r="I49" s="228"/>
      <c r="J49" s="228"/>
      <c r="K49" s="228">
        <f t="shared" si="0"/>
        <v>26545</v>
      </c>
    </row>
    <row r="50" spans="1:11" s="225" customFormat="1" hidden="1" x14ac:dyDescent="0.2">
      <c r="A50" s="132" t="s">
        <v>601</v>
      </c>
      <c r="B50" s="128" t="s">
        <v>235</v>
      </c>
      <c r="C50" s="146">
        <v>43</v>
      </c>
      <c r="D50" s="132"/>
      <c r="E50" s="147">
        <v>453</v>
      </c>
      <c r="F50" s="142"/>
      <c r="G50" s="131"/>
      <c r="H50" s="148">
        <f t="shared" ref="H50:J50" si="21">H51</f>
        <v>13272</v>
      </c>
      <c r="I50" s="148">
        <f t="shared" si="21"/>
        <v>0</v>
      </c>
      <c r="J50" s="148">
        <f t="shared" si="21"/>
        <v>0</v>
      </c>
      <c r="K50" s="148">
        <f t="shared" si="0"/>
        <v>13272</v>
      </c>
    </row>
    <row r="51" spans="1:11" s="225" customFormat="1" hidden="1" x14ac:dyDescent="0.2">
      <c r="A51" s="95" t="s">
        <v>601</v>
      </c>
      <c r="B51" s="93" t="s">
        <v>235</v>
      </c>
      <c r="C51" s="94">
        <v>43</v>
      </c>
      <c r="D51" s="95" t="s">
        <v>101</v>
      </c>
      <c r="E51" s="109">
        <v>4531</v>
      </c>
      <c r="F51" s="141" t="s">
        <v>198</v>
      </c>
      <c r="G51" s="131"/>
      <c r="H51" s="228">
        <v>13272</v>
      </c>
      <c r="I51" s="228"/>
      <c r="J51" s="228"/>
      <c r="K51" s="228">
        <f t="shared" si="0"/>
        <v>13272</v>
      </c>
    </row>
    <row r="52" spans="1:11" s="225" customFormat="1" hidden="1" x14ac:dyDescent="0.2">
      <c r="A52" s="194" t="s">
        <v>601</v>
      </c>
      <c r="B52" s="175" t="s">
        <v>235</v>
      </c>
      <c r="C52" s="165">
        <v>51</v>
      </c>
      <c r="D52" s="165"/>
      <c r="E52" s="166">
        <v>32</v>
      </c>
      <c r="F52" s="167"/>
      <c r="G52" s="168"/>
      <c r="H52" s="247">
        <f t="shared" ref="H52:J53" si="22">H53</f>
        <v>6636</v>
      </c>
      <c r="I52" s="247">
        <f t="shared" si="22"/>
        <v>0</v>
      </c>
      <c r="J52" s="247">
        <f t="shared" si="22"/>
        <v>0</v>
      </c>
      <c r="K52" s="247">
        <f t="shared" si="0"/>
        <v>6636</v>
      </c>
    </row>
    <row r="53" spans="1:11" s="225" customFormat="1" hidden="1" x14ac:dyDescent="0.2">
      <c r="A53" s="132" t="s">
        <v>601</v>
      </c>
      <c r="B53" s="128" t="s">
        <v>235</v>
      </c>
      <c r="C53" s="146">
        <v>51</v>
      </c>
      <c r="D53" s="132"/>
      <c r="E53" s="147">
        <v>321</v>
      </c>
      <c r="F53" s="142"/>
      <c r="G53" s="131"/>
      <c r="H53" s="148">
        <f t="shared" si="22"/>
        <v>6636</v>
      </c>
      <c r="I53" s="148">
        <f t="shared" si="22"/>
        <v>0</v>
      </c>
      <c r="J53" s="148">
        <f t="shared" si="22"/>
        <v>0</v>
      </c>
      <c r="K53" s="148">
        <f t="shared" si="0"/>
        <v>6636</v>
      </c>
    </row>
    <row r="54" spans="1:11" s="225" customFormat="1" hidden="1" x14ac:dyDescent="0.2">
      <c r="A54" s="95" t="s">
        <v>601</v>
      </c>
      <c r="B54" s="93" t="s">
        <v>235</v>
      </c>
      <c r="C54" s="94">
        <v>51</v>
      </c>
      <c r="D54" s="95" t="s">
        <v>101</v>
      </c>
      <c r="E54" s="109">
        <v>3211</v>
      </c>
      <c r="F54" s="141" t="s">
        <v>42</v>
      </c>
      <c r="G54" s="131"/>
      <c r="H54" s="228">
        <v>6636</v>
      </c>
      <c r="I54" s="228"/>
      <c r="J54" s="228"/>
      <c r="K54" s="228">
        <f t="shared" si="0"/>
        <v>6636</v>
      </c>
    </row>
    <row r="55" spans="1:11" s="225" customFormat="1" hidden="1" x14ac:dyDescent="0.2">
      <c r="A55" s="194" t="s">
        <v>601</v>
      </c>
      <c r="B55" s="175" t="s">
        <v>235</v>
      </c>
      <c r="C55" s="165">
        <v>52</v>
      </c>
      <c r="D55" s="165"/>
      <c r="E55" s="166">
        <v>32</v>
      </c>
      <c r="F55" s="167"/>
      <c r="G55" s="168"/>
      <c r="H55" s="247">
        <f>H56</f>
        <v>0</v>
      </c>
      <c r="I55" s="247">
        <f t="shared" ref="I55:J55" si="23">I56</f>
        <v>0</v>
      </c>
      <c r="J55" s="247">
        <f t="shared" si="23"/>
        <v>0</v>
      </c>
      <c r="K55" s="247">
        <f t="shared" si="0"/>
        <v>0</v>
      </c>
    </row>
    <row r="56" spans="1:11" s="225" customFormat="1" hidden="1" x14ac:dyDescent="0.2">
      <c r="A56" s="132" t="s">
        <v>601</v>
      </c>
      <c r="B56" s="128" t="s">
        <v>235</v>
      </c>
      <c r="C56" s="146">
        <v>52</v>
      </c>
      <c r="D56" s="132"/>
      <c r="E56" s="147">
        <v>323</v>
      </c>
      <c r="F56" s="142"/>
      <c r="G56" s="131"/>
      <c r="H56" s="148">
        <f>SUM(H57:H58)</f>
        <v>0</v>
      </c>
      <c r="I56" s="148">
        <f t="shared" ref="I56:J56" si="24">SUM(I57:I58)</f>
        <v>0</v>
      </c>
      <c r="J56" s="148">
        <f t="shared" si="24"/>
        <v>0</v>
      </c>
      <c r="K56" s="148">
        <f t="shared" si="0"/>
        <v>0</v>
      </c>
    </row>
    <row r="57" spans="1:11" s="225" customFormat="1" hidden="1" x14ac:dyDescent="0.2">
      <c r="A57" s="95" t="s">
        <v>601</v>
      </c>
      <c r="B57" s="93" t="s">
        <v>235</v>
      </c>
      <c r="C57" s="94">
        <v>52</v>
      </c>
      <c r="D57" s="95" t="s">
        <v>101</v>
      </c>
      <c r="E57" s="109">
        <v>3232</v>
      </c>
      <c r="F57" s="141" t="s">
        <v>53</v>
      </c>
      <c r="G57" s="131"/>
      <c r="H57" s="228"/>
      <c r="I57" s="228"/>
      <c r="J57" s="228"/>
      <c r="K57" s="228">
        <f t="shared" si="0"/>
        <v>0</v>
      </c>
    </row>
    <row r="58" spans="1:11" s="225" customFormat="1" hidden="1" x14ac:dyDescent="0.2">
      <c r="A58" s="95" t="s">
        <v>601</v>
      </c>
      <c r="B58" s="93" t="s">
        <v>235</v>
      </c>
      <c r="C58" s="94">
        <v>52</v>
      </c>
      <c r="D58" s="95" t="s">
        <v>101</v>
      </c>
      <c r="E58" s="109">
        <v>3238</v>
      </c>
      <c r="F58" s="141" t="s">
        <v>59</v>
      </c>
      <c r="G58" s="131"/>
      <c r="H58" s="228"/>
      <c r="I58" s="228"/>
      <c r="J58" s="228"/>
      <c r="K58" s="228">
        <f t="shared" si="0"/>
        <v>0</v>
      </c>
    </row>
    <row r="59" spans="1:11" s="225" customFormat="1" hidden="1" x14ac:dyDescent="0.2">
      <c r="A59" s="194" t="s">
        <v>601</v>
      </c>
      <c r="B59" s="175" t="s">
        <v>235</v>
      </c>
      <c r="C59" s="165">
        <v>52</v>
      </c>
      <c r="D59" s="165"/>
      <c r="E59" s="166">
        <v>41</v>
      </c>
      <c r="F59" s="167"/>
      <c r="G59" s="168"/>
      <c r="H59" s="247">
        <f>H60</f>
        <v>0</v>
      </c>
      <c r="I59" s="247">
        <f t="shared" ref="I59:J60" si="25">I60</f>
        <v>0</v>
      </c>
      <c r="J59" s="247">
        <f t="shared" si="25"/>
        <v>0</v>
      </c>
      <c r="K59" s="247">
        <f t="shared" si="0"/>
        <v>0</v>
      </c>
    </row>
    <row r="60" spans="1:11" s="225" customFormat="1" hidden="1" x14ac:dyDescent="0.2">
      <c r="A60" s="132" t="s">
        <v>601</v>
      </c>
      <c r="B60" s="128" t="s">
        <v>235</v>
      </c>
      <c r="C60" s="146">
        <v>52</v>
      </c>
      <c r="D60" s="132"/>
      <c r="E60" s="147">
        <v>412</v>
      </c>
      <c r="F60" s="142"/>
      <c r="G60" s="131"/>
      <c r="H60" s="148">
        <f>H61</f>
        <v>0</v>
      </c>
      <c r="I60" s="148">
        <f t="shared" si="25"/>
        <v>0</v>
      </c>
      <c r="J60" s="148">
        <f t="shared" si="25"/>
        <v>0</v>
      </c>
      <c r="K60" s="148">
        <f t="shared" si="0"/>
        <v>0</v>
      </c>
    </row>
    <row r="61" spans="1:11" s="225" customFormat="1" hidden="1" x14ac:dyDescent="0.2">
      <c r="A61" s="95" t="s">
        <v>601</v>
      </c>
      <c r="B61" s="93" t="s">
        <v>235</v>
      </c>
      <c r="C61" s="94">
        <v>52</v>
      </c>
      <c r="D61" s="95" t="s">
        <v>101</v>
      </c>
      <c r="E61" s="109">
        <v>4123</v>
      </c>
      <c r="F61" s="141" t="s">
        <v>83</v>
      </c>
      <c r="G61" s="131"/>
      <c r="H61" s="228"/>
      <c r="I61" s="228"/>
      <c r="J61" s="228"/>
      <c r="K61" s="228">
        <f t="shared" si="0"/>
        <v>0</v>
      </c>
    </row>
    <row r="62" spans="1:11" s="225" customFormat="1" hidden="1" x14ac:dyDescent="0.2">
      <c r="A62" s="194" t="s">
        <v>601</v>
      </c>
      <c r="B62" s="175" t="s">
        <v>235</v>
      </c>
      <c r="C62" s="165">
        <v>52</v>
      </c>
      <c r="D62" s="165"/>
      <c r="E62" s="166">
        <v>42</v>
      </c>
      <c r="F62" s="167"/>
      <c r="G62" s="168"/>
      <c r="H62" s="247">
        <f>H63+H65</f>
        <v>0</v>
      </c>
      <c r="I62" s="247">
        <f t="shared" ref="I62:J62" si="26">I63+I65</f>
        <v>0</v>
      </c>
      <c r="J62" s="247">
        <f t="shared" si="26"/>
        <v>0</v>
      </c>
      <c r="K62" s="247">
        <f t="shared" si="0"/>
        <v>0</v>
      </c>
    </row>
    <row r="63" spans="1:11" s="225" customFormat="1" hidden="1" x14ac:dyDescent="0.2">
      <c r="A63" s="132" t="s">
        <v>601</v>
      </c>
      <c r="B63" s="128" t="s">
        <v>235</v>
      </c>
      <c r="C63" s="146">
        <v>52</v>
      </c>
      <c r="D63" s="132"/>
      <c r="E63" s="147">
        <v>422</v>
      </c>
      <c r="F63" s="142"/>
      <c r="G63" s="131"/>
      <c r="H63" s="148">
        <f>H64</f>
        <v>0</v>
      </c>
      <c r="I63" s="148">
        <f t="shared" ref="I63:J63" si="27">I64</f>
        <v>0</v>
      </c>
      <c r="J63" s="148">
        <f t="shared" si="27"/>
        <v>0</v>
      </c>
      <c r="K63" s="148">
        <f t="shared" si="0"/>
        <v>0</v>
      </c>
    </row>
    <row r="64" spans="1:11" s="225" customFormat="1" hidden="1" x14ac:dyDescent="0.2">
      <c r="A64" s="95" t="s">
        <v>601</v>
      </c>
      <c r="B64" s="93" t="s">
        <v>235</v>
      </c>
      <c r="C64" s="94">
        <v>52</v>
      </c>
      <c r="D64" s="95" t="s">
        <v>101</v>
      </c>
      <c r="E64" s="109">
        <v>4227</v>
      </c>
      <c r="F64" s="141" t="s">
        <v>77</v>
      </c>
      <c r="G64" s="131"/>
      <c r="H64" s="228"/>
      <c r="I64" s="228"/>
      <c r="J64" s="228"/>
      <c r="K64" s="228">
        <f t="shared" si="0"/>
        <v>0</v>
      </c>
    </row>
    <row r="65" spans="1:11" s="225" customFormat="1" hidden="1" x14ac:dyDescent="0.2">
      <c r="A65" s="132" t="s">
        <v>601</v>
      </c>
      <c r="B65" s="128" t="s">
        <v>235</v>
      </c>
      <c r="C65" s="146">
        <v>52</v>
      </c>
      <c r="D65" s="132"/>
      <c r="E65" s="147">
        <v>426</v>
      </c>
      <c r="F65" s="142"/>
      <c r="G65" s="131"/>
      <c r="H65" s="148">
        <f>H66</f>
        <v>0</v>
      </c>
      <c r="I65" s="148">
        <f t="shared" ref="I65:J65" si="28">I66</f>
        <v>0</v>
      </c>
      <c r="J65" s="148">
        <f t="shared" si="28"/>
        <v>0</v>
      </c>
      <c r="K65" s="148">
        <f t="shared" si="0"/>
        <v>0</v>
      </c>
    </row>
    <row r="66" spans="1:11" s="225" customFormat="1" hidden="1" x14ac:dyDescent="0.2">
      <c r="A66" s="95" t="s">
        <v>601</v>
      </c>
      <c r="B66" s="93" t="s">
        <v>235</v>
      </c>
      <c r="C66" s="94">
        <v>52</v>
      </c>
      <c r="D66" s="95" t="s">
        <v>101</v>
      </c>
      <c r="E66" s="109">
        <v>4262</v>
      </c>
      <c r="F66" s="141" t="s">
        <v>86</v>
      </c>
      <c r="G66" s="131"/>
      <c r="H66" s="228"/>
      <c r="I66" s="228"/>
      <c r="J66" s="228"/>
      <c r="K66" s="228">
        <f t="shared" si="0"/>
        <v>0</v>
      </c>
    </row>
    <row r="67" spans="1:11" s="223" customFormat="1" ht="47.25" hidden="1" x14ac:dyDescent="0.2">
      <c r="A67" s="195" t="s">
        <v>601</v>
      </c>
      <c r="B67" s="170" t="s">
        <v>877</v>
      </c>
      <c r="C67" s="170"/>
      <c r="D67" s="170"/>
      <c r="E67" s="171"/>
      <c r="F67" s="173" t="s">
        <v>878</v>
      </c>
      <c r="G67" s="174" t="s">
        <v>627</v>
      </c>
      <c r="H67" s="248">
        <f>H68</f>
        <v>1425000</v>
      </c>
      <c r="I67" s="248">
        <f>I68</f>
        <v>823851</v>
      </c>
      <c r="J67" s="248">
        <f>J68</f>
        <v>15447</v>
      </c>
      <c r="K67" s="248">
        <f t="shared" si="0"/>
        <v>616596</v>
      </c>
    </row>
    <row r="68" spans="1:11" s="225" customFormat="1" hidden="1" x14ac:dyDescent="0.2">
      <c r="A68" s="183" t="s">
        <v>601</v>
      </c>
      <c r="B68" s="165" t="s">
        <v>877</v>
      </c>
      <c r="C68" s="165">
        <v>51</v>
      </c>
      <c r="D68" s="165"/>
      <c r="E68" s="166">
        <v>36</v>
      </c>
      <c r="F68" s="167"/>
      <c r="G68" s="168"/>
      <c r="H68" s="247">
        <f>H69+H72</f>
        <v>1425000</v>
      </c>
      <c r="I68" s="247">
        <f>I69+I72</f>
        <v>823851</v>
      </c>
      <c r="J68" s="247">
        <f>J69+J72</f>
        <v>15447</v>
      </c>
      <c r="K68" s="247">
        <f t="shared" si="0"/>
        <v>616596</v>
      </c>
    </row>
    <row r="69" spans="1:11" s="225" customFormat="1" hidden="1" x14ac:dyDescent="0.2">
      <c r="A69" s="152" t="s">
        <v>601</v>
      </c>
      <c r="B69" s="146" t="s">
        <v>877</v>
      </c>
      <c r="C69" s="146">
        <v>51</v>
      </c>
      <c r="D69" s="132"/>
      <c r="E69" s="129">
        <v>361</v>
      </c>
      <c r="F69" s="143"/>
      <c r="G69" s="130"/>
      <c r="H69" s="148">
        <f t="shared" ref="H69:I69" si="29">SUM(H70:H71)</f>
        <v>1350000</v>
      </c>
      <c r="I69" s="148">
        <f t="shared" si="29"/>
        <v>823851</v>
      </c>
      <c r="J69" s="148">
        <f t="shared" ref="J69" si="30">SUM(J70:J71)</f>
        <v>0</v>
      </c>
      <c r="K69" s="148">
        <f t="shared" si="0"/>
        <v>526149</v>
      </c>
    </row>
    <row r="70" spans="1:11" s="225" customFormat="1" hidden="1" x14ac:dyDescent="0.2">
      <c r="A70" s="108" t="s">
        <v>601</v>
      </c>
      <c r="B70" s="94" t="s">
        <v>877</v>
      </c>
      <c r="C70" s="94">
        <v>51</v>
      </c>
      <c r="D70" s="95" t="s">
        <v>101</v>
      </c>
      <c r="E70" s="118">
        <v>3611</v>
      </c>
      <c r="F70" s="141" t="s">
        <v>726</v>
      </c>
      <c r="G70" s="131"/>
      <c r="H70" s="228">
        <v>1170000</v>
      </c>
      <c r="I70" s="228">
        <v>749170</v>
      </c>
      <c r="J70" s="228"/>
      <c r="K70" s="228">
        <f t="shared" si="0"/>
        <v>420830</v>
      </c>
    </row>
    <row r="71" spans="1:11" s="225" customFormat="1" hidden="1" x14ac:dyDescent="0.2">
      <c r="A71" s="108" t="s">
        <v>601</v>
      </c>
      <c r="B71" s="94" t="s">
        <v>877</v>
      </c>
      <c r="C71" s="94">
        <v>51</v>
      </c>
      <c r="D71" s="95" t="s">
        <v>101</v>
      </c>
      <c r="E71" s="118">
        <v>3612</v>
      </c>
      <c r="F71" s="141" t="s">
        <v>688</v>
      </c>
      <c r="G71" s="131"/>
      <c r="H71" s="228">
        <v>180000</v>
      </c>
      <c r="I71" s="228">
        <v>74681</v>
      </c>
      <c r="J71" s="228"/>
      <c r="K71" s="228">
        <f t="shared" si="0"/>
        <v>105319</v>
      </c>
    </row>
    <row r="72" spans="1:11" s="207" customFormat="1" hidden="1" x14ac:dyDescent="0.2">
      <c r="A72" s="152" t="s">
        <v>601</v>
      </c>
      <c r="B72" s="146" t="s">
        <v>877</v>
      </c>
      <c r="C72" s="146">
        <v>51</v>
      </c>
      <c r="D72" s="132"/>
      <c r="E72" s="129">
        <v>369</v>
      </c>
      <c r="F72" s="143"/>
      <c r="G72" s="130"/>
      <c r="H72" s="148">
        <f t="shared" ref="H72:J72" si="31">SUM(H73:H73)</f>
        <v>75000</v>
      </c>
      <c r="I72" s="148">
        <f t="shared" si="31"/>
        <v>0</v>
      </c>
      <c r="J72" s="148">
        <f t="shared" si="31"/>
        <v>15447</v>
      </c>
      <c r="K72" s="148">
        <f t="shared" si="0"/>
        <v>90447</v>
      </c>
    </row>
    <row r="73" spans="1:11" s="225" customFormat="1" ht="45" hidden="1" x14ac:dyDescent="0.2">
      <c r="A73" s="108" t="s">
        <v>601</v>
      </c>
      <c r="B73" s="94" t="s">
        <v>877</v>
      </c>
      <c r="C73" s="94">
        <v>51</v>
      </c>
      <c r="D73" s="95" t="s">
        <v>101</v>
      </c>
      <c r="E73" s="118">
        <v>3693</v>
      </c>
      <c r="F73" s="141" t="s">
        <v>879</v>
      </c>
      <c r="G73" s="131"/>
      <c r="H73" s="228">
        <v>75000</v>
      </c>
      <c r="I73" s="228"/>
      <c r="J73" s="228">
        <v>15447</v>
      </c>
      <c r="K73" s="228">
        <f t="shared" si="0"/>
        <v>90447</v>
      </c>
    </row>
    <row r="74" spans="1:11" s="225" customFormat="1" ht="47.25" hidden="1" x14ac:dyDescent="0.2">
      <c r="A74" s="195" t="s">
        <v>601</v>
      </c>
      <c r="B74" s="170" t="s">
        <v>643</v>
      </c>
      <c r="C74" s="170"/>
      <c r="D74" s="170"/>
      <c r="E74" s="171"/>
      <c r="F74" s="173" t="s">
        <v>644</v>
      </c>
      <c r="G74" s="174" t="s">
        <v>627</v>
      </c>
      <c r="H74" s="248">
        <f>H75+H80</f>
        <v>5242</v>
      </c>
      <c r="I74" s="248">
        <f>I75+I80</f>
        <v>0</v>
      </c>
      <c r="J74" s="248">
        <f>J75+J80</f>
        <v>1714</v>
      </c>
      <c r="K74" s="248">
        <f t="shared" si="0"/>
        <v>6956</v>
      </c>
    </row>
    <row r="75" spans="1:11" s="225" customFormat="1" hidden="1" x14ac:dyDescent="0.2">
      <c r="A75" s="183" t="s">
        <v>601</v>
      </c>
      <c r="B75" s="165" t="s">
        <v>643</v>
      </c>
      <c r="C75" s="165">
        <v>51</v>
      </c>
      <c r="D75" s="165"/>
      <c r="E75" s="166">
        <v>31</v>
      </c>
      <c r="F75" s="167"/>
      <c r="G75" s="168"/>
      <c r="H75" s="247">
        <f t="shared" ref="H75:I75" si="32">H76+H78</f>
        <v>2190</v>
      </c>
      <c r="I75" s="247">
        <f t="shared" si="32"/>
        <v>0</v>
      </c>
      <c r="J75" s="247">
        <f t="shared" ref="J75" si="33">J76+J78</f>
        <v>654</v>
      </c>
      <c r="K75" s="247">
        <f t="shared" si="0"/>
        <v>2844</v>
      </c>
    </row>
    <row r="76" spans="1:11" s="225" customFormat="1" hidden="1" x14ac:dyDescent="0.2">
      <c r="A76" s="152" t="s">
        <v>601</v>
      </c>
      <c r="B76" s="146" t="s">
        <v>643</v>
      </c>
      <c r="C76" s="146">
        <v>51</v>
      </c>
      <c r="D76" s="132"/>
      <c r="E76" s="129">
        <v>311</v>
      </c>
      <c r="F76" s="143"/>
      <c r="G76" s="130"/>
      <c r="H76" s="148">
        <f t="shared" ref="H76:J76" si="34">H77</f>
        <v>1858</v>
      </c>
      <c r="I76" s="148">
        <f t="shared" si="34"/>
        <v>0</v>
      </c>
      <c r="J76" s="148">
        <f t="shared" si="34"/>
        <v>583</v>
      </c>
      <c r="K76" s="148">
        <f t="shared" si="0"/>
        <v>2441</v>
      </c>
    </row>
    <row r="77" spans="1:11" s="225" customFormat="1" hidden="1" x14ac:dyDescent="0.2">
      <c r="A77" s="108" t="s">
        <v>601</v>
      </c>
      <c r="B77" s="94" t="s">
        <v>643</v>
      </c>
      <c r="C77" s="94">
        <v>51</v>
      </c>
      <c r="D77" s="95" t="s">
        <v>101</v>
      </c>
      <c r="E77" s="118">
        <v>3111</v>
      </c>
      <c r="F77" s="141" t="s">
        <v>33</v>
      </c>
      <c r="G77" s="131"/>
      <c r="H77" s="228">
        <v>1858</v>
      </c>
      <c r="I77" s="228"/>
      <c r="J77" s="228">
        <v>583</v>
      </c>
      <c r="K77" s="228">
        <f t="shared" si="0"/>
        <v>2441</v>
      </c>
    </row>
    <row r="78" spans="1:11" s="207" customFormat="1" hidden="1" x14ac:dyDescent="0.2">
      <c r="A78" s="152" t="s">
        <v>601</v>
      </c>
      <c r="B78" s="146" t="s">
        <v>643</v>
      </c>
      <c r="C78" s="146">
        <v>51</v>
      </c>
      <c r="D78" s="132"/>
      <c r="E78" s="129">
        <v>313</v>
      </c>
      <c r="F78" s="143"/>
      <c r="G78" s="130"/>
      <c r="H78" s="148">
        <f t="shared" ref="H78:J78" si="35">H79</f>
        <v>332</v>
      </c>
      <c r="I78" s="148">
        <f t="shared" si="35"/>
        <v>0</v>
      </c>
      <c r="J78" s="148">
        <f t="shared" si="35"/>
        <v>71</v>
      </c>
      <c r="K78" s="148">
        <f t="shared" si="0"/>
        <v>403</v>
      </c>
    </row>
    <row r="79" spans="1:11" s="225" customFormat="1" hidden="1" x14ac:dyDescent="0.2">
      <c r="A79" s="108" t="s">
        <v>601</v>
      </c>
      <c r="B79" s="94" t="s">
        <v>643</v>
      </c>
      <c r="C79" s="94">
        <v>51</v>
      </c>
      <c r="D79" s="95" t="s">
        <v>101</v>
      </c>
      <c r="E79" s="118">
        <v>3132</v>
      </c>
      <c r="F79" s="141" t="s">
        <v>40</v>
      </c>
      <c r="G79" s="131"/>
      <c r="H79" s="228">
        <v>332</v>
      </c>
      <c r="I79" s="228"/>
      <c r="J79" s="228">
        <v>71</v>
      </c>
      <c r="K79" s="228">
        <f t="shared" si="0"/>
        <v>403</v>
      </c>
    </row>
    <row r="80" spans="1:11" s="225" customFormat="1" hidden="1" x14ac:dyDescent="0.2">
      <c r="A80" s="183" t="s">
        <v>601</v>
      </c>
      <c r="B80" s="165" t="s">
        <v>643</v>
      </c>
      <c r="C80" s="165">
        <v>51</v>
      </c>
      <c r="D80" s="165"/>
      <c r="E80" s="166">
        <v>32</v>
      </c>
      <c r="F80" s="167"/>
      <c r="G80" s="168"/>
      <c r="H80" s="247">
        <f t="shared" ref="H80:I80" si="36">H81+H83+H85</f>
        <v>3052</v>
      </c>
      <c r="I80" s="247">
        <f t="shared" si="36"/>
        <v>0</v>
      </c>
      <c r="J80" s="247">
        <f t="shared" ref="J80" si="37">J81+J83+J85</f>
        <v>1060</v>
      </c>
      <c r="K80" s="247">
        <f t="shared" si="0"/>
        <v>4112</v>
      </c>
    </row>
    <row r="81" spans="1:11" s="225" customFormat="1" hidden="1" x14ac:dyDescent="0.2">
      <c r="A81" s="152" t="s">
        <v>601</v>
      </c>
      <c r="B81" s="146" t="s">
        <v>643</v>
      </c>
      <c r="C81" s="146">
        <v>51</v>
      </c>
      <c r="D81" s="132"/>
      <c r="E81" s="129">
        <v>321</v>
      </c>
      <c r="F81" s="143"/>
      <c r="G81" s="130"/>
      <c r="H81" s="148">
        <f t="shared" ref="H81:J81" si="38">H82</f>
        <v>2654</v>
      </c>
      <c r="I81" s="148">
        <f t="shared" si="38"/>
        <v>0</v>
      </c>
      <c r="J81" s="148">
        <f t="shared" si="38"/>
        <v>0</v>
      </c>
      <c r="K81" s="148">
        <f t="shared" si="0"/>
        <v>2654</v>
      </c>
    </row>
    <row r="82" spans="1:11" s="225" customFormat="1" hidden="1" x14ac:dyDescent="0.2">
      <c r="A82" s="108" t="s">
        <v>601</v>
      </c>
      <c r="B82" s="94" t="s">
        <v>643</v>
      </c>
      <c r="C82" s="94">
        <v>51</v>
      </c>
      <c r="D82" s="95" t="s">
        <v>101</v>
      </c>
      <c r="E82" s="118">
        <v>3211</v>
      </c>
      <c r="F82" s="141" t="s">
        <v>42</v>
      </c>
      <c r="G82" s="131"/>
      <c r="H82" s="228">
        <v>2654</v>
      </c>
      <c r="I82" s="228"/>
      <c r="J82" s="228"/>
      <c r="K82" s="228">
        <f t="shared" ref="K82:K145" si="39">H82-I82+J82</f>
        <v>2654</v>
      </c>
    </row>
    <row r="83" spans="1:11" s="225" customFormat="1" hidden="1" x14ac:dyDescent="0.2">
      <c r="A83" s="152" t="s">
        <v>601</v>
      </c>
      <c r="B83" s="146" t="s">
        <v>643</v>
      </c>
      <c r="C83" s="146">
        <v>51</v>
      </c>
      <c r="D83" s="132"/>
      <c r="E83" s="129">
        <v>322</v>
      </c>
      <c r="F83" s="143"/>
      <c r="G83" s="130"/>
      <c r="H83" s="148">
        <f t="shared" ref="H83:J83" si="40">H84</f>
        <v>398</v>
      </c>
      <c r="I83" s="148">
        <f t="shared" si="40"/>
        <v>0</v>
      </c>
      <c r="J83" s="148">
        <f t="shared" si="40"/>
        <v>0</v>
      </c>
      <c r="K83" s="148">
        <f t="shared" si="39"/>
        <v>398</v>
      </c>
    </row>
    <row r="84" spans="1:11" s="225" customFormat="1" hidden="1" x14ac:dyDescent="0.2">
      <c r="A84" s="108" t="s">
        <v>601</v>
      </c>
      <c r="B84" s="94" t="s">
        <v>643</v>
      </c>
      <c r="C84" s="94">
        <v>51</v>
      </c>
      <c r="D84" s="95" t="s">
        <v>101</v>
      </c>
      <c r="E84" s="118">
        <v>3223</v>
      </c>
      <c r="F84" s="141" t="s">
        <v>48</v>
      </c>
      <c r="G84" s="131"/>
      <c r="H84" s="228">
        <v>398</v>
      </c>
      <c r="I84" s="228"/>
      <c r="J84" s="228"/>
      <c r="K84" s="228">
        <f t="shared" si="39"/>
        <v>398</v>
      </c>
    </row>
    <row r="85" spans="1:11" s="225" customFormat="1" hidden="1" x14ac:dyDescent="0.2">
      <c r="A85" s="152" t="s">
        <v>601</v>
      </c>
      <c r="B85" s="146" t="s">
        <v>643</v>
      </c>
      <c r="C85" s="146">
        <v>51</v>
      </c>
      <c r="D85" s="132"/>
      <c r="E85" s="129">
        <v>329</v>
      </c>
      <c r="F85" s="143"/>
      <c r="G85" s="130"/>
      <c r="H85" s="148">
        <f t="shared" ref="H85:J85" si="41">H86</f>
        <v>0</v>
      </c>
      <c r="I85" s="148">
        <f t="shared" si="41"/>
        <v>0</v>
      </c>
      <c r="J85" s="148">
        <f t="shared" si="41"/>
        <v>1060</v>
      </c>
      <c r="K85" s="148">
        <f t="shared" si="39"/>
        <v>1060</v>
      </c>
    </row>
    <row r="86" spans="1:11" s="225" customFormat="1" hidden="1" x14ac:dyDescent="0.2">
      <c r="A86" s="108" t="s">
        <v>601</v>
      </c>
      <c r="B86" s="94" t="s">
        <v>643</v>
      </c>
      <c r="C86" s="94">
        <v>51</v>
      </c>
      <c r="D86" s="95" t="s">
        <v>101</v>
      </c>
      <c r="E86" s="118">
        <v>3293</v>
      </c>
      <c r="F86" s="141" t="s">
        <v>64</v>
      </c>
      <c r="G86" s="131"/>
      <c r="H86" s="228"/>
      <c r="I86" s="228"/>
      <c r="J86" s="228">
        <v>1060</v>
      </c>
      <c r="K86" s="228">
        <f t="shared" si="39"/>
        <v>1060</v>
      </c>
    </row>
    <row r="87" spans="1:11" s="225" customFormat="1" ht="33.75" hidden="1" x14ac:dyDescent="0.2">
      <c r="A87" s="195" t="s">
        <v>601</v>
      </c>
      <c r="B87" s="170" t="s">
        <v>645</v>
      </c>
      <c r="C87" s="170"/>
      <c r="D87" s="170"/>
      <c r="E87" s="171"/>
      <c r="F87" s="173" t="s">
        <v>646</v>
      </c>
      <c r="G87" s="174" t="s">
        <v>627</v>
      </c>
      <c r="H87" s="248">
        <f>H116+H123+H135+H138+H88+H95+H107+H110</f>
        <v>297000</v>
      </c>
      <c r="I87" s="248">
        <f>I116+I123+I135+I138+I88+I95+I107+I110</f>
        <v>14800</v>
      </c>
      <c r="J87" s="248">
        <f>J116+J123+J135+J138+J88+J95+J107+J110</f>
        <v>31600</v>
      </c>
      <c r="K87" s="248">
        <f t="shared" si="39"/>
        <v>313800</v>
      </c>
    </row>
    <row r="88" spans="1:11" s="225" customFormat="1" hidden="1" x14ac:dyDescent="0.2">
      <c r="A88" s="183" t="s">
        <v>601</v>
      </c>
      <c r="B88" s="165" t="s">
        <v>645</v>
      </c>
      <c r="C88" s="165">
        <v>51</v>
      </c>
      <c r="D88" s="165"/>
      <c r="E88" s="166">
        <v>31</v>
      </c>
      <c r="F88" s="167"/>
      <c r="G88" s="168"/>
      <c r="H88" s="247">
        <f t="shared" ref="H88:I88" si="42">H89+H93+H91</f>
        <v>31050</v>
      </c>
      <c r="I88" s="247">
        <f t="shared" si="42"/>
        <v>0</v>
      </c>
      <c r="J88" s="247">
        <f t="shared" ref="J88" si="43">J89+J93+J91</f>
        <v>31600</v>
      </c>
      <c r="K88" s="247">
        <f t="shared" si="39"/>
        <v>62650</v>
      </c>
    </row>
    <row r="89" spans="1:11" s="225" customFormat="1" hidden="1" x14ac:dyDescent="0.2">
      <c r="A89" s="152" t="s">
        <v>601</v>
      </c>
      <c r="B89" s="146" t="s">
        <v>645</v>
      </c>
      <c r="C89" s="146">
        <v>51</v>
      </c>
      <c r="D89" s="132"/>
      <c r="E89" s="129">
        <v>311</v>
      </c>
      <c r="F89" s="143"/>
      <c r="G89" s="130"/>
      <c r="H89" s="148">
        <f t="shared" ref="H89:J89" si="44">H90</f>
        <v>26700</v>
      </c>
      <c r="I89" s="148">
        <f t="shared" si="44"/>
        <v>0</v>
      </c>
      <c r="J89" s="148">
        <f t="shared" si="44"/>
        <v>26800</v>
      </c>
      <c r="K89" s="148">
        <f t="shared" si="39"/>
        <v>53500</v>
      </c>
    </row>
    <row r="90" spans="1:11" s="225" customFormat="1" hidden="1" x14ac:dyDescent="0.2">
      <c r="A90" s="108" t="s">
        <v>601</v>
      </c>
      <c r="B90" s="94" t="s">
        <v>645</v>
      </c>
      <c r="C90" s="94">
        <v>51</v>
      </c>
      <c r="D90" s="95" t="s">
        <v>101</v>
      </c>
      <c r="E90" s="118">
        <v>3111</v>
      </c>
      <c r="F90" s="141" t="s">
        <v>33</v>
      </c>
      <c r="G90" s="131"/>
      <c r="H90" s="228">
        <v>26700</v>
      </c>
      <c r="I90" s="228"/>
      <c r="J90" s="228">
        <v>26800</v>
      </c>
      <c r="K90" s="228">
        <f t="shared" si="39"/>
        <v>53500</v>
      </c>
    </row>
    <row r="91" spans="1:11" s="207" customFormat="1" hidden="1" x14ac:dyDescent="0.2">
      <c r="A91" s="152" t="s">
        <v>601</v>
      </c>
      <c r="B91" s="146" t="s">
        <v>645</v>
      </c>
      <c r="C91" s="146">
        <v>51</v>
      </c>
      <c r="D91" s="132"/>
      <c r="E91" s="129">
        <v>312</v>
      </c>
      <c r="F91" s="143"/>
      <c r="G91" s="130"/>
      <c r="H91" s="148">
        <f t="shared" ref="H91:J91" si="45">H92</f>
        <v>350</v>
      </c>
      <c r="I91" s="148">
        <f t="shared" si="45"/>
        <v>0</v>
      </c>
      <c r="J91" s="148">
        <f t="shared" si="45"/>
        <v>0</v>
      </c>
      <c r="K91" s="148">
        <f t="shared" si="39"/>
        <v>350</v>
      </c>
    </row>
    <row r="92" spans="1:11" s="225" customFormat="1" hidden="1" x14ac:dyDescent="0.2">
      <c r="A92" s="108" t="s">
        <v>601</v>
      </c>
      <c r="B92" s="94" t="s">
        <v>645</v>
      </c>
      <c r="C92" s="94">
        <v>51</v>
      </c>
      <c r="D92" s="95" t="s">
        <v>101</v>
      </c>
      <c r="E92" s="118">
        <v>3121</v>
      </c>
      <c r="F92" s="141" t="s">
        <v>471</v>
      </c>
      <c r="G92" s="131"/>
      <c r="H92" s="228">
        <v>350</v>
      </c>
      <c r="I92" s="228"/>
      <c r="J92" s="228"/>
      <c r="K92" s="228">
        <f t="shared" si="39"/>
        <v>350</v>
      </c>
    </row>
    <row r="93" spans="1:11" s="207" customFormat="1" hidden="1" x14ac:dyDescent="0.2">
      <c r="A93" s="152" t="s">
        <v>601</v>
      </c>
      <c r="B93" s="146" t="s">
        <v>645</v>
      </c>
      <c r="C93" s="146">
        <v>51</v>
      </c>
      <c r="D93" s="132"/>
      <c r="E93" s="129">
        <v>313</v>
      </c>
      <c r="F93" s="143"/>
      <c r="G93" s="130"/>
      <c r="H93" s="148">
        <f t="shared" ref="H93:J93" si="46">H94</f>
        <v>4000</v>
      </c>
      <c r="I93" s="148">
        <f t="shared" si="46"/>
        <v>0</v>
      </c>
      <c r="J93" s="148">
        <f t="shared" si="46"/>
        <v>4800</v>
      </c>
      <c r="K93" s="148">
        <f t="shared" si="39"/>
        <v>8800</v>
      </c>
    </row>
    <row r="94" spans="1:11" s="225" customFormat="1" hidden="1" x14ac:dyDescent="0.2">
      <c r="A94" s="108" t="s">
        <v>601</v>
      </c>
      <c r="B94" s="94" t="s">
        <v>645</v>
      </c>
      <c r="C94" s="94">
        <v>51</v>
      </c>
      <c r="D94" s="95" t="s">
        <v>101</v>
      </c>
      <c r="E94" s="118">
        <v>3132</v>
      </c>
      <c r="F94" s="141" t="s">
        <v>40</v>
      </c>
      <c r="G94" s="131"/>
      <c r="H94" s="228">
        <v>4000</v>
      </c>
      <c r="I94" s="228"/>
      <c r="J94" s="228">
        <v>4800</v>
      </c>
      <c r="K94" s="228">
        <f t="shared" si="39"/>
        <v>8800</v>
      </c>
    </row>
    <row r="95" spans="1:11" s="225" customFormat="1" hidden="1" x14ac:dyDescent="0.2">
      <c r="A95" s="183" t="s">
        <v>601</v>
      </c>
      <c r="B95" s="165" t="s">
        <v>645</v>
      </c>
      <c r="C95" s="165">
        <v>51</v>
      </c>
      <c r="D95" s="165"/>
      <c r="E95" s="166">
        <v>32</v>
      </c>
      <c r="F95" s="167"/>
      <c r="G95" s="168"/>
      <c r="H95" s="247">
        <f t="shared" ref="H95:I95" si="47">H96+H99+H101+H105</f>
        <v>96950</v>
      </c>
      <c r="I95" s="247">
        <f t="shared" si="47"/>
        <v>0</v>
      </c>
      <c r="J95" s="247">
        <f t="shared" ref="J95" si="48">J96+J99+J101+J105</f>
        <v>0</v>
      </c>
      <c r="K95" s="247">
        <f t="shared" si="39"/>
        <v>96950</v>
      </c>
    </row>
    <row r="96" spans="1:11" s="225" customFormat="1" hidden="1" x14ac:dyDescent="0.2">
      <c r="A96" s="152" t="s">
        <v>601</v>
      </c>
      <c r="B96" s="146" t="s">
        <v>645</v>
      </c>
      <c r="C96" s="146">
        <v>51</v>
      </c>
      <c r="D96" s="132"/>
      <c r="E96" s="129">
        <v>321</v>
      </c>
      <c r="F96" s="143"/>
      <c r="G96" s="130"/>
      <c r="H96" s="148">
        <f>SUM(H97:H98)</f>
        <v>2650</v>
      </c>
      <c r="I96" s="148">
        <f>SUM(I97:I98)</f>
        <v>0</v>
      </c>
      <c r="J96" s="148">
        <f>SUM(J97:J98)</f>
        <v>0</v>
      </c>
      <c r="K96" s="148">
        <f t="shared" si="39"/>
        <v>2650</v>
      </c>
    </row>
    <row r="97" spans="1:11" s="225" customFormat="1" hidden="1" x14ac:dyDescent="0.2">
      <c r="A97" s="108" t="s">
        <v>601</v>
      </c>
      <c r="B97" s="94" t="s">
        <v>645</v>
      </c>
      <c r="C97" s="94">
        <v>51</v>
      </c>
      <c r="D97" s="95" t="s">
        <v>101</v>
      </c>
      <c r="E97" s="118">
        <v>3211</v>
      </c>
      <c r="F97" s="141" t="s">
        <v>42</v>
      </c>
      <c r="G97" s="131"/>
      <c r="H97" s="228">
        <v>2000</v>
      </c>
      <c r="I97" s="228"/>
      <c r="J97" s="228"/>
      <c r="K97" s="228">
        <f t="shared" si="39"/>
        <v>2000</v>
      </c>
    </row>
    <row r="98" spans="1:11" s="225" customFormat="1" hidden="1" x14ac:dyDescent="0.2">
      <c r="A98" s="108" t="s">
        <v>601</v>
      </c>
      <c r="B98" s="94" t="s">
        <v>645</v>
      </c>
      <c r="C98" s="94">
        <v>51</v>
      </c>
      <c r="D98" s="95" t="s">
        <v>101</v>
      </c>
      <c r="E98" s="118">
        <v>3213</v>
      </c>
      <c r="F98" s="141" t="s">
        <v>44</v>
      </c>
      <c r="G98" s="131"/>
      <c r="H98" s="228">
        <v>650</v>
      </c>
      <c r="I98" s="228"/>
      <c r="J98" s="228"/>
      <c r="K98" s="228">
        <f t="shared" si="39"/>
        <v>650</v>
      </c>
    </row>
    <row r="99" spans="1:11" s="225" customFormat="1" hidden="1" x14ac:dyDescent="0.2">
      <c r="A99" s="152" t="s">
        <v>601</v>
      </c>
      <c r="B99" s="146" t="s">
        <v>645</v>
      </c>
      <c r="C99" s="146">
        <v>51</v>
      </c>
      <c r="D99" s="132"/>
      <c r="E99" s="129">
        <v>322</v>
      </c>
      <c r="F99" s="143"/>
      <c r="G99" s="130"/>
      <c r="H99" s="148">
        <f t="shared" ref="H99:J99" si="49">H100</f>
        <v>650</v>
      </c>
      <c r="I99" s="148">
        <f t="shared" si="49"/>
        <v>0</v>
      </c>
      <c r="J99" s="148">
        <f t="shared" si="49"/>
        <v>0</v>
      </c>
      <c r="K99" s="148">
        <f t="shared" si="39"/>
        <v>650</v>
      </c>
    </row>
    <row r="100" spans="1:11" s="225" customFormat="1" hidden="1" x14ac:dyDescent="0.2">
      <c r="A100" s="108" t="s">
        <v>601</v>
      </c>
      <c r="B100" s="94" t="s">
        <v>645</v>
      </c>
      <c r="C100" s="94">
        <v>51</v>
      </c>
      <c r="D100" s="95" t="s">
        <v>101</v>
      </c>
      <c r="E100" s="118">
        <v>3223</v>
      </c>
      <c r="F100" s="141" t="s">
        <v>48</v>
      </c>
      <c r="G100" s="131"/>
      <c r="H100" s="228">
        <v>650</v>
      </c>
      <c r="I100" s="228"/>
      <c r="J100" s="228"/>
      <c r="K100" s="228">
        <f t="shared" si="39"/>
        <v>650</v>
      </c>
    </row>
    <row r="101" spans="1:11" s="225" customFormat="1" hidden="1" x14ac:dyDescent="0.2">
      <c r="A101" s="152" t="s">
        <v>601</v>
      </c>
      <c r="B101" s="146" t="s">
        <v>645</v>
      </c>
      <c r="C101" s="146">
        <v>51</v>
      </c>
      <c r="D101" s="132"/>
      <c r="E101" s="129">
        <v>323</v>
      </c>
      <c r="F101" s="143"/>
      <c r="G101" s="130"/>
      <c r="H101" s="148">
        <f t="shared" ref="H101:I101" si="50">SUM(H102:H104)</f>
        <v>92650</v>
      </c>
      <c r="I101" s="148">
        <f t="shared" si="50"/>
        <v>0</v>
      </c>
      <c r="J101" s="148">
        <f t="shared" ref="J101" si="51">SUM(J102:J104)</f>
        <v>0</v>
      </c>
      <c r="K101" s="148">
        <f t="shared" si="39"/>
        <v>92650</v>
      </c>
    </row>
    <row r="102" spans="1:11" s="225" customFormat="1" hidden="1" x14ac:dyDescent="0.2">
      <c r="A102" s="108" t="s">
        <v>601</v>
      </c>
      <c r="B102" s="94" t="s">
        <v>645</v>
      </c>
      <c r="C102" s="94">
        <v>51</v>
      </c>
      <c r="D102" s="95" t="s">
        <v>101</v>
      </c>
      <c r="E102" s="118">
        <v>3233</v>
      </c>
      <c r="F102" s="141" t="s">
        <v>54</v>
      </c>
      <c r="G102" s="131"/>
      <c r="H102" s="228">
        <v>650</v>
      </c>
      <c r="I102" s="228"/>
      <c r="J102" s="228"/>
      <c r="K102" s="228">
        <f t="shared" si="39"/>
        <v>650</v>
      </c>
    </row>
    <row r="103" spans="1:11" s="225" customFormat="1" hidden="1" x14ac:dyDescent="0.2">
      <c r="A103" s="108" t="s">
        <v>601</v>
      </c>
      <c r="B103" s="94" t="s">
        <v>645</v>
      </c>
      <c r="C103" s="94">
        <v>51</v>
      </c>
      <c r="D103" s="95" t="s">
        <v>101</v>
      </c>
      <c r="E103" s="118">
        <v>3237</v>
      </c>
      <c r="F103" s="141" t="s">
        <v>58</v>
      </c>
      <c r="G103" s="131"/>
      <c r="H103" s="228">
        <v>72000</v>
      </c>
      <c r="I103" s="228"/>
      <c r="J103" s="228"/>
      <c r="K103" s="228">
        <f t="shared" si="39"/>
        <v>72000</v>
      </c>
    </row>
    <row r="104" spans="1:11" s="225" customFormat="1" hidden="1" x14ac:dyDescent="0.2">
      <c r="A104" s="108" t="s">
        <v>601</v>
      </c>
      <c r="B104" s="94" t="s">
        <v>645</v>
      </c>
      <c r="C104" s="94">
        <v>51</v>
      </c>
      <c r="D104" s="95" t="s">
        <v>101</v>
      </c>
      <c r="E104" s="118">
        <v>3238</v>
      </c>
      <c r="F104" s="141" t="s">
        <v>59</v>
      </c>
      <c r="G104" s="131"/>
      <c r="H104" s="228">
        <v>20000</v>
      </c>
      <c r="I104" s="228"/>
      <c r="J104" s="228"/>
      <c r="K104" s="228">
        <f t="shared" si="39"/>
        <v>20000</v>
      </c>
    </row>
    <row r="105" spans="1:11" s="207" customFormat="1" hidden="1" x14ac:dyDescent="0.2">
      <c r="A105" s="152" t="s">
        <v>601</v>
      </c>
      <c r="B105" s="146" t="s">
        <v>645</v>
      </c>
      <c r="C105" s="146">
        <v>51</v>
      </c>
      <c r="D105" s="132"/>
      <c r="E105" s="129">
        <v>329</v>
      </c>
      <c r="F105" s="143"/>
      <c r="G105" s="130"/>
      <c r="H105" s="148">
        <f t="shared" ref="H105:J105" si="52">H106</f>
        <v>1000</v>
      </c>
      <c r="I105" s="148">
        <f t="shared" si="52"/>
        <v>0</v>
      </c>
      <c r="J105" s="148">
        <f t="shared" si="52"/>
        <v>0</v>
      </c>
      <c r="K105" s="148">
        <f t="shared" si="39"/>
        <v>1000</v>
      </c>
    </row>
    <row r="106" spans="1:11" s="225" customFormat="1" hidden="1" x14ac:dyDescent="0.2">
      <c r="A106" s="108" t="s">
        <v>601</v>
      </c>
      <c r="B106" s="94" t="s">
        <v>645</v>
      </c>
      <c r="C106" s="94">
        <v>51</v>
      </c>
      <c r="D106" s="95" t="s">
        <v>101</v>
      </c>
      <c r="E106" s="118">
        <v>3293</v>
      </c>
      <c r="F106" s="141" t="s">
        <v>64</v>
      </c>
      <c r="G106" s="131"/>
      <c r="H106" s="228">
        <v>1000</v>
      </c>
      <c r="I106" s="228"/>
      <c r="J106" s="228"/>
      <c r="K106" s="228">
        <f t="shared" si="39"/>
        <v>1000</v>
      </c>
    </row>
    <row r="107" spans="1:11" s="225" customFormat="1" hidden="1" x14ac:dyDescent="0.2">
      <c r="A107" s="183" t="s">
        <v>601</v>
      </c>
      <c r="B107" s="165" t="s">
        <v>645</v>
      </c>
      <c r="C107" s="165">
        <v>51</v>
      </c>
      <c r="D107" s="165"/>
      <c r="E107" s="166">
        <v>41</v>
      </c>
      <c r="F107" s="167"/>
      <c r="G107" s="168"/>
      <c r="H107" s="247">
        <f t="shared" ref="H107:J108" si="53">H108</f>
        <v>3500</v>
      </c>
      <c r="I107" s="247">
        <f t="shared" si="53"/>
        <v>0</v>
      </c>
      <c r="J107" s="247">
        <f t="shared" si="53"/>
        <v>0</v>
      </c>
      <c r="K107" s="247">
        <f t="shared" si="39"/>
        <v>3500</v>
      </c>
    </row>
    <row r="108" spans="1:11" s="207" customFormat="1" hidden="1" x14ac:dyDescent="0.2">
      <c r="A108" s="152" t="s">
        <v>601</v>
      </c>
      <c r="B108" s="146" t="s">
        <v>645</v>
      </c>
      <c r="C108" s="146">
        <v>51</v>
      </c>
      <c r="D108" s="132"/>
      <c r="E108" s="129">
        <v>412</v>
      </c>
      <c r="F108" s="143"/>
      <c r="G108" s="130"/>
      <c r="H108" s="148">
        <f t="shared" si="53"/>
        <v>3500</v>
      </c>
      <c r="I108" s="148">
        <f t="shared" si="53"/>
        <v>0</v>
      </c>
      <c r="J108" s="148">
        <f t="shared" si="53"/>
        <v>0</v>
      </c>
      <c r="K108" s="148">
        <f t="shared" si="39"/>
        <v>3500</v>
      </c>
    </row>
    <row r="109" spans="1:11" s="225" customFormat="1" hidden="1" x14ac:dyDescent="0.2">
      <c r="A109" s="108" t="s">
        <v>601</v>
      </c>
      <c r="B109" s="94" t="s">
        <v>645</v>
      </c>
      <c r="C109" s="94">
        <v>51</v>
      </c>
      <c r="D109" s="95" t="s">
        <v>101</v>
      </c>
      <c r="E109" s="118">
        <v>4123</v>
      </c>
      <c r="F109" s="141" t="s">
        <v>83</v>
      </c>
      <c r="G109" s="131"/>
      <c r="H109" s="228">
        <v>3500</v>
      </c>
      <c r="I109" s="228"/>
      <c r="J109" s="228"/>
      <c r="K109" s="228">
        <f t="shared" si="39"/>
        <v>3500</v>
      </c>
    </row>
    <row r="110" spans="1:11" s="225" customFormat="1" hidden="1" x14ac:dyDescent="0.2">
      <c r="A110" s="183" t="s">
        <v>601</v>
      </c>
      <c r="B110" s="165" t="s">
        <v>645</v>
      </c>
      <c r="C110" s="165">
        <v>51</v>
      </c>
      <c r="D110" s="165"/>
      <c r="E110" s="166">
        <v>42</v>
      </c>
      <c r="F110" s="167"/>
      <c r="G110" s="168"/>
      <c r="H110" s="247">
        <f t="shared" ref="H110:I110" si="54">H111+H114</f>
        <v>100400</v>
      </c>
      <c r="I110" s="247">
        <f t="shared" si="54"/>
        <v>0</v>
      </c>
      <c r="J110" s="247">
        <f t="shared" ref="J110" si="55">J111+J114</f>
        <v>0</v>
      </c>
      <c r="K110" s="247">
        <f t="shared" si="39"/>
        <v>100400</v>
      </c>
    </row>
    <row r="111" spans="1:11" s="225" customFormat="1" hidden="1" x14ac:dyDescent="0.2">
      <c r="A111" s="152" t="s">
        <v>601</v>
      </c>
      <c r="B111" s="146" t="s">
        <v>645</v>
      </c>
      <c r="C111" s="146">
        <v>51</v>
      </c>
      <c r="D111" s="132"/>
      <c r="E111" s="129">
        <v>422</v>
      </c>
      <c r="F111" s="143"/>
      <c r="G111" s="130"/>
      <c r="H111" s="148">
        <f t="shared" ref="H111:I111" si="56">SUM(H112:H113)</f>
        <v>53400</v>
      </c>
      <c r="I111" s="148">
        <f t="shared" si="56"/>
        <v>0</v>
      </c>
      <c r="J111" s="148">
        <f t="shared" ref="J111" si="57">SUM(J112:J113)</f>
        <v>0</v>
      </c>
      <c r="K111" s="148">
        <f t="shared" si="39"/>
        <v>53400</v>
      </c>
    </row>
    <row r="112" spans="1:11" s="225" customFormat="1" hidden="1" x14ac:dyDescent="0.2">
      <c r="A112" s="108" t="s">
        <v>601</v>
      </c>
      <c r="B112" s="94" t="s">
        <v>645</v>
      </c>
      <c r="C112" s="94">
        <v>51</v>
      </c>
      <c r="D112" s="95" t="s">
        <v>101</v>
      </c>
      <c r="E112" s="118">
        <v>4221</v>
      </c>
      <c r="F112" s="141" t="s">
        <v>74</v>
      </c>
      <c r="G112" s="131"/>
      <c r="H112" s="228">
        <v>26700</v>
      </c>
      <c r="I112" s="228"/>
      <c r="J112" s="228"/>
      <c r="K112" s="228">
        <f t="shared" si="39"/>
        <v>26700</v>
      </c>
    </row>
    <row r="113" spans="1:11" s="225" customFormat="1" hidden="1" x14ac:dyDescent="0.2">
      <c r="A113" s="108" t="s">
        <v>601</v>
      </c>
      <c r="B113" s="94" t="s">
        <v>645</v>
      </c>
      <c r="C113" s="94">
        <v>51</v>
      </c>
      <c r="D113" s="95" t="s">
        <v>101</v>
      </c>
      <c r="E113" s="118">
        <v>4222</v>
      </c>
      <c r="F113" s="141" t="s">
        <v>75</v>
      </c>
      <c r="G113" s="131"/>
      <c r="H113" s="228">
        <v>26700</v>
      </c>
      <c r="I113" s="228"/>
      <c r="J113" s="228"/>
      <c r="K113" s="228">
        <f t="shared" si="39"/>
        <v>26700</v>
      </c>
    </row>
    <row r="114" spans="1:11" s="207" customFormat="1" hidden="1" x14ac:dyDescent="0.2">
      <c r="A114" s="152" t="s">
        <v>601</v>
      </c>
      <c r="B114" s="146" t="s">
        <v>645</v>
      </c>
      <c r="C114" s="146">
        <v>51</v>
      </c>
      <c r="D114" s="132"/>
      <c r="E114" s="129">
        <v>426</v>
      </c>
      <c r="F114" s="143"/>
      <c r="G114" s="130"/>
      <c r="H114" s="148">
        <f t="shared" ref="H114:J114" si="58">H115</f>
        <v>47000</v>
      </c>
      <c r="I114" s="148">
        <f t="shared" si="58"/>
        <v>0</v>
      </c>
      <c r="J114" s="148">
        <f t="shared" si="58"/>
        <v>0</v>
      </c>
      <c r="K114" s="148">
        <f t="shared" si="39"/>
        <v>47000</v>
      </c>
    </row>
    <row r="115" spans="1:11" s="207" customFormat="1" ht="15" hidden="1" x14ac:dyDescent="0.2">
      <c r="A115" s="108" t="s">
        <v>601</v>
      </c>
      <c r="B115" s="94" t="s">
        <v>645</v>
      </c>
      <c r="C115" s="94">
        <v>51</v>
      </c>
      <c r="D115" s="95" t="s">
        <v>101</v>
      </c>
      <c r="E115" s="118">
        <v>4262</v>
      </c>
      <c r="F115" s="141" t="s">
        <v>86</v>
      </c>
      <c r="G115" s="131"/>
      <c r="H115" s="228">
        <v>47000</v>
      </c>
      <c r="I115" s="228"/>
      <c r="J115" s="228"/>
      <c r="K115" s="228">
        <f t="shared" si="39"/>
        <v>47000</v>
      </c>
    </row>
    <row r="116" spans="1:11" s="225" customFormat="1" hidden="1" x14ac:dyDescent="0.2">
      <c r="A116" s="183" t="s">
        <v>601</v>
      </c>
      <c r="B116" s="165" t="s">
        <v>645</v>
      </c>
      <c r="C116" s="165">
        <v>559</v>
      </c>
      <c r="D116" s="165"/>
      <c r="E116" s="166">
        <v>31</v>
      </c>
      <c r="F116" s="167"/>
      <c r="G116" s="168"/>
      <c r="H116" s="247">
        <f t="shared" ref="H116:I116" si="59">H117+H121+H119</f>
        <v>15450</v>
      </c>
      <c r="I116" s="247">
        <f t="shared" si="59"/>
        <v>0</v>
      </c>
      <c r="J116" s="247">
        <f t="shared" ref="J116" si="60">J117+J121+J119</f>
        <v>0</v>
      </c>
      <c r="K116" s="247">
        <f t="shared" si="39"/>
        <v>15450</v>
      </c>
    </row>
    <row r="117" spans="1:11" s="225" customFormat="1" hidden="1" x14ac:dyDescent="0.2">
      <c r="A117" s="152" t="s">
        <v>601</v>
      </c>
      <c r="B117" s="146" t="s">
        <v>645</v>
      </c>
      <c r="C117" s="146">
        <v>559</v>
      </c>
      <c r="D117" s="132"/>
      <c r="E117" s="129">
        <v>311</v>
      </c>
      <c r="F117" s="143"/>
      <c r="G117" s="130"/>
      <c r="H117" s="148">
        <f t="shared" ref="H117:J117" si="61">H118</f>
        <v>13300</v>
      </c>
      <c r="I117" s="148">
        <f t="shared" si="61"/>
        <v>0</v>
      </c>
      <c r="J117" s="148">
        <f t="shared" si="61"/>
        <v>0</v>
      </c>
      <c r="K117" s="148">
        <f t="shared" si="39"/>
        <v>13300</v>
      </c>
    </row>
    <row r="118" spans="1:11" s="225" customFormat="1" hidden="1" x14ac:dyDescent="0.2">
      <c r="A118" s="108" t="s">
        <v>601</v>
      </c>
      <c r="B118" s="94" t="s">
        <v>645</v>
      </c>
      <c r="C118" s="94">
        <v>559</v>
      </c>
      <c r="D118" s="95" t="s">
        <v>101</v>
      </c>
      <c r="E118" s="118">
        <v>3111</v>
      </c>
      <c r="F118" s="141" t="s">
        <v>33</v>
      </c>
      <c r="G118" s="131"/>
      <c r="H118" s="228">
        <v>13300</v>
      </c>
      <c r="I118" s="228"/>
      <c r="J118" s="228"/>
      <c r="K118" s="228">
        <f t="shared" si="39"/>
        <v>13300</v>
      </c>
    </row>
    <row r="119" spans="1:11" s="207" customFormat="1" hidden="1" x14ac:dyDescent="0.2">
      <c r="A119" s="152" t="s">
        <v>601</v>
      </c>
      <c r="B119" s="146" t="s">
        <v>645</v>
      </c>
      <c r="C119" s="146">
        <v>559</v>
      </c>
      <c r="D119" s="132"/>
      <c r="E119" s="129">
        <v>312</v>
      </c>
      <c r="F119" s="143"/>
      <c r="G119" s="130"/>
      <c r="H119" s="148">
        <f t="shared" ref="H119:J119" si="62">H120</f>
        <v>150</v>
      </c>
      <c r="I119" s="148">
        <f t="shared" si="62"/>
        <v>0</v>
      </c>
      <c r="J119" s="148">
        <f t="shared" si="62"/>
        <v>0</v>
      </c>
      <c r="K119" s="148">
        <f t="shared" si="39"/>
        <v>150</v>
      </c>
    </row>
    <row r="120" spans="1:11" s="225" customFormat="1" hidden="1" x14ac:dyDescent="0.2">
      <c r="A120" s="108" t="s">
        <v>601</v>
      </c>
      <c r="B120" s="94" t="s">
        <v>645</v>
      </c>
      <c r="C120" s="94">
        <v>559</v>
      </c>
      <c r="D120" s="95" t="s">
        <v>101</v>
      </c>
      <c r="E120" s="118">
        <v>3121</v>
      </c>
      <c r="F120" s="141" t="s">
        <v>471</v>
      </c>
      <c r="G120" s="131"/>
      <c r="H120" s="228">
        <v>150</v>
      </c>
      <c r="I120" s="228"/>
      <c r="J120" s="228"/>
      <c r="K120" s="228">
        <f t="shared" si="39"/>
        <v>150</v>
      </c>
    </row>
    <row r="121" spans="1:11" s="207" customFormat="1" hidden="1" x14ac:dyDescent="0.2">
      <c r="A121" s="152" t="s">
        <v>601</v>
      </c>
      <c r="B121" s="146" t="s">
        <v>645</v>
      </c>
      <c r="C121" s="146">
        <v>559</v>
      </c>
      <c r="D121" s="132"/>
      <c r="E121" s="129">
        <v>313</v>
      </c>
      <c r="F121" s="143"/>
      <c r="G121" s="130"/>
      <c r="H121" s="148">
        <f t="shared" ref="H121:J121" si="63">H122</f>
        <v>2000</v>
      </c>
      <c r="I121" s="148">
        <f t="shared" si="63"/>
        <v>0</v>
      </c>
      <c r="J121" s="148">
        <f t="shared" si="63"/>
        <v>0</v>
      </c>
      <c r="K121" s="148">
        <f t="shared" si="39"/>
        <v>2000</v>
      </c>
    </row>
    <row r="122" spans="1:11" s="225" customFormat="1" hidden="1" x14ac:dyDescent="0.2">
      <c r="A122" s="108" t="s">
        <v>601</v>
      </c>
      <c r="B122" s="94" t="s">
        <v>645</v>
      </c>
      <c r="C122" s="94">
        <v>559</v>
      </c>
      <c r="D122" s="95" t="s">
        <v>101</v>
      </c>
      <c r="E122" s="118">
        <v>3132</v>
      </c>
      <c r="F122" s="141" t="s">
        <v>40</v>
      </c>
      <c r="G122" s="131"/>
      <c r="H122" s="228">
        <v>2000</v>
      </c>
      <c r="I122" s="228"/>
      <c r="J122" s="228"/>
      <c r="K122" s="228">
        <f t="shared" si="39"/>
        <v>2000</v>
      </c>
    </row>
    <row r="123" spans="1:11" s="225" customFormat="1" hidden="1" x14ac:dyDescent="0.2">
      <c r="A123" s="183" t="s">
        <v>601</v>
      </c>
      <c r="B123" s="165" t="s">
        <v>645</v>
      </c>
      <c r="C123" s="165">
        <v>559</v>
      </c>
      <c r="D123" s="165"/>
      <c r="E123" s="166">
        <v>32</v>
      </c>
      <c r="F123" s="167"/>
      <c r="G123" s="168"/>
      <c r="H123" s="247">
        <f t="shared" ref="H123:I123" si="64">H124+H127+H129+H133</f>
        <v>34850</v>
      </c>
      <c r="I123" s="247">
        <f t="shared" si="64"/>
        <v>0</v>
      </c>
      <c r="J123" s="247">
        <f t="shared" ref="J123" si="65">J124+J127+J129+J133</f>
        <v>0</v>
      </c>
      <c r="K123" s="247">
        <f t="shared" si="39"/>
        <v>34850</v>
      </c>
    </row>
    <row r="124" spans="1:11" s="225" customFormat="1" hidden="1" x14ac:dyDescent="0.2">
      <c r="A124" s="152" t="s">
        <v>601</v>
      </c>
      <c r="B124" s="146" t="s">
        <v>645</v>
      </c>
      <c r="C124" s="146">
        <v>559</v>
      </c>
      <c r="D124" s="132"/>
      <c r="E124" s="129">
        <v>321</v>
      </c>
      <c r="F124" s="143"/>
      <c r="G124" s="130"/>
      <c r="H124" s="148">
        <f>SUM(H125:H126)</f>
        <v>1350</v>
      </c>
      <c r="I124" s="148">
        <f>SUM(I125:I126)</f>
        <v>0</v>
      </c>
      <c r="J124" s="148">
        <f>SUM(J125:J126)</f>
        <v>0</v>
      </c>
      <c r="K124" s="148">
        <f t="shared" si="39"/>
        <v>1350</v>
      </c>
    </row>
    <row r="125" spans="1:11" s="225" customFormat="1" hidden="1" x14ac:dyDescent="0.2">
      <c r="A125" s="108" t="s">
        <v>601</v>
      </c>
      <c r="B125" s="94" t="s">
        <v>645</v>
      </c>
      <c r="C125" s="94">
        <v>559</v>
      </c>
      <c r="D125" s="95" t="s">
        <v>101</v>
      </c>
      <c r="E125" s="118">
        <v>3211</v>
      </c>
      <c r="F125" s="141" t="s">
        <v>42</v>
      </c>
      <c r="G125" s="131"/>
      <c r="H125" s="228">
        <v>1000</v>
      </c>
      <c r="I125" s="228"/>
      <c r="J125" s="228"/>
      <c r="K125" s="228">
        <f t="shared" si="39"/>
        <v>1000</v>
      </c>
    </row>
    <row r="126" spans="1:11" s="225" customFormat="1" hidden="1" x14ac:dyDescent="0.2">
      <c r="A126" s="108" t="s">
        <v>601</v>
      </c>
      <c r="B126" s="94" t="s">
        <v>645</v>
      </c>
      <c r="C126" s="94">
        <v>559</v>
      </c>
      <c r="D126" s="95" t="s">
        <v>101</v>
      </c>
      <c r="E126" s="118">
        <v>3213</v>
      </c>
      <c r="F126" s="141" t="s">
        <v>44</v>
      </c>
      <c r="G126" s="131"/>
      <c r="H126" s="228">
        <v>350</v>
      </c>
      <c r="I126" s="228"/>
      <c r="J126" s="228"/>
      <c r="K126" s="228">
        <f t="shared" si="39"/>
        <v>350</v>
      </c>
    </row>
    <row r="127" spans="1:11" s="225" customFormat="1" hidden="1" x14ac:dyDescent="0.2">
      <c r="A127" s="152" t="s">
        <v>601</v>
      </c>
      <c r="B127" s="146" t="s">
        <v>645</v>
      </c>
      <c r="C127" s="146">
        <v>559</v>
      </c>
      <c r="D127" s="132"/>
      <c r="E127" s="129">
        <v>322</v>
      </c>
      <c r="F127" s="143"/>
      <c r="G127" s="130"/>
      <c r="H127" s="148">
        <f t="shared" ref="H127:J127" si="66">H128</f>
        <v>350</v>
      </c>
      <c r="I127" s="148">
        <f t="shared" si="66"/>
        <v>0</v>
      </c>
      <c r="J127" s="148">
        <f t="shared" si="66"/>
        <v>0</v>
      </c>
      <c r="K127" s="148">
        <f t="shared" si="39"/>
        <v>350</v>
      </c>
    </row>
    <row r="128" spans="1:11" s="225" customFormat="1" hidden="1" x14ac:dyDescent="0.2">
      <c r="A128" s="108" t="s">
        <v>601</v>
      </c>
      <c r="B128" s="94" t="s">
        <v>645</v>
      </c>
      <c r="C128" s="94">
        <v>559</v>
      </c>
      <c r="D128" s="95" t="s">
        <v>101</v>
      </c>
      <c r="E128" s="118">
        <v>3223</v>
      </c>
      <c r="F128" s="141" t="s">
        <v>48</v>
      </c>
      <c r="G128" s="131"/>
      <c r="H128" s="228">
        <v>350</v>
      </c>
      <c r="I128" s="228"/>
      <c r="J128" s="228"/>
      <c r="K128" s="228">
        <f t="shared" si="39"/>
        <v>350</v>
      </c>
    </row>
    <row r="129" spans="1:11" s="225" customFormat="1" hidden="1" x14ac:dyDescent="0.2">
      <c r="A129" s="152" t="s">
        <v>601</v>
      </c>
      <c r="B129" s="146" t="s">
        <v>645</v>
      </c>
      <c r="C129" s="146">
        <v>559</v>
      </c>
      <c r="D129" s="132"/>
      <c r="E129" s="129">
        <v>323</v>
      </c>
      <c r="F129" s="143"/>
      <c r="G129" s="130"/>
      <c r="H129" s="148">
        <f t="shared" ref="H129:I129" si="67">SUM(H130:H132)</f>
        <v>32650</v>
      </c>
      <c r="I129" s="148">
        <f t="shared" si="67"/>
        <v>0</v>
      </c>
      <c r="J129" s="148">
        <f t="shared" ref="J129" si="68">SUM(J130:J132)</f>
        <v>0</v>
      </c>
      <c r="K129" s="148">
        <f t="shared" si="39"/>
        <v>32650</v>
      </c>
    </row>
    <row r="130" spans="1:11" s="225" customFormat="1" hidden="1" x14ac:dyDescent="0.2">
      <c r="A130" s="108" t="s">
        <v>601</v>
      </c>
      <c r="B130" s="94" t="s">
        <v>645</v>
      </c>
      <c r="C130" s="94">
        <v>559</v>
      </c>
      <c r="D130" s="95" t="s">
        <v>101</v>
      </c>
      <c r="E130" s="118">
        <v>3233</v>
      </c>
      <c r="F130" s="141" t="s">
        <v>54</v>
      </c>
      <c r="G130" s="131"/>
      <c r="H130" s="228">
        <v>350</v>
      </c>
      <c r="I130" s="228"/>
      <c r="J130" s="228"/>
      <c r="K130" s="228">
        <f t="shared" si="39"/>
        <v>350</v>
      </c>
    </row>
    <row r="131" spans="1:11" s="225" customFormat="1" hidden="1" x14ac:dyDescent="0.2">
      <c r="A131" s="108" t="s">
        <v>601</v>
      </c>
      <c r="B131" s="94" t="s">
        <v>645</v>
      </c>
      <c r="C131" s="94">
        <v>559</v>
      </c>
      <c r="D131" s="95" t="s">
        <v>101</v>
      </c>
      <c r="E131" s="118">
        <v>3237</v>
      </c>
      <c r="F131" s="141" t="s">
        <v>58</v>
      </c>
      <c r="G131" s="131"/>
      <c r="H131" s="228">
        <v>22300</v>
      </c>
      <c r="I131" s="228"/>
      <c r="J131" s="228"/>
      <c r="K131" s="228">
        <f t="shared" si="39"/>
        <v>22300</v>
      </c>
    </row>
    <row r="132" spans="1:11" s="225" customFormat="1" hidden="1" x14ac:dyDescent="0.2">
      <c r="A132" s="108" t="s">
        <v>601</v>
      </c>
      <c r="B132" s="94" t="s">
        <v>645</v>
      </c>
      <c r="C132" s="94">
        <v>559</v>
      </c>
      <c r="D132" s="95" t="s">
        <v>101</v>
      </c>
      <c r="E132" s="118">
        <v>3238</v>
      </c>
      <c r="F132" s="141" t="s">
        <v>59</v>
      </c>
      <c r="G132" s="131"/>
      <c r="H132" s="228">
        <v>10000</v>
      </c>
      <c r="I132" s="228"/>
      <c r="J132" s="228"/>
      <c r="K132" s="228">
        <f t="shared" si="39"/>
        <v>10000</v>
      </c>
    </row>
    <row r="133" spans="1:11" s="207" customFormat="1" hidden="1" x14ac:dyDescent="0.2">
      <c r="A133" s="152" t="s">
        <v>601</v>
      </c>
      <c r="B133" s="146" t="s">
        <v>645</v>
      </c>
      <c r="C133" s="146">
        <v>559</v>
      </c>
      <c r="D133" s="132"/>
      <c r="E133" s="129">
        <v>329</v>
      </c>
      <c r="F133" s="143"/>
      <c r="G133" s="130"/>
      <c r="H133" s="148">
        <f t="shared" ref="H133:J133" si="69">H134</f>
        <v>500</v>
      </c>
      <c r="I133" s="148">
        <f t="shared" si="69"/>
        <v>0</v>
      </c>
      <c r="J133" s="148">
        <f t="shared" si="69"/>
        <v>0</v>
      </c>
      <c r="K133" s="148">
        <f t="shared" si="39"/>
        <v>500</v>
      </c>
    </row>
    <row r="134" spans="1:11" s="225" customFormat="1" hidden="1" x14ac:dyDescent="0.2">
      <c r="A134" s="108" t="s">
        <v>601</v>
      </c>
      <c r="B134" s="94" t="s">
        <v>645</v>
      </c>
      <c r="C134" s="94">
        <v>559</v>
      </c>
      <c r="D134" s="95" t="s">
        <v>101</v>
      </c>
      <c r="E134" s="118">
        <v>3293</v>
      </c>
      <c r="F134" s="141" t="s">
        <v>64</v>
      </c>
      <c r="G134" s="131"/>
      <c r="H134" s="228">
        <v>500</v>
      </c>
      <c r="I134" s="228"/>
      <c r="J134" s="228"/>
      <c r="K134" s="228">
        <f t="shared" si="39"/>
        <v>500</v>
      </c>
    </row>
    <row r="135" spans="1:11" s="225" customFormat="1" hidden="1" x14ac:dyDescent="0.2">
      <c r="A135" s="183" t="s">
        <v>601</v>
      </c>
      <c r="B135" s="165" t="s">
        <v>645</v>
      </c>
      <c r="C135" s="165">
        <v>559</v>
      </c>
      <c r="D135" s="165"/>
      <c r="E135" s="166">
        <v>41</v>
      </c>
      <c r="F135" s="167"/>
      <c r="G135" s="168"/>
      <c r="H135" s="247">
        <f t="shared" ref="H135:J136" si="70">H136</f>
        <v>1500</v>
      </c>
      <c r="I135" s="247">
        <f t="shared" si="70"/>
        <v>1500</v>
      </c>
      <c r="J135" s="247">
        <f t="shared" si="70"/>
        <v>0</v>
      </c>
      <c r="K135" s="247">
        <f t="shared" si="39"/>
        <v>0</v>
      </c>
    </row>
    <row r="136" spans="1:11" s="207" customFormat="1" hidden="1" x14ac:dyDescent="0.2">
      <c r="A136" s="152" t="s">
        <v>601</v>
      </c>
      <c r="B136" s="146" t="s">
        <v>645</v>
      </c>
      <c r="C136" s="146">
        <v>559</v>
      </c>
      <c r="D136" s="132"/>
      <c r="E136" s="129">
        <v>412</v>
      </c>
      <c r="F136" s="143"/>
      <c r="G136" s="130"/>
      <c r="H136" s="148">
        <f t="shared" si="70"/>
        <v>1500</v>
      </c>
      <c r="I136" s="148">
        <f t="shared" si="70"/>
        <v>1500</v>
      </c>
      <c r="J136" s="148">
        <f t="shared" si="70"/>
        <v>0</v>
      </c>
      <c r="K136" s="148">
        <f t="shared" si="39"/>
        <v>0</v>
      </c>
    </row>
    <row r="137" spans="1:11" s="225" customFormat="1" hidden="1" x14ac:dyDescent="0.2">
      <c r="A137" s="108" t="s">
        <v>601</v>
      </c>
      <c r="B137" s="94" t="s">
        <v>645</v>
      </c>
      <c r="C137" s="94">
        <v>559</v>
      </c>
      <c r="D137" s="95" t="s">
        <v>101</v>
      </c>
      <c r="E137" s="118">
        <v>4123</v>
      </c>
      <c r="F137" s="141" t="s">
        <v>83</v>
      </c>
      <c r="G137" s="131"/>
      <c r="H137" s="228">
        <v>1500</v>
      </c>
      <c r="I137" s="228">
        <v>1500</v>
      </c>
      <c r="J137" s="228"/>
      <c r="K137" s="228">
        <f t="shared" si="39"/>
        <v>0</v>
      </c>
    </row>
    <row r="138" spans="1:11" s="225" customFormat="1" hidden="1" x14ac:dyDescent="0.2">
      <c r="A138" s="183" t="s">
        <v>601</v>
      </c>
      <c r="B138" s="165" t="s">
        <v>645</v>
      </c>
      <c r="C138" s="165">
        <v>559</v>
      </c>
      <c r="D138" s="165"/>
      <c r="E138" s="166">
        <v>42</v>
      </c>
      <c r="F138" s="167"/>
      <c r="G138" s="168"/>
      <c r="H138" s="247">
        <f t="shared" ref="H138:I138" si="71">H139+H142</f>
        <v>13300</v>
      </c>
      <c r="I138" s="247">
        <f t="shared" si="71"/>
        <v>13300</v>
      </c>
      <c r="J138" s="247">
        <f t="shared" ref="J138" si="72">J139+J142</f>
        <v>0</v>
      </c>
      <c r="K138" s="247">
        <f t="shared" si="39"/>
        <v>0</v>
      </c>
    </row>
    <row r="139" spans="1:11" s="225" customFormat="1" hidden="1" x14ac:dyDescent="0.2">
      <c r="A139" s="152" t="s">
        <v>601</v>
      </c>
      <c r="B139" s="146" t="s">
        <v>645</v>
      </c>
      <c r="C139" s="146">
        <v>559</v>
      </c>
      <c r="D139" s="132"/>
      <c r="E139" s="129">
        <v>422</v>
      </c>
      <c r="F139" s="143"/>
      <c r="G139" s="130"/>
      <c r="H139" s="148">
        <f t="shared" ref="H139:I139" si="73">SUM(H140:H141)</f>
        <v>13300</v>
      </c>
      <c r="I139" s="148">
        <f t="shared" si="73"/>
        <v>13300</v>
      </c>
      <c r="J139" s="148">
        <f t="shared" ref="J139" si="74">SUM(J140:J141)</f>
        <v>0</v>
      </c>
      <c r="K139" s="148">
        <f t="shared" si="39"/>
        <v>0</v>
      </c>
    </row>
    <row r="140" spans="1:11" s="225" customFormat="1" hidden="1" x14ac:dyDescent="0.2">
      <c r="A140" s="108" t="s">
        <v>601</v>
      </c>
      <c r="B140" s="94" t="s">
        <v>645</v>
      </c>
      <c r="C140" s="94">
        <v>559</v>
      </c>
      <c r="D140" s="95" t="s">
        <v>101</v>
      </c>
      <c r="E140" s="118">
        <v>4221</v>
      </c>
      <c r="F140" s="141" t="s">
        <v>74</v>
      </c>
      <c r="G140" s="131"/>
      <c r="H140" s="228">
        <v>13300</v>
      </c>
      <c r="I140" s="228">
        <v>13300</v>
      </c>
      <c r="J140" s="228"/>
      <c r="K140" s="228">
        <f t="shared" si="39"/>
        <v>0</v>
      </c>
    </row>
    <row r="141" spans="1:11" s="225" customFormat="1" hidden="1" x14ac:dyDescent="0.2">
      <c r="A141" s="108" t="s">
        <v>601</v>
      </c>
      <c r="B141" s="94" t="s">
        <v>645</v>
      </c>
      <c r="C141" s="94">
        <v>559</v>
      </c>
      <c r="D141" s="95" t="s">
        <v>101</v>
      </c>
      <c r="E141" s="118">
        <v>4222</v>
      </c>
      <c r="F141" s="141" t="s">
        <v>75</v>
      </c>
      <c r="G141" s="131"/>
      <c r="H141" s="228">
        <v>0</v>
      </c>
      <c r="I141" s="228"/>
      <c r="J141" s="228"/>
      <c r="K141" s="228">
        <f t="shared" si="39"/>
        <v>0</v>
      </c>
    </row>
    <row r="142" spans="1:11" s="207" customFormat="1" hidden="1" x14ac:dyDescent="0.2">
      <c r="A142" s="152" t="s">
        <v>601</v>
      </c>
      <c r="B142" s="146" t="s">
        <v>645</v>
      </c>
      <c r="C142" s="146">
        <v>559</v>
      </c>
      <c r="D142" s="132"/>
      <c r="E142" s="129">
        <v>426</v>
      </c>
      <c r="F142" s="143"/>
      <c r="G142" s="130"/>
      <c r="H142" s="148">
        <f t="shared" ref="H142:J142" si="75">H143</f>
        <v>0</v>
      </c>
      <c r="I142" s="148">
        <f t="shared" si="75"/>
        <v>0</v>
      </c>
      <c r="J142" s="148">
        <f t="shared" si="75"/>
        <v>0</v>
      </c>
      <c r="K142" s="148">
        <f t="shared" si="39"/>
        <v>0</v>
      </c>
    </row>
    <row r="143" spans="1:11" s="207" customFormat="1" ht="15" hidden="1" x14ac:dyDescent="0.2">
      <c r="A143" s="108" t="s">
        <v>601</v>
      </c>
      <c r="B143" s="94" t="s">
        <v>645</v>
      </c>
      <c r="C143" s="94">
        <v>559</v>
      </c>
      <c r="D143" s="95" t="s">
        <v>101</v>
      </c>
      <c r="E143" s="118">
        <v>4262</v>
      </c>
      <c r="F143" s="141" t="s">
        <v>86</v>
      </c>
      <c r="G143" s="131"/>
      <c r="H143" s="228">
        <v>0</v>
      </c>
      <c r="I143" s="228"/>
      <c r="J143" s="228"/>
      <c r="K143" s="228">
        <f t="shared" si="39"/>
        <v>0</v>
      </c>
    </row>
    <row r="144" spans="1:11" s="225" customFormat="1" ht="33.75" hidden="1" x14ac:dyDescent="0.2">
      <c r="A144" s="195" t="s">
        <v>601</v>
      </c>
      <c r="B144" s="170" t="s">
        <v>647</v>
      </c>
      <c r="C144" s="170"/>
      <c r="D144" s="170"/>
      <c r="E144" s="171"/>
      <c r="F144" s="173" t="s">
        <v>648</v>
      </c>
      <c r="G144" s="174" t="s">
        <v>627</v>
      </c>
      <c r="H144" s="248">
        <f>H145+H152+H164+H167+H170+H177</f>
        <v>1329358</v>
      </c>
      <c r="I144" s="248">
        <f>I145+I152+I164+I167+I170+I177</f>
        <v>136492</v>
      </c>
      <c r="J144" s="248">
        <f>J145+J152+J164+J167+J170+J177</f>
        <v>119442</v>
      </c>
      <c r="K144" s="248">
        <f t="shared" si="39"/>
        <v>1312308</v>
      </c>
    </row>
    <row r="145" spans="1:11" s="225" customFormat="1" hidden="1" x14ac:dyDescent="0.2">
      <c r="A145" s="183" t="s">
        <v>601</v>
      </c>
      <c r="B145" s="165" t="s">
        <v>647</v>
      </c>
      <c r="C145" s="165">
        <v>51</v>
      </c>
      <c r="D145" s="165"/>
      <c r="E145" s="166">
        <v>31</v>
      </c>
      <c r="F145" s="167"/>
      <c r="G145" s="168"/>
      <c r="H145" s="247">
        <f t="shared" ref="H145:I145" si="76">H146+H150+H148</f>
        <v>13760</v>
      </c>
      <c r="I145" s="247">
        <f t="shared" si="76"/>
        <v>0</v>
      </c>
      <c r="J145" s="247">
        <f t="shared" ref="J145" si="77">J146+J150+J148</f>
        <v>3700</v>
      </c>
      <c r="K145" s="247">
        <f t="shared" si="39"/>
        <v>17460</v>
      </c>
    </row>
    <row r="146" spans="1:11" s="225" customFormat="1" hidden="1" x14ac:dyDescent="0.2">
      <c r="A146" s="152" t="s">
        <v>601</v>
      </c>
      <c r="B146" s="146" t="s">
        <v>647</v>
      </c>
      <c r="C146" s="146">
        <v>51</v>
      </c>
      <c r="D146" s="132"/>
      <c r="E146" s="129">
        <v>311</v>
      </c>
      <c r="F146" s="143"/>
      <c r="G146" s="130"/>
      <c r="H146" s="148">
        <f t="shared" ref="H146:J146" si="78">H147</f>
        <v>10660</v>
      </c>
      <c r="I146" s="148">
        <f t="shared" si="78"/>
        <v>0</v>
      </c>
      <c r="J146" s="148">
        <f t="shared" si="78"/>
        <v>3500</v>
      </c>
      <c r="K146" s="148">
        <f t="shared" ref="K146:K209" si="79">H146-I146+J146</f>
        <v>14160</v>
      </c>
    </row>
    <row r="147" spans="1:11" s="225" customFormat="1" hidden="1" x14ac:dyDescent="0.2">
      <c r="A147" s="108" t="s">
        <v>601</v>
      </c>
      <c r="B147" s="94" t="s">
        <v>647</v>
      </c>
      <c r="C147" s="94">
        <v>51</v>
      </c>
      <c r="D147" s="95" t="s">
        <v>101</v>
      </c>
      <c r="E147" s="118">
        <v>3111</v>
      </c>
      <c r="F147" s="141" t="s">
        <v>33</v>
      </c>
      <c r="G147" s="131"/>
      <c r="H147" s="228">
        <v>10660</v>
      </c>
      <c r="I147" s="228"/>
      <c r="J147" s="228">
        <v>3500</v>
      </c>
      <c r="K147" s="228">
        <f t="shared" si="79"/>
        <v>14160</v>
      </c>
    </row>
    <row r="148" spans="1:11" s="225" customFormat="1" hidden="1" x14ac:dyDescent="0.2">
      <c r="A148" s="152" t="s">
        <v>601</v>
      </c>
      <c r="B148" s="146" t="s">
        <v>647</v>
      </c>
      <c r="C148" s="146">
        <v>51</v>
      </c>
      <c r="D148" s="132"/>
      <c r="E148" s="129">
        <v>312</v>
      </c>
      <c r="F148" s="143"/>
      <c r="G148" s="130"/>
      <c r="H148" s="148">
        <f t="shared" ref="H148:J150" si="80">H149</f>
        <v>900</v>
      </c>
      <c r="I148" s="148">
        <f t="shared" si="80"/>
        <v>0</v>
      </c>
      <c r="J148" s="148">
        <f t="shared" si="80"/>
        <v>0</v>
      </c>
      <c r="K148" s="148">
        <f t="shared" si="79"/>
        <v>900</v>
      </c>
    </row>
    <row r="149" spans="1:11" s="225" customFormat="1" hidden="1" x14ac:dyDescent="0.2">
      <c r="A149" s="108" t="s">
        <v>601</v>
      </c>
      <c r="B149" s="94" t="s">
        <v>647</v>
      </c>
      <c r="C149" s="94">
        <v>51</v>
      </c>
      <c r="D149" s="95" t="s">
        <v>101</v>
      </c>
      <c r="E149" s="118">
        <v>3121</v>
      </c>
      <c r="F149" s="141" t="s">
        <v>471</v>
      </c>
      <c r="G149" s="131"/>
      <c r="H149" s="228">
        <v>900</v>
      </c>
      <c r="I149" s="228"/>
      <c r="J149" s="228"/>
      <c r="K149" s="228">
        <f t="shared" si="79"/>
        <v>900</v>
      </c>
    </row>
    <row r="150" spans="1:11" s="207" customFormat="1" hidden="1" x14ac:dyDescent="0.2">
      <c r="A150" s="152" t="s">
        <v>601</v>
      </c>
      <c r="B150" s="146" t="s">
        <v>647</v>
      </c>
      <c r="C150" s="146">
        <v>51</v>
      </c>
      <c r="D150" s="132"/>
      <c r="E150" s="129">
        <v>313</v>
      </c>
      <c r="F150" s="143"/>
      <c r="G150" s="130"/>
      <c r="H150" s="148">
        <f t="shared" si="80"/>
        <v>2200</v>
      </c>
      <c r="I150" s="148">
        <f t="shared" si="80"/>
        <v>0</v>
      </c>
      <c r="J150" s="148">
        <f t="shared" si="80"/>
        <v>200</v>
      </c>
      <c r="K150" s="148">
        <f t="shared" si="79"/>
        <v>2400</v>
      </c>
    </row>
    <row r="151" spans="1:11" s="225" customFormat="1" hidden="1" x14ac:dyDescent="0.2">
      <c r="A151" s="108" t="s">
        <v>601</v>
      </c>
      <c r="B151" s="94" t="s">
        <v>647</v>
      </c>
      <c r="C151" s="94">
        <v>51</v>
      </c>
      <c r="D151" s="95" t="s">
        <v>101</v>
      </c>
      <c r="E151" s="118">
        <v>3132</v>
      </c>
      <c r="F151" s="141" t="s">
        <v>40</v>
      </c>
      <c r="G151" s="131"/>
      <c r="H151" s="228">
        <v>2200</v>
      </c>
      <c r="I151" s="228"/>
      <c r="J151" s="228">
        <v>200</v>
      </c>
      <c r="K151" s="228">
        <f t="shared" si="79"/>
        <v>2400</v>
      </c>
    </row>
    <row r="152" spans="1:11" s="225" customFormat="1" hidden="1" x14ac:dyDescent="0.2">
      <c r="A152" s="183" t="s">
        <v>601</v>
      </c>
      <c r="B152" s="165" t="s">
        <v>647</v>
      </c>
      <c r="C152" s="165">
        <v>51</v>
      </c>
      <c r="D152" s="165"/>
      <c r="E152" s="166">
        <v>32</v>
      </c>
      <c r="F152" s="167"/>
      <c r="G152" s="168"/>
      <c r="H152" s="247">
        <f t="shared" ref="H152:I152" si="81">H153+H156+H158+H162</f>
        <v>115000</v>
      </c>
      <c r="I152" s="247">
        <f t="shared" si="81"/>
        <v>8750</v>
      </c>
      <c r="J152" s="247">
        <f t="shared" ref="J152" si="82">J153+J156+J158+J162</f>
        <v>0</v>
      </c>
      <c r="K152" s="247">
        <f t="shared" si="79"/>
        <v>106250</v>
      </c>
    </row>
    <row r="153" spans="1:11" s="225" customFormat="1" hidden="1" x14ac:dyDescent="0.2">
      <c r="A153" s="152" t="s">
        <v>601</v>
      </c>
      <c r="B153" s="146" t="s">
        <v>647</v>
      </c>
      <c r="C153" s="146">
        <v>51</v>
      </c>
      <c r="D153" s="132"/>
      <c r="E153" s="129">
        <v>321</v>
      </c>
      <c r="F153" s="143"/>
      <c r="G153" s="130"/>
      <c r="H153" s="148">
        <f t="shared" ref="H153:I153" si="83">SUM(H154:H155)</f>
        <v>4500</v>
      </c>
      <c r="I153" s="148">
        <f t="shared" si="83"/>
        <v>1000</v>
      </c>
      <c r="J153" s="148">
        <f t="shared" ref="J153" si="84">SUM(J154:J155)</f>
        <v>0</v>
      </c>
      <c r="K153" s="148">
        <f t="shared" si="79"/>
        <v>3500</v>
      </c>
    </row>
    <row r="154" spans="1:11" s="225" customFormat="1" hidden="1" x14ac:dyDescent="0.2">
      <c r="A154" s="108" t="s">
        <v>601</v>
      </c>
      <c r="B154" s="94" t="s">
        <v>647</v>
      </c>
      <c r="C154" s="94">
        <v>51</v>
      </c>
      <c r="D154" s="95" t="s">
        <v>101</v>
      </c>
      <c r="E154" s="118">
        <v>3211</v>
      </c>
      <c r="F154" s="141" t="s">
        <v>42</v>
      </c>
      <c r="G154" s="131"/>
      <c r="H154" s="228">
        <v>3500</v>
      </c>
      <c r="I154" s="228"/>
      <c r="J154" s="228"/>
      <c r="K154" s="228">
        <f t="shared" si="79"/>
        <v>3500</v>
      </c>
    </row>
    <row r="155" spans="1:11" s="225" customFormat="1" hidden="1" x14ac:dyDescent="0.2">
      <c r="A155" s="108" t="s">
        <v>601</v>
      </c>
      <c r="B155" s="94" t="s">
        <v>647</v>
      </c>
      <c r="C155" s="94">
        <v>51</v>
      </c>
      <c r="D155" s="95" t="s">
        <v>101</v>
      </c>
      <c r="E155" s="118">
        <v>3213</v>
      </c>
      <c r="F155" s="141" t="s">
        <v>44</v>
      </c>
      <c r="G155" s="131"/>
      <c r="H155" s="228">
        <v>1000</v>
      </c>
      <c r="I155" s="228">
        <v>1000</v>
      </c>
      <c r="J155" s="228"/>
      <c r="K155" s="228">
        <f t="shared" si="79"/>
        <v>0</v>
      </c>
    </row>
    <row r="156" spans="1:11" s="225" customFormat="1" hidden="1" x14ac:dyDescent="0.2">
      <c r="A156" s="152" t="s">
        <v>601</v>
      </c>
      <c r="B156" s="146" t="s">
        <v>647</v>
      </c>
      <c r="C156" s="146">
        <v>51</v>
      </c>
      <c r="D156" s="132"/>
      <c r="E156" s="129">
        <v>322</v>
      </c>
      <c r="F156" s="143"/>
      <c r="G156" s="130"/>
      <c r="H156" s="148">
        <f t="shared" ref="H156:J156" si="85">H157</f>
        <v>500</v>
      </c>
      <c r="I156" s="148">
        <f t="shared" si="85"/>
        <v>0</v>
      </c>
      <c r="J156" s="148">
        <f t="shared" si="85"/>
        <v>0</v>
      </c>
      <c r="K156" s="148">
        <f t="shared" si="79"/>
        <v>500</v>
      </c>
    </row>
    <row r="157" spans="1:11" s="225" customFormat="1" hidden="1" x14ac:dyDescent="0.2">
      <c r="A157" s="108" t="s">
        <v>601</v>
      </c>
      <c r="B157" s="94" t="s">
        <v>647</v>
      </c>
      <c r="C157" s="94">
        <v>51</v>
      </c>
      <c r="D157" s="95" t="s">
        <v>101</v>
      </c>
      <c r="E157" s="118">
        <v>3223</v>
      </c>
      <c r="F157" s="141" t="s">
        <v>48</v>
      </c>
      <c r="G157" s="131"/>
      <c r="H157" s="228">
        <v>500</v>
      </c>
      <c r="I157" s="228"/>
      <c r="J157" s="228"/>
      <c r="K157" s="228">
        <f t="shared" si="79"/>
        <v>500</v>
      </c>
    </row>
    <row r="158" spans="1:11" s="225" customFormat="1" hidden="1" x14ac:dyDescent="0.2">
      <c r="A158" s="152" t="s">
        <v>601</v>
      </c>
      <c r="B158" s="146" t="s">
        <v>647</v>
      </c>
      <c r="C158" s="146">
        <v>51</v>
      </c>
      <c r="D158" s="132"/>
      <c r="E158" s="129">
        <v>323</v>
      </c>
      <c r="F158" s="143"/>
      <c r="G158" s="130"/>
      <c r="H158" s="148">
        <f t="shared" ref="H158:I158" si="86">SUM(H159:H161)</f>
        <v>108000</v>
      </c>
      <c r="I158" s="148">
        <f t="shared" si="86"/>
        <v>7750</v>
      </c>
      <c r="J158" s="148">
        <f t="shared" ref="J158" si="87">SUM(J159:J161)</f>
        <v>0</v>
      </c>
      <c r="K158" s="148">
        <f t="shared" si="79"/>
        <v>100250</v>
      </c>
    </row>
    <row r="159" spans="1:11" s="225" customFormat="1" hidden="1" x14ac:dyDescent="0.2">
      <c r="A159" s="108" t="s">
        <v>601</v>
      </c>
      <c r="B159" s="94" t="s">
        <v>647</v>
      </c>
      <c r="C159" s="94">
        <v>51</v>
      </c>
      <c r="D159" s="95" t="s">
        <v>101</v>
      </c>
      <c r="E159" s="118">
        <v>3233</v>
      </c>
      <c r="F159" s="141" t="s">
        <v>54</v>
      </c>
      <c r="G159" s="131"/>
      <c r="H159" s="228">
        <v>5000</v>
      </c>
      <c r="I159" s="228">
        <v>4750</v>
      </c>
      <c r="J159" s="228"/>
      <c r="K159" s="228">
        <f t="shared" si="79"/>
        <v>250</v>
      </c>
    </row>
    <row r="160" spans="1:11" s="225" customFormat="1" hidden="1" x14ac:dyDescent="0.2">
      <c r="A160" s="108" t="s">
        <v>601</v>
      </c>
      <c r="B160" s="94" t="s">
        <v>647</v>
      </c>
      <c r="C160" s="94">
        <v>51</v>
      </c>
      <c r="D160" s="95" t="s">
        <v>101</v>
      </c>
      <c r="E160" s="118">
        <v>3235</v>
      </c>
      <c r="F160" s="141" t="s">
        <v>56</v>
      </c>
      <c r="G160" s="131"/>
      <c r="H160" s="228">
        <v>3000</v>
      </c>
      <c r="I160" s="228">
        <v>3000</v>
      </c>
      <c r="J160" s="228"/>
      <c r="K160" s="228">
        <f t="shared" si="79"/>
        <v>0</v>
      </c>
    </row>
    <row r="161" spans="1:11" s="225" customFormat="1" hidden="1" x14ac:dyDescent="0.2">
      <c r="A161" s="108" t="s">
        <v>601</v>
      </c>
      <c r="B161" s="94" t="s">
        <v>647</v>
      </c>
      <c r="C161" s="94">
        <v>51</v>
      </c>
      <c r="D161" s="95" t="s">
        <v>101</v>
      </c>
      <c r="E161" s="118">
        <v>3237</v>
      </c>
      <c r="F161" s="141" t="s">
        <v>58</v>
      </c>
      <c r="G161" s="131"/>
      <c r="H161" s="228">
        <v>100000</v>
      </c>
      <c r="I161" s="228"/>
      <c r="J161" s="228"/>
      <c r="K161" s="228">
        <f t="shared" si="79"/>
        <v>100000</v>
      </c>
    </row>
    <row r="162" spans="1:11" s="207" customFormat="1" hidden="1" x14ac:dyDescent="0.2">
      <c r="A162" s="152" t="s">
        <v>601</v>
      </c>
      <c r="B162" s="146" t="s">
        <v>647</v>
      </c>
      <c r="C162" s="146">
        <v>51</v>
      </c>
      <c r="D162" s="132"/>
      <c r="E162" s="129">
        <v>329</v>
      </c>
      <c r="F162" s="143"/>
      <c r="G162" s="130"/>
      <c r="H162" s="148">
        <f t="shared" ref="H162:J162" si="88">H163</f>
        <v>2000</v>
      </c>
      <c r="I162" s="148">
        <f t="shared" si="88"/>
        <v>0</v>
      </c>
      <c r="J162" s="148">
        <f t="shared" si="88"/>
        <v>0</v>
      </c>
      <c r="K162" s="148">
        <f t="shared" si="79"/>
        <v>2000</v>
      </c>
    </row>
    <row r="163" spans="1:11" s="225" customFormat="1" hidden="1" x14ac:dyDescent="0.2">
      <c r="A163" s="108" t="s">
        <v>601</v>
      </c>
      <c r="B163" s="94" t="s">
        <v>647</v>
      </c>
      <c r="C163" s="94">
        <v>51</v>
      </c>
      <c r="D163" s="95" t="s">
        <v>101</v>
      </c>
      <c r="E163" s="118">
        <v>3293</v>
      </c>
      <c r="F163" s="141" t="s">
        <v>64</v>
      </c>
      <c r="G163" s="131"/>
      <c r="H163" s="228">
        <v>2000</v>
      </c>
      <c r="I163" s="228"/>
      <c r="J163" s="228"/>
      <c r="K163" s="228">
        <f t="shared" si="79"/>
        <v>2000</v>
      </c>
    </row>
    <row r="164" spans="1:11" s="225" customFormat="1" ht="21" hidden="1" customHeight="1" x14ac:dyDescent="0.2">
      <c r="A164" s="183" t="s">
        <v>601</v>
      </c>
      <c r="B164" s="165" t="s">
        <v>647</v>
      </c>
      <c r="C164" s="165">
        <v>51</v>
      </c>
      <c r="D164" s="165"/>
      <c r="E164" s="166">
        <v>35</v>
      </c>
      <c r="F164" s="167"/>
      <c r="G164" s="168"/>
      <c r="H164" s="247">
        <f t="shared" ref="H164:J168" si="89">H165</f>
        <v>286060</v>
      </c>
      <c r="I164" s="247">
        <f t="shared" si="89"/>
        <v>0</v>
      </c>
      <c r="J164" s="247">
        <f t="shared" si="89"/>
        <v>115742</v>
      </c>
      <c r="K164" s="247">
        <f t="shared" si="79"/>
        <v>401802</v>
      </c>
    </row>
    <row r="165" spans="1:11" s="207" customFormat="1" hidden="1" x14ac:dyDescent="0.2">
      <c r="A165" s="152" t="s">
        <v>601</v>
      </c>
      <c r="B165" s="146" t="s">
        <v>647</v>
      </c>
      <c r="C165" s="146">
        <v>51</v>
      </c>
      <c r="D165" s="132"/>
      <c r="E165" s="129">
        <v>353</v>
      </c>
      <c r="F165" s="143"/>
      <c r="G165" s="130"/>
      <c r="H165" s="148">
        <f t="shared" si="89"/>
        <v>286060</v>
      </c>
      <c r="I165" s="148">
        <f t="shared" si="89"/>
        <v>0</v>
      </c>
      <c r="J165" s="148">
        <f t="shared" si="89"/>
        <v>115742</v>
      </c>
      <c r="K165" s="148">
        <f t="shared" si="79"/>
        <v>401802</v>
      </c>
    </row>
    <row r="166" spans="1:11" s="225" customFormat="1" ht="30" hidden="1" x14ac:dyDescent="0.2">
      <c r="A166" s="108" t="s">
        <v>601</v>
      </c>
      <c r="B166" s="94" t="s">
        <v>647</v>
      </c>
      <c r="C166" s="94">
        <v>51</v>
      </c>
      <c r="D166" s="95" t="s">
        <v>101</v>
      </c>
      <c r="E166" s="118">
        <v>3531</v>
      </c>
      <c r="F166" s="141" t="s">
        <v>880</v>
      </c>
      <c r="G166" s="131"/>
      <c r="H166" s="228">
        <v>286060</v>
      </c>
      <c r="I166" s="228"/>
      <c r="J166" s="228">
        <v>115742</v>
      </c>
      <c r="K166" s="228">
        <f t="shared" si="79"/>
        <v>401802</v>
      </c>
    </row>
    <row r="167" spans="1:11" s="225" customFormat="1" hidden="1" x14ac:dyDescent="0.2">
      <c r="A167" s="183" t="s">
        <v>601</v>
      </c>
      <c r="B167" s="165" t="s">
        <v>647</v>
      </c>
      <c r="C167" s="165">
        <v>51</v>
      </c>
      <c r="D167" s="165"/>
      <c r="E167" s="166">
        <v>38</v>
      </c>
      <c r="F167" s="167"/>
      <c r="G167" s="168"/>
      <c r="H167" s="247">
        <f t="shared" si="89"/>
        <v>902538</v>
      </c>
      <c r="I167" s="247">
        <f t="shared" si="89"/>
        <v>115742</v>
      </c>
      <c r="J167" s="247">
        <f t="shared" si="89"/>
        <v>0</v>
      </c>
      <c r="K167" s="247">
        <f t="shared" si="79"/>
        <v>786796</v>
      </c>
    </row>
    <row r="168" spans="1:11" s="207" customFormat="1" hidden="1" x14ac:dyDescent="0.2">
      <c r="A168" s="152" t="s">
        <v>601</v>
      </c>
      <c r="B168" s="146" t="s">
        <v>647</v>
      </c>
      <c r="C168" s="146">
        <v>51</v>
      </c>
      <c r="D168" s="132"/>
      <c r="E168" s="129">
        <v>386</v>
      </c>
      <c r="F168" s="143"/>
      <c r="G168" s="130"/>
      <c r="H168" s="148">
        <f t="shared" si="89"/>
        <v>902538</v>
      </c>
      <c r="I168" s="148">
        <f t="shared" si="89"/>
        <v>115742</v>
      </c>
      <c r="J168" s="148">
        <f t="shared" si="89"/>
        <v>0</v>
      </c>
      <c r="K168" s="148">
        <f t="shared" si="79"/>
        <v>786796</v>
      </c>
    </row>
    <row r="169" spans="1:11" s="225" customFormat="1" hidden="1" x14ac:dyDescent="0.2">
      <c r="A169" s="108" t="s">
        <v>601</v>
      </c>
      <c r="B169" s="94" t="s">
        <v>647</v>
      </c>
      <c r="C169" s="94">
        <v>51</v>
      </c>
      <c r="D169" s="95" t="s">
        <v>101</v>
      </c>
      <c r="E169" s="118">
        <v>3864</v>
      </c>
      <c r="F169" s="141" t="s">
        <v>881</v>
      </c>
      <c r="G169" s="131"/>
      <c r="H169" s="228">
        <v>902538</v>
      </c>
      <c r="I169" s="228">
        <v>115742</v>
      </c>
      <c r="J169" s="228"/>
      <c r="K169" s="228">
        <f t="shared" si="79"/>
        <v>786796</v>
      </c>
    </row>
    <row r="170" spans="1:11" s="225" customFormat="1" hidden="1" x14ac:dyDescent="0.2">
      <c r="A170" s="183" t="s">
        <v>601</v>
      </c>
      <c r="B170" s="165" t="s">
        <v>647</v>
      </c>
      <c r="C170" s="165">
        <v>559</v>
      </c>
      <c r="D170" s="165"/>
      <c r="E170" s="166">
        <v>31</v>
      </c>
      <c r="F170" s="167"/>
      <c r="G170" s="168"/>
      <c r="H170" s="247">
        <f t="shared" ref="H170:I170" si="90">H171+H175+H173</f>
        <v>8000</v>
      </c>
      <c r="I170" s="247">
        <f t="shared" si="90"/>
        <v>8000</v>
      </c>
      <c r="J170" s="247">
        <f t="shared" ref="J170" si="91">J171+J175+J173</f>
        <v>0</v>
      </c>
      <c r="K170" s="247">
        <f t="shared" si="79"/>
        <v>0</v>
      </c>
    </row>
    <row r="171" spans="1:11" s="225" customFormat="1" hidden="1" x14ac:dyDescent="0.2">
      <c r="A171" s="152" t="s">
        <v>601</v>
      </c>
      <c r="B171" s="146" t="s">
        <v>647</v>
      </c>
      <c r="C171" s="146">
        <v>559</v>
      </c>
      <c r="D171" s="132"/>
      <c r="E171" s="129">
        <v>311</v>
      </c>
      <c r="F171" s="143"/>
      <c r="G171" s="130"/>
      <c r="H171" s="148">
        <f t="shared" ref="H171:J171" si="92">H172</f>
        <v>5000</v>
      </c>
      <c r="I171" s="148">
        <f t="shared" si="92"/>
        <v>5000</v>
      </c>
      <c r="J171" s="148">
        <f t="shared" si="92"/>
        <v>0</v>
      </c>
      <c r="K171" s="148">
        <f t="shared" si="79"/>
        <v>0</v>
      </c>
    </row>
    <row r="172" spans="1:11" s="225" customFormat="1" hidden="1" x14ac:dyDescent="0.2">
      <c r="A172" s="108" t="s">
        <v>601</v>
      </c>
      <c r="B172" s="94" t="s">
        <v>647</v>
      </c>
      <c r="C172" s="94">
        <v>559</v>
      </c>
      <c r="D172" s="95" t="s">
        <v>101</v>
      </c>
      <c r="E172" s="118">
        <v>3111</v>
      </c>
      <c r="F172" s="141" t="s">
        <v>33</v>
      </c>
      <c r="G172" s="131"/>
      <c r="H172" s="228">
        <v>5000</v>
      </c>
      <c r="I172" s="228">
        <v>5000</v>
      </c>
      <c r="J172" s="228"/>
      <c r="K172" s="228">
        <f t="shared" si="79"/>
        <v>0</v>
      </c>
    </row>
    <row r="173" spans="1:11" s="225" customFormat="1" hidden="1" x14ac:dyDescent="0.2">
      <c r="A173" s="152" t="s">
        <v>601</v>
      </c>
      <c r="B173" s="146" t="s">
        <v>647</v>
      </c>
      <c r="C173" s="146">
        <v>559</v>
      </c>
      <c r="D173" s="132"/>
      <c r="E173" s="129">
        <v>312</v>
      </c>
      <c r="F173" s="143"/>
      <c r="G173" s="130"/>
      <c r="H173" s="148">
        <f t="shared" ref="H173:J175" si="93">H174</f>
        <v>1000</v>
      </c>
      <c r="I173" s="148">
        <f t="shared" si="93"/>
        <v>1000</v>
      </c>
      <c r="J173" s="148">
        <f t="shared" si="93"/>
        <v>0</v>
      </c>
      <c r="K173" s="148">
        <f t="shared" si="79"/>
        <v>0</v>
      </c>
    </row>
    <row r="174" spans="1:11" s="225" customFormat="1" hidden="1" x14ac:dyDescent="0.2">
      <c r="A174" s="108" t="s">
        <v>601</v>
      </c>
      <c r="B174" s="94" t="s">
        <v>647</v>
      </c>
      <c r="C174" s="94">
        <v>559</v>
      </c>
      <c r="D174" s="95" t="s">
        <v>101</v>
      </c>
      <c r="E174" s="118">
        <v>3121</v>
      </c>
      <c r="F174" s="141" t="s">
        <v>471</v>
      </c>
      <c r="G174" s="131"/>
      <c r="H174" s="228">
        <v>1000</v>
      </c>
      <c r="I174" s="228">
        <v>1000</v>
      </c>
      <c r="J174" s="228"/>
      <c r="K174" s="228">
        <f t="shared" si="79"/>
        <v>0</v>
      </c>
    </row>
    <row r="175" spans="1:11" s="207" customFormat="1" hidden="1" x14ac:dyDescent="0.2">
      <c r="A175" s="152" t="s">
        <v>601</v>
      </c>
      <c r="B175" s="146" t="s">
        <v>647</v>
      </c>
      <c r="C175" s="146">
        <v>559</v>
      </c>
      <c r="D175" s="132"/>
      <c r="E175" s="129">
        <v>313</v>
      </c>
      <c r="F175" s="143"/>
      <c r="G175" s="130"/>
      <c r="H175" s="148">
        <f t="shared" si="93"/>
        <v>2000</v>
      </c>
      <c r="I175" s="148">
        <f t="shared" si="93"/>
        <v>2000</v>
      </c>
      <c r="J175" s="148">
        <f t="shared" si="93"/>
        <v>0</v>
      </c>
      <c r="K175" s="148">
        <f t="shared" si="79"/>
        <v>0</v>
      </c>
    </row>
    <row r="176" spans="1:11" s="225" customFormat="1" hidden="1" x14ac:dyDescent="0.2">
      <c r="A176" s="108" t="s">
        <v>601</v>
      </c>
      <c r="B176" s="94" t="s">
        <v>647</v>
      </c>
      <c r="C176" s="94">
        <v>559</v>
      </c>
      <c r="D176" s="95" t="s">
        <v>101</v>
      </c>
      <c r="E176" s="118">
        <v>3132</v>
      </c>
      <c r="F176" s="141" t="s">
        <v>40</v>
      </c>
      <c r="G176" s="131"/>
      <c r="H176" s="228">
        <v>2000</v>
      </c>
      <c r="I176" s="228">
        <v>2000</v>
      </c>
      <c r="J176" s="228"/>
      <c r="K176" s="228">
        <f t="shared" si="79"/>
        <v>0</v>
      </c>
    </row>
    <row r="177" spans="1:11" s="225" customFormat="1" hidden="1" x14ac:dyDescent="0.2">
      <c r="A177" s="183" t="s">
        <v>601</v>
      </c>
      <c r="B177" s="165" t="s">
        <v>647</v>
      </c>
      <c r="C177" s="165">
        <v>559</v>
      </c>
      <c r="D177" s="165"/>
      <c r="E177" s="166">
        <v>32</v>
      </c>
      <c r="F177" s="167"/>
      <c r="G177" s="168"/>
      <c r="H177" s="247">
        <f>H178+H181+H183</f>
        <v>4000</v>
      </c>
      <c r="I177" s="247">
        <f>I178+I181+I183</f>
        <v>4000</v>
      </c>
      <c r="J177" s="247">
        <f>J178+J181+J183</f>
        <v>0</v>
      </c>
      <c r="K177" s="247">
        <f t="shared" si="79"/>
        <v>0</v>
      </c>
    </row>
    <row r="178" spans="1:11" s="225" customFormat="1" hidden="1" x14ac:dyDescent="0.2">
      <c r="A178" s="152" t="s">
        <v>601</v>
      </c>
      <c r="B178" s="146" t="s">
        <v>647</v>
      </c>
      <c r="C178" s="146">
        <v>559</v>
      </c>
      <c r="D178" s="132"/>
      <c r="E178" s="129">
        <v>321</v>
      </c>
      <c r="F178" s="143"/>
      <c r="G178" s="130"/>
      <c r="H178" s="148">
        <f t="shared" ref="H178:I178" si="94">SUM(H179:H180)</f>
        <v>2000</v>
      </c>
      <c r="I178" s="148">
        <f t="shared" si="94"/>
        <v>2000</v>
      </c>
      <c r="J178" s="148">
        <f t="shared" ref="J178" si="95">SUM(J179:J180)</f>
        <v>0</v>
      </c>
      <c r="K178" s="148">
        <f t="shared" si="79"/>
        <v>0</v>
      </c>
    </row>
    <row r="179" spans="1:11" s="225" customFormat="1" hidden="1" x14ac:dyDescent="0.2">
      <c r="A179" s="108" t="s">
        <v>601</v>
      </c>
      <c r="B179" s="94" t="s">
        <v>647</v>
      </c>
      <c r="C179" s="94">
        <v>559</v>
      </c>
      <c r="D179" s="95" t="s">
        <v>101</v>
      </c>
      <c r="E179" s="118">
        <v>3211</v>
      </c>
      <c r="F179" s="141" t="s">
        <v>42</v>
      </c>
      <c r="G179" s="131"/>
      <c r="H179" s="228">
        <v>1000</v>
      </c>
      <c r="I179" s="228">
        <v>1000</v>
      </c>
      <c r="J179" s="228"/>
      <c r="K179" s="228">
        <f t="shared" si="79"/>
        <v>0</v>
      </c>
    </row>
    <row r="180" spans="1:11" s="225" customFormat="1" hidden="1" x14ac:dyDescent="0.2">
      <c r="A180" s="108" t="s">
        <v>601</v>
      </c>
      <c r="B180" s="94" t="s">
        <v>647</v>
      </c>
      <c r="C180" s="94">
        <v>559</v>
      </c>
      <c r="D180" s="95" t="s">
        <v>101</v>
      </c>
      <c r="E180" s="118">
        <v>3213</v>
      </c>
      <c r="F180" s="141" t="s">
        <v>44</v>
      </c>
      <c r="G180" s="131"/>
      <c r="H180" s="228">
        <v>1000</v>
      </c>
      <c r="I180" s="228">
        <v>1000</v>
      </c>
      <c r="J180" s="228"/>
      <c r="K180" s="228">
        <f t="shared" si="79"/>
        <v>0</v>
      </c>
    </row>
    <row r="181" spans="1:11" s="225" customFormat="1" hidden="1" x14ac:dyDescent="0.2">
      <c r="A181" s="152" t="s">
        <v>601</v>
      </c>
      <c r="B181" s="146" t="s">
        <v>647</v>
      </c>
      <c r="C181" s="146">
        <v>559</v>
      </c>
      <c r="D181" s="132"/>
      <c r="E181" s="129">
        <v>323</v>
      </c>
      <c r="F181" s="143"/>
      <c r="G181" s="130"/>
      <c r="H181" s="148">
        <f>SUM(H182:H182)</f>
        <v>1000</v>
      </c>
      <c r="I181" s="148">
        <f>SUM(I182:I182)</f>
        <v>1000</v>
      </c>
      <c r="J181" s="148">
        <f>SUM(J182:J182)</f>
        <v>0</v>
      </c>
      <c r="K181" s="148">
        <f t="shared" si="79"/>
        <v>0</v>
      </c>
    </row>
    <row r="182" spans="1:11" s="225" customFormat="1" hidden="1" x14ac:dyDescent="0.2">
      <c r="A182" s="108" t="s">
        <v>601</v>
      </c>
      <c r="B182" s="94" t="s">
        <v>647</v>
      </c>
      <c r="C182" s="94">
        <v>559</v>
      </c>
      <c r="D182" s="95" t="s">
        <v>101</v>
      </c>
      <c r="E182" s="118">
        <v>3237</v>
      </c>
      <c r="F182" s="141" t="s">
        <v>58</v>
      </c>
      <c r="G182" s="131"/>
      <c r="H182" s="228">
        <v>1000</v>
      </c>
      <c r="I182" s="228">
        <v>1000</v>
      </c>
      <c r="J182" s="228"/>
      <c r="K182" s="228">
        <f t="shared" si="79"/>
        <v>0</v>
      </c>
    </row>
    <row r="183" spans="1:11" s="207" customFormat="1" hidden="1" x14ac:dyDescent="0.2">
      <c r="A183" s="152" t="s">
        <v>601</v>
      </c>
      <c r="B183" s="146" t="s">
        <v>647</v>
      </c>
      <c r="C183" s="146">
        <v>559</v>
      </c>
      <c r="D183" s="132"/>
      <c r="E183" s="129">
        <v>329</v>
      </c>
      <c r="F183" s="143"/>
      <c r="G183" s="130"/>
      <c r="H183" s="148">
        <f t="shared" ref="H183:J183" si="96">H184</f>
        <v>1000</v>
      </c>
      <c r="I183" s="148">
        <f t="shared" si="96"/>
        <v>1000</v>
      </c>
      <c r="J183" s="148">
        <f t="shared" si="96"/>
        <v>0</v>
      </c>
      <c r="K183" s="148">
        <f t="shared" si="79"/>
        <v>0</v>
      </c>
    </row>
    <row r="184" spans="1:11" s="207" customFormat="1" ht="15" hidden="1" x14ac:dyDescent="0.2">
      <c r="A184" s="108" t="s">
        <v>601</v>
      </c>
      <c r="B184" s="94" t="s">
        <v>647</v>
      </c>
      <c r="C184" s="94">
        <v>559</v>
      </c>
      <c r="D184" s="95" t="s">
        <v>101</v>
      </c>
      <c r="E184" s="118">
        <v>3293</v>
      </c>
      <c r="F184" s="141" t="s">
        <v>64</v>
      </c>
      <c r="G184" s="131"/>
      <c r="H184" s="228">
        <v>1000</v>
      </c>
      <c r="I184" s="228">
        <v>1000</v>
      </c>
      <c r="J184" s="228"/>
      <c r="K184" s="228">
        <f t="shared" si="79"/>
        <v>0</v>
      </c>
    </row>
    <row r="185" spans="1:11" s="225" customFormat="1" ht="33.75" hidden="1" x14ac:dyDescent="0.2">
      <c r="A185" s="195" t="s">
        <v>601</v>
      </c>
      <c r="B185" s="170" t="s">
        <v>649</v>
      </c>
      <c r="C185" s="170"/>
      <c r="D185" s="170"/>
      <c r="E185" s="171"/>
      <c r="F185" s="173" t="s">
        <v>650</v>
      </c>
      <c r="G185" s="174" t="s">
        <v>627</v>
      </c>
      <c r="H185" s="248">
        <f>H186+H193</f>
        <v>63150</v>
      </c>
      <c r="I185" s="248">
        <f>I186+I193</f>
        <v>0</v>
      </c>
      <c r="J185" s="248">
        <f>J186+J193</f>
        <v>0</v>
      </c>
      <c r="K185" s="248">
        <f t="shared" si="79"/>
        <v>63150</v>
      </c>
    </row>
    <row r="186" spans="1:11" s="225" customFormat="1" hidden="1" x14ac:dyDescent="0.2">
      <c r="A186" s="183" t="s">
        <v>601</v>
      </c>
      <c r="B186" s="165" t="s">
        <v>649</v>
      </c>
      <c r="C186" s="165">
        <v>559</v>
      </c>
      <c r="D186" s="165"/>
      <c r="E186" s="166">
        <v>31</v>
      </c>
      <c r="F186" s="167"/>
      <c r="G186" s="168"/>
      <c r="H186" s="247">
        <f t="shared" ref="H186:I186" si="97">H187+H189+H191</f>
        <v>46950</v>
      </c>
      <c r="I186" s="247">
        <f t="shared" si="97"/>
        <v>0</v>
      </c>
      <c r="J186" s="247">
        <f t="shared" ref="J186" si="98">J187+J189+J191</f>
        <v>0</v>
      </c>
      <c r="K186" s="247">
        <f t="shared" si="79"/>
        <v>46950</v>
      </c>
    </row>
    <row r="187" spans="1:11" s="223" customFormat="1" hidden="1" x14ac:dyDescent="0.2">
      <c r="A187" s="152" t="s">
        <v>601</v>
      </c>
      <c r="B187" s="146" t="s">
        <v>649</v>
      </c>
      <c r="C187" s="146">
        <v>559</v>
      </c>
      <c r="D187" s="132"/>
      <c r="E187" s="129">
        <v>311</v>
      </c>
      <c r="F187" s="143"/>
      <c r="G187" s="130"/>
      <c r="H187" s="148">
        <f t="shared" ref="H187:J187" si="99">H188</f>
        <v>38100</v>
      </c>
      <c r="I187" s="148">
        <f t="shared" si="99"/>
        <v>0</v>
      </c>
      <c r="J187" s="148">
        <f t="shared" si="99"/>
        <v>0</v>
      </c>
      <c r="K187" s="148">
        <f t="shared" si="79"/>
        <v>38100</v>
      </c>
    </row>
    <row r="188" spans="1:11" s="207" customFormat="1" ht="15" hidden="1" x14ac:dyDescent="0.2">
      <c r="A188" s="108" t="s">
        <v>601</v>
      </c>
      <c r="B188" s="94" t="s">
        <v>649</v>
      </c>
      <c r="C188" s="94">
        <v>559</v>
      </c>
      <c r="D188" s="95" t="s">
        <v>101</v>
      </c>
      <c r="E188" s="118">
        <v>3111</v>
      </c>
      <c r="F188" s="141" t="s">
        <v>33</v>
      </c>
      <c r="G188" s="131"/>
      <c r="H188" s="228">
        <v>38100</v>
      </c>
      <c r="I188" s="228"/>
      <c r="J188" s="228"/>
      <c r="K188" s="228">
        <f t="shared" si="79"/>
        <v>38100</v>
      </c>
    </row>
    <row r="189" spans="1:11" s="223" customFormat="1" hidden="1" x14ac:dyDescent="0.2">
      <c r="A189" s="152" t="s">
        <v>601</v>
      </c>
      <c r="B189" s="146" t="s">
        <v>649</v>
      </c>
      <c r="C189" s="146">
        <v>559</v>
      </c>
      <c r="D189" s="132"/>
      <c r="E189" s="129">
        <v>312</v>
      </c>
      <c r="F189" s="143"/>
      <c r="G189" s="130"/>
      <c r="H189" s="148">
        <f t="shared" ref="H189:J189" si="100">H190</f>
        <v>1000</v>
      </c>
      <c r="I189" s="148">
        <f t="shared" si="100"/>
        <v>0</v>
      </c>
      <c r="J189" s="148">
        <f t="shared" si="100"/>
        <v>0</v>
      </c>
      <c r="K189" s="148">
        <f t="shared" si="79"/>
        <v>1000</v>
      </c>
    </row>
    <row r="190" spans="1:11" s="207" customFormat="1" ht="15" hidden="1" x14ac:dyDescent="0.2">
      <c r="A190" s="108" t="s">
        <v>601</v>
      </c>
      <c r="B190" s="94" t="s">
        <v>649</v>
      </c>
      <c r="C190" s="94">
        <v>559</v>
      </c>
      <c r="D190" s="95" t="s">
        <v>101</v>
      </c>
      <c r="E190" s="118">
        <v>3121</v>
      </c>
      <c r="F190" s="141" t="s">
        <v>471</v>
      </c>
      <c r="G190" s="131"/>
      <c r="H190" s="228">
        <v>1000</v>
      </c>
      <c r="I190" s="228"/>
      <c r="J190" s="228"/>
      <c r="K190" s="228">
        <f t="shared" si="79"/>
        <v>1000</v>
      </c>
    </row>
    <row r="191" spans="1:11" s="223" customFormat="1" hidden="1" x14ac:dyDescent="0.2">
      <c r="A191" s="152" t="s">
        <v>601</v>
      </c>
      <c r="B191" s="146" t="s">
        <v>649</v>
      </c>
      <c r="C191" s="146">
        <v>559</v>
      </c>
      <c r="D191" s="132"/>
      <c r="E191" s="129">
        <v>313</v>
      </c>
      <c r="F191" s="143"/>
      <c r="G191" s="130"/>
      <c r="H191" s="148">
        <f t="shared" ref="H191:I191" si="101">H192</f>
        <v>7850</v>
      </c>
      <c r="I191" s="148">
        <f t="shared" si="101"/>
        <v>0</v>
      </c>
      <c r="J191" s="148"/>
      <c r="K191" s="148">
        <f t="shared" si="79"/>
        <v>7850</v>
      </c>
    </row>
    <row r="192" spans="1:11" s="207" customFormat="1" ht="15" hidden="1" x14ac:dyDescent="0.2">
      <c r="A192" s="108" t="s">
        <v>601</v>
      </c>
      <c r="B192" s="94" t="s">
        <v>649</v>
      </c>
      <c r="C192" s="94">
        <v>559</v>
      </c>
      <c r="D192" s="95" t="s">
        <v>101</v>
      </c>
      <c r="E192" s="118">
        <v>3132</v>
      </c>
      <c r="F192" s="141" t="s">
        <v>40</v>
      </c>
      <c r="G192" s="131"/>
      <c r="H192" s="228">
        <v>7850</v>
      </c>
      <c r="I192" s="228"/>
      <c r="J192" s="228"/>
      <c r="K192" s="228">
        <f t="shared" si="79"/>
        <v>7850</v>
      </c>
    </row>
    <row r="193" spans="1:11" s="225" customFormat="1" hidden="1" x14ac:dyDescent="0.2">
      <c r="A193" s="183" t="s">
        <v>601</v>
      </c>
      <c r="B193" s="165" t="s">
        <v>649</v>
      </c>
      <c r="C193" s="165">
        <v>559</v>
      </c>
      <c r="D193" s="165"/>
      <c r="E193" s="166">
        <v>32</v>
      </c>
      <c r="F193" s="167"/>
      <c r="G193" s="168"/>
      <c r="H193" s="247">
        <f>H194+H196+H200</f>
        <v>16200</v>
      </c>
      <c r="I193" s="247">
        <f>I194+I196+I200</f>
        <v>0</v>
      </c>
      <c r="J193" s="247">
        <f>J194+J196+J200</f>
        <v>0</v>
      </c>
      <c r="K193" s="247">
        <f t="shared" si="79"/>
        <v>16200</v>
      </c>
    </row>
    <row r="194" spans="1:11" s="225" customFormat="1" hidden="1" x14ac:dyDescent="0.2">
      <c r="A194" s="152" t="s">
        <v>601</v>
      </c>
      <c r="B194" s="146" t="s">
        <v>649</v>
      </c>
      <c r="C194" s="146">
        <v>559</v>
      </c>
      <c r="D194" s="132"/>
      <c r="E194" s="129">
        <v>321</v>
      </c>
      <c r="F194" s="143"/>
      <c r="G194" s="130"/>
      <c r="H194" s="148">
        <f>SUM(H195:H195)</f>
        <v>4000</v>
      </c>
      <c r="I194" s="148">
        <f>SUM(I195:I195)</f>
        <v>0</v>
      </c>
      <c r="J194" s="148">
        <f>SUM(J195:J195)</f>
        <v>0</v>
      </c>
      <c r="K194" s="148">
        <f t="shared" si="79"/>
        <v>4000</v>
      </c>
    </row>
    <row r="195" spans="1:11" s="225" customFormat="1" hidden="1" x14ac:dyDescent="0.2">
      <c r="A195" s="108" t="s">
        <v>601</v>
      </c>
      <c r="B195" s="94" t="s">
        <v>649</v>
      </c>
      <c r="C195" s="94">
        <v>559</v>
      </c>
      <c r="D195" s="95" t="s">
        <v>101</v>
      </c>
      <c r="E195" s="118">
        <v>3211</v>
      </c>
      <c r="F195" s="141" t="s">
        <v>42</v>
      </c>
      <c r="G195" s="131"/>
      <c r="H195" s="228">
        <v>4000</v>
      </c>
      <c r="I195" s="228"/>
      <c r="J195" s="228"/>
      <c r="K195" s="228">
        <f t="shared" si="79"/>
        <v>4000</v>
      </c>
    </row>
    <row r="196" spans="1:11" s="225" customFormat="1" hidden="1" x14ac:dyDescent="0.2">
      <c r="A196" s="152" t="s">
        <v>601</v>
      </c>
      <c r="B196" s="146" t="s">
        <v>649</v>
      </c>
      <c r="C196" s="146">
        <v>559</v>
      </c>
      <c r="D196" s="132"/>
      <c r="E196" s="129">
        <v>323</v>
      </c>
      <c r="F196" s="143"/>
      <c r="G196" s="130"/>
      <c r="H196" s="148">
        <f t="shared" ref="H196:I196" si="102">SUM(H197:H199)</f>
        <v>11350</v>
      </c>
      <c r="I196" s="148">
        <f t="shared" si="102"/>
        <v>0</v>
      </c>
      <c r="J196" s="148">
        <f t="shared" ref="J196" si="103">SUM(J197:J199)</f>
        <v>0</v>
      </c>
      <c r="K196" s="148">
        <f t="shared" si="79"/>
        <v>11350</v>
      </c>
    </row>
    <row r="197" spans="1:11" s="225" customFormat="1" hidden="1" x14ac:dyDescent="0.2">
      <c r="A197" s="108" t="s">
        <v>601</v>
      </c>
      <c r="B197" s="94" t="s">
        <v>649</v>
      </c>
      <c r="C197" s="94">
        <v>559</v>
      </c>
      <c r="D197" s="95" t="s">
        <v>101</v>
      </c>
      <c r="E197" s="118">
        <v>3233</v>
      </c>
      <c r="F197" s="141" t="s">
        <v>54</v>
      </c>
      <c r="G197" s="131"/>
      <c r="H197" s="228">
        <v>2000</v>
      </c>
      <c r="I197" s="228"/>
      <c r="J197" s="228"/>
      <c r="K197" s="228">
        <f t="shared" si="79"/>
        <v>2000</v>
      </c>
    </row>
    <row r="198" spans="1:11" s="225" customFormat="1" hidden="1" x14ac:dyDescent="0.2">
      <c r="A198" s="108" t="s">
        <v>601</v>
      </c>
      <c r="B198" s="94" t="s">
        <v>649</v>
      </c>
      <c r="C198" s="94">
        <v>559</v>
      </c>
      <c r="D198" s="95" t="s">
        <v>101</v>
      </c>
      <c r="E198" s="118">
        <v>3235</v>
      </c>
      <c r="F198" s="141" t="s">
        <v>56</v>
      </c>
      <c r="G198" s="131"/>
      <c r="H198" s="228">
        <v>850</v>
      </c>
      <c r="I198" s="228"/>
      <c r="J198" s="228"/>
      <c r="K198" s="228">
        <f t="shared" si="79"/>
        <v>850</v>
      </c>
    </row>
    <row r="199" spans="1:11" s="225" customFormat="1" hidden="1" x14ac:dyDescent="0.2">
      <c r="A199" s="108" t="s">
        <v>601</v>
      </c>
      <c r="B199" s="94" t="s">
        <v>649</v>
      </c>
      <c r="C199" s="94">
        <v>559</v>
      </c>
      <c r="D199" s="95" t="s">
        <v>101</v>
      </c>
      <c r="E199" s="118">
        <v>3237</v>
      </c>
      <c r="F199" s="141" t="s">
        <v>58</v>
      </c>
      <c r="G199" s="131"/>
      <c r="H199" s="228">
        <v>8500</v>
      </c>
      <c r="I199" s="228"/>
      <c r="J199" s="228"/>
      <c r="K199" s="228">
        <f t="shared" si="79"/>
        <v>8500</v>
      </c>
    </row>
    <row r="200" spans="1:11" s="207" customFormat="1" hidden="1" x14ac:dyDescent="0.2">
      <c r="A200" s="152" t="s">
        <v>601</v>
      </c>
      <c r="B200" s="146" t="s">
        <v>649</v>
      </c>
      <c r="C200" s="146">
        <v>559</v>
      </c>
      <c r="D200" s="132"/>
      <c r="E200" s="129">
        <v>329</v>
      </c>
      <c r="F200" s="143"/>
      <c r="G200" s="130"/>
      <c r="H200" s="148">
        <f t="shared" ref="H200:J200" si="104">H201</f>
        <v>850</v>
      </c>
      <c r="I200" s="148">
        <f t="shared" si="104"/>
        <v>0</v>
      </c>
      <c r="J200" s="148">
        <f t="shared" si="104"/>
        <v>0</v>
      </c>
      <c r="K200" s="148">
        <f t="shared" si="79"/>
        <v>850</v>
      </c>
    </row>
    <row r="201" spans="1:11" s="207" customFormat="1" ht="15" hidden="1" x14ac:dyDescent="0.2">
      <c r="A201" s="108" t="s">
        <v>601</v>
      </c>
      <c r="B201" s="94" t="s">
        <v>649</v>
      </c>
      <c r="C201" s="94">
        <v>559</v>
      </c>
      <c r="D201" s="95" t="s">
        <v>101</v>
      </c>
      <c r="E201" s="118">
        <v>3293</v>
      </c>
      <c r="F201" s="141" t="s">
        <v>64</v>
      </c>
      <c r="G201" s="131"/>
      <c r="H201" s="228">
        <v>850</v>
      </c>
      <c r="I201" s="228"/>
      <c r="J201" s="228"/>
      <c r="K201" s="228">
        <f t="shared" si="79"/>
        <v>850</v>
      </c>
    </row>
    <row r="202" spans="1:11" s="207" customFormat="1" hidden="1" x14ac:dyDescent="0.2">
      <c r="A202" s="198" t="s">
        <v>601</v>
      </c>
      <c r="B202" s="362" t="s">
        <v>651</v>
      </c>
      <c r="C202" s="363"/>
      <c r="D202" s="363"/>
      <c r="E202" s="363"/>
      <c r="F202" s="364"/>
      <c r="G202" s="284"/>
      <c r="H202" s="285">
        <f>H203+H238</f>
        <v>573675</v>
      </c>
      <c r="I202" s="285">
        <f>I203+I238</f>
        <v>225725</v>
      </c>
      <c r="J202" s="285">
        <f>J203+J238</f>
        <v>225500</v>
      </c>
      <c r="K202" s="285">
        <f t="shared" si="79"/>
        <v>573450</v>
      </c>
    </row>
    <row r="203" spans="1:11" s="224" customFormat="1" ht="56.25" hidden="1" x14ac:dyDescent="0.2">
      <c r="A203" s="195" t="s">
        <v>601</v>
      </c>
      <c r="B203" s="170" t="s">
        <v>657</v>
      </c>
      <c r="C203" s="170"/>
      <c r="D203" s="170"/>
      <c r="E203" s="171"/>
      <c r="F203" s="173" t="s">
        <v>658</v>
      </c>
      <c r="G203" s="174" t="s">
        <v>659</v>
      </c>
      <c r="H203" s="248">
        <f>H204+H209+H218+H221+H226+H235</f>
        <v>565675</v>
      </c>
      <c r="I203" s="248">
        <f>I204+I209+I218+I221+I226+I235</f>
        <v>225725</v>
      </c>
      <c r="J203" s="248">
        <f>J204+J209+J218+J221+J226+J235</f>
        <v>166500</v>
      </c>
      <c r="K203" s="248">
        <f t="shared" si="79"/>
        <v>506450</v>
      </c>
    </row>
    <row r="204" spans="1:11" s="224" customFormat="1" hidden="1" x14ac:dyDescent="0.2">
      <c r="A204" s="183" t="s">
        <v>601</v>
      </c>
      <c r="B204" s="165" t="s">
        <v>657</v>
      </c>
      <c r="C204" s="165">
        <v>51</v>
      </c>
      <c r="D204" s="165"/>
      <c r="E204" s="166">
        <v>31</v>
      </c>
      <c r="F204" s="167"/>
      <c r="G204" s="168"/>
      <c r="H204" s="247">
        <f t="shared" ref="H204:I204" si="105">H205+H207</f>
        <v>12000</v>
      </c>
      <c r="I204" s="247">
        <f t="shared" si="105"/>
        <v>2000</v>
      </c>
      <c r="J204" s="247">
        <f t="shared" ref="J204" si="106">J205+J207</f>
        <v>0</v>
      </c>
      <c r="K204" s="247">
        <f t="shared" si="79"/>
        <v>10000</v>
      </c>
    </row>
    <row r="205" spans="1:11" s="224" customFormat="1" hidden="1" x14ac:dyDescent="0.2">
      <c r="A205" s="296" t="s">
        <v>601</v>
      </c>
      <c r="B205" s="297" t="s">
        <v>657</v>
      </c>
      <c r="C205" s="297">
        <v>51</v>
      </c>
      <c r="D205" s="298"/>
      <c r="E205" s="299">
        <v>311</v>
      </c>
      <c r="F205" s="300"/>
      <c r="G205" s="131"/>
      <c r="H205" s="148">
        <f t="shared" ref="H205:J205" si="107">H206</f>
        <v>10000</v>
      </c>
      <c r="I205" s="148">
        <f t="shared" si="107"/>
        <v>2000</v>
      </c>
      <c r="J205" s="148">
        <f t="shared" si="107"/>
        <v>0</v>
      </c>
      <c r="K205" s="148">
        <f t="shared" si="79"/>
        <v>8000</v>
      </c>
    </row>
    <row r="206" spans="1:11" s="224" customFormat="1" ht="15" hidden="1" x14ac:dyDescent="0.2">
      <c r="A206" s="108" t="s">
        <v>601</v>
      </c>
      <c r="B206" s="94" t="s">
        <v>657</v>
      </c>
      <c r="C206" s="94">
        <v>51</v>
      </c>
      <c r="D206" s="95" t="s">
        <v>101</v>
      </c>
      <c r="E206" s="118">
        <v>3111</v>
      </c>
      <c r="F206" s="141" t="s">
        <v>33</v>
      </c>
      <c r="G206" s="131"/>
      <c r="H206" s="231">
        <v>10000</v>
      </c>
      <c r="I206" s="231">
        <v>2000</v>
      </c>
      <c r="J206" s="231"/>
      <c r="K206" s="231">
        <f t="shared" si="79"/>
        <v>8000</v>
      </c>
    </row>
    <row r="207" spans="1:11" s="224" customFormat="1" hidden="1" x14ac:dyDescent="0.2">
      <c r="A207" s="296" t="s">
        <v>601</v>
      </c>
      <c r="B207" s="297" t="s">
        <v>657</v>
      </c>
      <c r="C207" s="297">
        <v>51</v>
      </c>
      <c r="D207" s="298"/>
      <c r="E207" s="299">
        <v>313</v>
      </c>
      <c r="F207" s="300"/>
      <c r="G207" s="131"/>
      <c r="H207" s="148">
        <f t="shared" ref="H207:J207" si="108">H208</f>
        <v>2000</v>
      </c>
      <c r="I207" s="148">
        <f t="shared" si="108"/>
        <v>0</v>
      </c>
      <c r="J207" s="148">
        <f t="shared" si="108"/>
        <v>0</v>
      </c>
      <c r="K207" s="148">
        <f t="shared" si="79"/>
        <v>2000</v>
      </c>
    </row>
    <row r="208" spans="1:11" s="224" customFormat="1" ht="15" hidden="1" x14ac:dyDescent="0.2">
      <c r="A208" s="108" t="s">
        <v>601</v>
      </c>
      <c r="B208" s="94" t="s">
        <v>657</v>
      </c>
      <c r="C208" s="94">
        <v>51</v>
      </c>
      <c r="D208" s="95" t="s">
        <v>101</v>
      </c>
      <c r="E208" s="118">
        <v>3132</v>
      </c>
      <c r="F208" s="141" t="s">
        <v>40</v>
      </c>
      <c r="G208" s="131"/>
      <c r="H208" s="231">
        <v>2000</v>
      </c>
      <c r="I208" s="231"/>
      <c r="J208" s="231"/>
      <c r="K208" s="231">
        <f t="shared" si="79"/>
        <v>2000</v>
      </c>
    </row>
    <row r="209" spans="1:11" s="224" customFormat="1" hidden="1" x14ac:dyDescent="0.2">
      <c r="A209" s="183" t="s">
        <v>601</v>
      </c>
      <c r="B209" s="165" t="s">
        <v>657</v>
      </c>
      <c r="C209" s="165">
        <v>51</v>
      </c>
      <c r="D209" s="165"/>
      <c r="E209" s="166">
        <v>32</v>
      </c>
      <c r="F209" s="167"/>
      <c r="G209" s="168"/>
      <c r="H209" s="247">
        <f t="shared" ref="H209:I209" si="109">H210+H212+H216</f>
        <v>8700</v>
      </c>
      <c r="I209" s="247">
        <f t="shared" si="109"/>
        <v>1900</v>
      </c>
      <c r="J209" s="247">
        <f t="shared" ref="J209" si="110">J210+J212+J216</f>
        <v>33500</v>
      </c>
      <c r="K209" s="247">
        <f t="shared" si="79"/>
        <v>40300</v>
      </c>
    </row>
    <row r="210" spans="1:11" s="224" customFormat="1" hidden="1" x14ac:dyDescent="0.2">
      <c r="A210" s="296" t="s">
        <v>601</v>
      </c>
      <c r="B210" s="297" t="s">
        <v>657</v>
      </c>
      <c r="C210" s="297">
        <v>51</v>
      </c>
      <c r="D210" s="298"/>
      <c r="E210" s="299">
        <v>321</v>
      </c>
      <c r="F210" s="300"/>
      <c r="G210" s="131"/>
      <c r="H210" s="148">
        <f t="shared" ref="H210:J210" si="111">H211</f>
        <v>2500</v>
      </c>
      <c r="I210" s="148">
        <f t="shared" si="111"/>
        <v>0</v>
      </c>
      <c r="J210" s="148">
        <f t="shared" si="111"/>
        <v>0</v>
      </c>
      <c r="K210" s="148">
        <f t="shared" ref="K210:K273" si="112">H210-I210+J210</f>
        <v>2500</v>
      </c>
    </row>
    <row r="211" spans="1:11" s="224" customFormat="1" ht="15" hidden="1" x14ac:dyDescent="0.2">
      <c r="A211" s="108" t="s">
        <v>601</v>
      </c>
      <c r="B211" s="94" t="s">
        <v>657</v>
      </c>
      <c r="C211" s="94">
        <v>51</v>
      </c>
      <c r="D211" s="95" t="s">
        <v>101</v>
      </c>
      <c r="E211" s="118">
        <v>3211</v>
      </c>
      <c r="F211" s="141" t="s">
        <v>42</v>
      </c>
      <c r="G211" s="131"/>
      <c r="H211" s="231">
        <v>2500</v>
      </c>
      <c r="I211" s="231"/>
      <c r="J211" s="231"/>
      <c r="K211" s="231">
        <f t="shared" si="112"/>
        <v>2500</v>
      </c>
    </row>
    <row r="212" spans="1:11" s="224" customFormat="1" hidden="1" x14ac:dyDescent="0.2">
      <c r="A212" s="296" t="s">
        <v>601</v>
      </c>
      <c r="B212" s="297" t="s">
        <v>657</v>
      </c>
      <c r="C212" s="297">
        <v>51</v>
      </c>
      <c r="D212" s="298"/>
      <c r="E212" s="299">
        <v>323</v>
      </c>
      <c r="F212" s="300"/>
      <c r="G212" s="131"/>
      <c r="H212" s="148">
        <f>H213+H214+H215</f>
        <v>4900</v>
      </c>
      <c r="I212" s="148">
        <f>I213+I214+I215</f>
        <v>600</v>
      </c>
      <c r="J212" s="148">
        <f>J213+J214+J215</f>
        <v>33500</v>
      </c>
      <c r="K212" s="148">
        <f t="shared" si="112"/>
        <v>37800</v>
      </c>
    </row>
    <row r="213" spans="1:11" s="224" customFormat="1" ht="15" hidden="1" x14ac:dyDescent="0.2">
      <c r="A213" s="108" t="s">
        <v>601</v>
      </c>
      <c r="B213" s="94" t="s">
        <v>657</v>
      </c>
      <c r="C213" s="94">
        <v>51</v>
      </c>
      <c r="D213" s="95" t="s">
        <v>101</v>
      </c>
      <c r="E213" s="118">
        <v>3233</v>
      </c>
      <c r="F213" s="141" t="s">
        <v>54</v>
      </c>
      <c r="G213" s="131"/>
      <c r="H213" s="233">
        <v>600</v>
      </c>
      <c r="I213" s="233">
        <v>600</v>
      </c>
      <c r="J213" s="233"/>
      <c r="K213" s="233">
        <f t="shared" si="112"/>
        <v>0</v>
      </c>
    </row>
    <row r="214" spans="1:11" s="224" customFormat="1" ht="15" hidden="1" x14ac:dyDescent="0.2">
      <c r="A214" s="108" t="s">
        <v>601</v>
      </c>
      <c r="B214" s="94" t="s">
        <v>657</v>
      </c>
      <c r="C214" s="94">
        <v>51</v>
      </c>
      <c r="D214" s="95" t="s">
        <v>101</v>
      </c>
      <c r="E214" s="118">
        <v>3235</v>
      </c>
      <c r="F214" s="141" t="s">
        <v>56</v>
      </c>
      <c r="G214" s="131"/>
      <c r="H214" s="234">
        <v>300</v>
      </c>
      <c r="I214" s="234"/>
      <c r="J214" s="234"/>
      <c r="K214" s="234">
        <f t="shared" si="112"/>
        <v>300</v>
      </c>
    </row>
    <row r="215" spans="1:11" s="224" customFormat="1" ht="15" hidden="1" x14ac:dyDescent="0.2">
      <c r="A215" s="108" t="s">
        <v>601</v>
      </c>
      <c r="B215" s="94" t="s">
        <v>657</v>
      </c>
      <c r="C215" s="94">
        <v>51</v>
      </c>
      <c r="D215" s="95" t="s">
        <v>101</v>
      </c>
      <c r="E215" s="118">
        <v>3237</v>
      </c>
      <c r="F215" s="141" t="s">
        <v>58</v>
      </c>
      <c r="G215" s="131"/>
      <c r="H215" s="244">
        <v>4000</v>
      </c>
      <c r="I215" s="244"/>
      <c r="J215" s="244">
        <v>33500</v>
      </c>
      <c r="K215" s="244">
        <f t="shared" si="112"/>
        <v>37500</v>
      </c>
    </row>
    <row r="216" spans="1:11" s="224" customFormat="1" hidden="1" x14ac:dyDescent="0.2">
      <c r="A216" s="296" t="s">
        <v>601</v>
      </c>
      <c r="B216" s="297" t="s">
        <v>657</v>
      </c>
      <c r="C216" s="297">
        <v>51</v>
      </c>
      <c r="D216" s="298"/>
      <c r="E216" s="299">
        <v>329</v>
      </c>
      <c r="F216" s="300"/>
      <c r="G216" s="131"/>
      <c r="H216" s="148">
        <f t="shared" ref="H216:J216" si="113">H217</f>
        <v>1300</v>
      </c>
      <c r="I216" s="148">
        <f t="shared" si="113"/>
        <v>1300</v>
      </c>
      <c r="J216" s="148">
        <f t="shared" si="113"/>
        <v>0</v>
      </c>
      <c r="K216" s="148">
        <f t="shared" si="112"/>
        <v>0</v>
      </c>
    </row>
    <row r="217" spans="1:11" s="224" customFormat="1" ht="15" hidden="1" x14ac:dyDescent="0.2">
      <c r="A217" s="108" t="s">
        <v>601</v>
      </c>
      <c r="B217" s="94" t="s">
        <v>657</v>
      </c>
      <c r="C217" s="94">
        <v>51</v>
      </c>
      <c r="D217" s="95" t="s">
        <v>101</v>
      </c>
      <c r="E217" s="118">
        <v>3293</v>
      </c>
      <c r="F217" s="141" t="s">
        <v>64</v>
      </c>
      <c r="G217" s="131"/>
      <c r="H217" s="231">
        <v>1300</v>
      </c>
      <c r="I217" s="231">
        <v>1300</v>
      </c>
      <c r="J217" s="231"/>
      <c r="K217" s="231">
        <f t="shared" si="112"/>
        <v>0</v>
      </c>
    </row>
    <row r="218" spans="1:11" s="224" customFormat="1" hidden="1" x14ac:dyDescent="0.2">
      <c r="A218" s="183" t="s">
        <v>601</v>
      </c>
      <c r="B218" s="165" t="s">
        <v>657</v>
      </c>
      <c r="C218" s="165">
        <v>51</v>
      </c>
      <c r="D218" s="165"/>
      <c r="E218" s="166">
        <v>41</v>
      </c>
      <c r="F218" s="167"/>
      <c r="G218" s="168"/>
      <c r="H218" s="247">
        <f>H219</f>
        <v>45000</v>
      </c>
      <c r="I218" s="247">
        <f>I219</f>
        <v>0</v>
      </c>
      <c r="J218" s="247">
        <f>J219</f>
        <v>133000</v>
      </c>
      <c r="K218" s="247">
        <f t="shared" si="112"/>
        <v>178000</v>
      </c>
    </row>
    <row r="219" spans="1:11" s="224" customFormat="1" hidden="1" x14ac:dyDescent="0.2">
      <c r="A219" s="296" t="s">
        <v>601</v>
      </c>
      <c r="B219" s="297" t="s">
        <v>657</v>
      </c>
      <c r="C219" s="297">
        <v>51</v>
      </c>
      <c r="D219" s="298"/>
      <c r="E219" s="299">
        <v>412</v>
      </c>
      <c r="F219" s="300"/>
      <c r="G219" s="131"/>
      <c r="H219" s="148">
        <f t="shared" ref="H219:J219" si="114">H220</f>
        <v>45000</v>
      </c>
      <c r="I219" s="148">
        <f t="shared" si="114"/>
        <v>0</v>
      </c>
      <c r="J219" s="148">
        <f t="shared" si="114"/>
        <v>133000</v>
      </c>
      <c r="K219" s="148">
        <f t="shared" si="112"/>
        <v>178000</v>
      </c>
    </row>
    <row r="220" spans="1:11" s="224" customFormat="1" ht="15" hidden="1" x14ac:dyDescent="0.2">
      <c r="A220" s="108" t="s">
        <v>601</v>
      </c>
      <c r="B220" s="94" t="s">
        <v>657</v>
      </c>
      <c r="C220" s="94">
        <v>51</v>
      </c>
      <c r="D220" s="95" t="s">
        <v>101</v>
      </c>
      <c r="E220" s="118">
        <v>4126</v>
      </c>
      <c r="F220" s="141" t="s">
        <v>84</v>
      </c>
      <c r="G220" s="131"/>
      <c r="H220" s="231">
        <v>45000</v>
      </c>
      <c r="I220" s="231"/>
      <c r="J220" s="231">
        <v>133000</v>
      </c>
      <c r="K220" s="231">
        <f t="shared" si="112"/>
        <v>178000</v>
      </c>
    </row>
    <row r="221" spans="1:11" s="224" customFormat="1" hidden="1" x14ac:dyDescent="0.2">
      <c r="A221" s="183" t="s">
        <v>601</v>
      </c>
      <c r="B221" s="165" t="s">
        <v>657</v>
      </c>
      <c r="C221" s="165">
        <v>559</v>
      </c>
      <c r="D221" s="165"/>
      <c r="E221" s="166">
        <v>31</v>
      </c>
      <c r="F221" s="167"/>
      <c r="G221" s="168"/>
      <c r="H221" s="247">
        <f t="shared" ref="H221:I221" si="115">H222+H224</f>
        <v>34800</v>
      </c>
      <c r="I221" s="247">
        <f t="shared" si="115"/>
        <v>2000</v>
      </c>
      <c r="J221" s="247">
        <f t="shared" ref="J221" si="116">J222+J224</f>
        <v>0</v>
      </c>
      <c r="K221" s="247">
        <f t="shared" si="112"/>
        <v>32800</v>
      </c>
    </row>
    <row r="222" spans="1:11" s="224" customFormat="1" hidden="1" x14ac:dyDescent="0.2">
      <c r="A222" s="296" t="s">
        <v>601</v>
      </c>
      <c r="B222" s="297" t="s">
        <v>657</v>
      </c>
      <c r="C222" s="297">
        <v>559</v>
      </c>
      <c r="D222" s="298"/>
      <c r="E222" s="299">
        <v>311</v>
      </c>
      <c r="F222" s="300"/>
      <c r="G222" s="131"/>
      <c r="H222" s="148">
        <f t="shared" ref="H222:J222" si="117">H223</f>
        <v>30000</v>
      </c>
      <c r="I222" s="148">
        <f t="shared" si="117"/>
        <v>2000</v>
      </c>
      <c r="J222" s="148">
        <f t="shared" si="117"/>
        <v>0</v>
      </c>
      <c r="K222" s="148">
        <f t="shared" si="112"/>
        <v>28000</v>
      </c>
    </row>
    <row r="223" spans="1:11" s="224" customFormat="1" ht="15" hidden="1" x14ac:dyDescent="0.2">
      <c r="A223" s="108" t="s">
        <v>601</v>
      </c>
      <c r="B223" s="94" t="s">
        <v>657</v>
      </c>
      <c r="C223" s="94">
        <v>559</v>
      </c>
      <c r="D223" s="95" t="s">
        <v>101</v>
      </c>
      <c r="E223" s="118">
        <v>3111</v>
      </c>
      <c r="F223" s="141" t="s">
        <v>33</v>
      </c>
      <c r="G223" s="131"/>
      <c r="H223" s="231">
        <v>30000</v>
      </c>
      <c r="I223" s="231">
        <v>2000</v>
      </c>
      <c r="J223" s="231"/>
      <c r="K223" s="231">
        <f t="shared" si="112"/>
        <v>28000</v>
      </c>
    </row>
    <row r="224" spans="1:11" s="224" customFormat="1" hidden="1" x14ac:dyDescent="0.2">
      <c r="A224" s="296" t="s">
        <v>601</v>
      </c>
      <c r="B224" s="297" t="s">
        <v>657</v>
      </c>
      <c r="C224" s="297">
        <v>559</v>
      </c>
      <c r="D224" s="298"/>
      <c r="E224" s="299">
        <v>313</v>
      </c>
      <c r="F224" s="300"/>
      <c r="G224" s="131"/>
      <c r="H224" s="148">
        <f t="shared" ref="H224:J224" si="118">H225</f>
        <v>4800</v>
      </c>
      <c r="I224" s="148">
        <f t="shared" si="118"/>
        <v>0</v>
      </c>
      <c r="J224" s="148">
        <f t="shared" si="118"/>
        <v>0</v>
      </c>
      <c r="K224" s="148">
        <f t="shared" si="112"/>
        <v>4800</v>
      </c>
    </row>
    <row r="225" spans="1:11" s="224" customFormat="1" ht="15" hidden="1" x14ac:dyDescent="0.2">
      <c r="A225" s="108" t="s">
        <v>601</v>
      </c>
      <c r="B225" s="94" t="s">
        <v>657</v>
      </c>
      <c r="C225" s="94">
        <v>559</v>
      </c>
      <c r="D225" s="95" t="s">
        <v>101</v>
      </c>
      <c r="E225" s="118">
        <v>3132</v>
      </c>
      <c r="F225" s="141" t="s">
        <v>40</v>
      </c>
      <c r="G225" s="131"/>
      <c r="H225" s="231">
        <v>4800</v>
      </c>
      <c r="I225" s="231"/>
      <c r="J225" s="231"/>
      <c r="K225" s="231">
        <f t="shared" si="112"/>
        <v>4800</v>
      </c>
    </row>
    <row r="226" spans="1:11" s="224" customFormat="1" hidden="1" x14ac:dyDescent="0.2">
      <c r="A226" s="183" t="s">
        <v>601</v>
      </c>
      <c r="B226" s="165" t="s">
        <v>657</v>
      </c>
      <c r="C226" s="165">
        <v>559</v>
      </c>
      <c r="D226" s="165"/>
      <c r="E226" s="166">
        <v>32</v>
      </c>
      <c r="F226" s="167"/>
      <c r="G226" s="168"/>
      <c r="H226" s="247">
        <f t="shared" ref="H226:I226" si="119">H227+H229+H233</f>
        <v>70175</v>
      </c>
      <c r="I226" s="247">
        <f t="shared" si="119"/>
        <v>38825</v>
      </c>
      <c r="J226" s="247">
        <f t="shared" ref="J226" si="120">J227+J229+J233</f>
        <v>0</v>
      </c>
      <c r="K226" s="247">
        <f t="shared" si="112"/>
        <v>31350</v>
      </c>
    </row>
    <row r="227" spans="1:11" s="224" customFormat="1" hidden="1" x14ac:dyDescent="0.2">
      <c r="A227" s="296" t="s">
        <v>601</v>
      </c>
      <c r="B227" s="297" t="s">
        <v>657</v>
      </c>
      <c r="C227" s="297">
        <v>559</v>
      </c>
      <c r="D227" s="298"/>
      <c r="E227" s="299">
        <v>321</v>
      </c>
      <c r="F227" s="300"/>
      <c r="G227" s="131"/>
      <c r="H227" s="148">
        <f t="shared" ref="H227:J227" si="121">H228</f>
        <v>6000</v>
      </c>
      <c r="I227" s="148">
        <f t="shared" si="121"/>
        <v>4000</v>
      </c>
      <c r="J227" s="148">
        <f t="shared" si="121"/>
        <v>0</v>
      </c>
      <c r="K227" s="148">
        <f t="shared" si="112"/>
        <v>2000</v>
      </c>
    </row>
    <row r="228" spans="1:11" s="224" customFormat="1" ht="15" hidden="1" x14ac:dyDescent="0.2">
      <c r="A228" s="108" t="s">
        <v>601</v>
      </c>
      <c r="B228" s="94" t="s">
        <v>657</v>
      </c>
      <c r="C228" s="94">
        <v>559</v>
      </c>
      <c r="D228" s="95" t="s">
        <v>101</v>
      </c>
      <c r="E228" s="118">
        <v>3211</v>
      </c>
      <c r="F228" s="141" t="s">
        <v>42</v>
      </c>
      <c r="G228" s="131"/>
      <c r="H228" s="231">
        <v>6000</v>
      </c>
      <c r="I228" s="231">
        <v>4000</v>
      </c>
      <c r="J228" s="231"/>
      <c r="K228" s="231">
        <f t="shared" si="112"/>
        <v>2000</v>
      </c>
    </row>
    <row r="229" spans="1:11" s="224" customFormat="1" hidden="1" x14ac:dyDescent="0.2">
      <c r="A229" s="296" t="s">
        <v>601</v>
      </c>
      <c r="B229" s="297" t="s">
        <v>657</v>
      </c>
      <c r="C229" s="297">
        <v>559</v>
      </c>
      <c r="D229" s="298"/>
      <c r="E229" s="299">
        <v>323</v>
      </c>
      <c r="F229" s="300"/>
      <c r="G229" s="131"/>
      <c r="H229" s="148">
        <f t="shared" ref="H229:I229" si="122">H230+H231+H232</f>
        <v>62050</v>
      </c>
      <c r="I229" s="148">
        <f t="shared" si="122"/>
        <v>32700</v>
      </c>
      <c r="J229" s="148">
        <f t="shared" ref="J229" si="123">J230+J231+J232</f>
        <v>0</v>
      </c>
      <c r="K229" s="148">
        <f t="shared" si="112"/>
        <v>29350</v>
      </c>
    </row>
    <row r="230" spans="1:11" s="224" customFormat="1" ht="15" hidden="1" x14ac:dyDescent="0.2">
      <c r="A230" s="108" t="s">
        <v>601</v>
      </c>
      <c r="B230" s="94" t="s">
        <v>657</v>
      </c>
      <c r="C230" s="94">
        <v>559</v>
      </c>
      <c r="D230" s="95" t="s">
        <v>101</v>
      </c>
      <c r="E230" s="118">
        <v>3233</v>
      </c>
      <c r="F230" s="141" t="s">
        <v>54</v>
      </c>
      <c r="G230" s="131"/>
      <c r="H230" s="231">
        <v>1700</v>
      </c>
      <c r="I230" s="231">
        <v>1700</v>
      </c>
      <c r="J230" s="231"/>
      <c r="K230" s="231">
        <f t="shared" si="112"/>
        <v>0</v>
      </c>
    </row>
    <row r="231" spans="1:11" s="224" customFormat="1" ht="15" hidden="1" x14ac:dyDescent="0.2">
      <c r="A231" s="108" t="s">
        <v>601</v>
      </c>
      <c r="B231" s="94" t="s">
        <v>657</v>
      </c>
      <c r="C231" s="94">
        <v>559</v>
      </c>
      <c r="D231" s="95" t="s">
        <v>101</v>
      </c>
      <c r="E231" s="118">
        <v>3235</v>
      </c>
      <c r="F231" s="141" t="s">
        <v>56</v>
      </c>
      <c r="G231" s="131"/>
      <c r="H231" s="244">
        <v>1000</v>
      </c>
      <c r="I231" s="244">
        <v>1000</v>
      </c>
      <c r="J231" s="244"/>
      <c r="K231" s="244">
        <f t="shared" si="112"/>
        <v>0</v>
      </c>
    </row>
    <row r="232" spans="1:11" s="224" customFormat="1" ht="15" hidden="1" x14ac:dyDescent="0.2">
      <c r="A232" s="108" t="s">
        <v>601</v>
      </c>
      <c r="B232" s="94" t="s">
        <v>657</v>
      </c>
      <c r="C232" s="94">
        <v>559</v>
      </c>
      <c r="D232" s="95" t="s">
        <v>101</v>
      </c>
      <c r="E232" s="118">
        <v>3237</v>
      </c>
      <c r="F232" s="141" t="s">
        <v>58</v>
      </c>
      <c r="G232" s="131"/>
      <c r="H232" s="244">
        <v>59350</v>
      </c>
      <c r="I232" s="244">
        <v>30000</v>
      </c>
      <c r="J232" s="244"/>
      <c r="K232" s="244">
        <f t="shared" si="112"/>
        <v>29350</v>
      </c>
    </row>
    <row r="233" spans="1:11" s="224" customFormat="1" hidden="1" x14ac:dyDescent="0.2">
      <c r="A233" s="296" t="s">
        <v>601</v>
      </c>
      <c r="B233" s="297" t="s">
        <v>657</v>
      </c>
      <c r="C233" s="297">
        <v>559</v>
      </c>
      <c r="D233" s="298"/>
      <c r="E233" s="299">
        <v>329</v>
      </c>
      <c r="F233" s="300"/>
      <c r="G233" s="131"/>
      <c r="H233" s="148">
        <f t="shared" ref="H233:J233" si="124">H234</f>
        <v>2125</v>
      </c>
      <c r="I233" s="148">
        <f t="shared" si="124"/>
        <v>2125</v>
      </c>
      <c r="J233" s="148">
        <f t="shared" si="124"/>
        <v>0</v>
      </c>
      <c r="K233" s="148">
        <f t="shared" si="112"/>
        <v>0</v>
      </c>
    </row>
    <row r="234" spans="1:11" s="224" customFormat="1" ht="15" hidden="1" x14ac:dyDescent="0.2">
      <c r="A234" s="108" t="s">
        <v>601</v>
      </c>
      <c r="B234" s="94" t="s">
        <v>657</v>
      </c>
      <c r="C234" s="94">
        <v>559</v>
      </c>
      <c r="D234" s="95" t="s">
        <v>101</v>
      </c>
      <c r="E234" s="118">
        <v>3293</v>
      </c>
      <c r="F234" s="141" t="s">
        <v>64</v>
      </c>
      <c r="G234" s="131"/>
      <c r="H234" s="231">
        <v>2125</v>
      </c>
      <c r="I234" s="231">
        <v>2125</v>
      </c>
      <c r="J234" s="231"/>
      <c r="K234" s="231">
        <f t="shared" si="112"/>
        <v>0</v>
      </c>
    </row>
    <row r="235" spans="1:11" s="224" customFormat="1" hidden="1" x14ac:dyDescent="0.2">
      <c r="A235" s="183" t="s">
        <v>601</v>
      </c>
      <c r="B235" s="165" t="s">
        <v>657</v>
      </c>
      <c r="C235" s="165">
        <v>559</v>
      </c>
      <c r="D235" s="165"/>
      <c r="E235" s="166">
        <v>41</v>
      </c>
      <c r="F235" s="167"/>
      <c r="G235" s="168"/>
      <c r="H235" s="247">
        <f t="shared" ref="H235:J236" si="125">H236</f>
        <v>395000</v>
      </c>
      <c r="I235" s="247">
        <f t="shared" si="125"/>
        <v>181000</v>
      </c>
      <c r="J235" s="247">
        <f t="shared" si="125"/>
        <v>0</v>
      </c>
      <c r="K235" s="247">
        <f t="shared" si="112"/>
        <v>214000</v>
      </c>
    </row>
    <row r="236" spans="1:11" s="207" customFormat="1" hidden="1" x14ac:dyDescent="0.2">
      <c r="A236" s="296" t="s">
        <v>601</v>
      </c>
      <c r="B236" s="297" t="s">
        <v>657</v>
      </c>
      <c r="C236" s="297">
        <v>559</v>
      </c>
      <c r="D236" s="298"/>
      <c r="E236" s="299">
        <v>412</v>
      </c>
      <c r="F236" s="300"/>
      <c r="G236" s="131"/>
      <c r="H236" s="148">
        <f t="shared" si="125"/>
        <v>395000</v>
      </c>
      <c r="I236" s="148">
        <f t="shared" si="125"/>
        <v>181000</v>
      </c>
      <c r="J236" s="148">
        <f t="shared" si="125"/>
        <v>0</v>
      </c>
      <c r="K236" s="148">
        <f t="shared" si="112"/>
        <v>214000</v>
      </c>
    </row>
    <row r="237" spans="1:11" s="224" customFormat="1" ht="15" hidden="1" x14ac:dyDescent="0.2">
      <c r="A237" s="108" t="s">
        <v>601</v>
      </c>
      <c r="B237" s="94" t="s">
        <v>657</v>
      </c>
      <c r="C237" s="94">
        <v>559</v>
      </c>
      <c r="D237" s="95" t="s">
        <v>101</v>
      </c>
      <c r="E237" s="118">
        <v>4126</v>
      </c>
      <c r="F237" s="141" t="s">
        <v>84</v>
      </c>
      <c r="G237" s="131"/>
      <c r="H237" s="231">
        <v>395000</v>
      </c>
      <c r="I237" s="231">
        <v>181000</v>
      </c>
      <c r="J237" s="231"/>
      <c r="K237" s="231">
        <f t="shared" si="112"/>
        <v>214000</v>
      </c>
    </row>
    <row r="238" spans="1:11" s="224" customFormat="1" ht="33.75" hidden="1" x14ac:dyDescent="0.2">
      <c r="A238" s="195" t="s">
        <v>601</v>
      </c>
      <c r="B238" s="170" t="s">
        <v>662</v>
      </c>
      <c r="C238" s="170"/>
      <c r="D238" s="170"/>
      <c r="E238" s="171"/>
      <c r="F238" s="173" t="s">
        <v>663</v>
      </c>
      <c r="G238" s="174" t="s">
        <v>652</v>
      </c>
      <c r="H238" s="248">
        <f>H239+H244+H259+H265+H270+H285</f>
        <v>8000</v>
      </c>
      <c r="I238" s="248">
        <f>I239+I244+I259+I265+I270+I285</f>
        <v>0</v>
      </c>
      <c r="J238" s="248">
        <f>J239+J244+J259+J265+J270+J285</f>
        <v>59000</v>
      </c>
      <c r="K238" s="248">
        <f t="shared" si="112"/>
        <v>67000</v>
      </c>
    </row>
    <row r="239" spans="1:11" s="224" customFormat="1" hidden="1" x14ac:dyDescent="0.2">
      <c r="A239" s="183" t="s">
        <v>601</v>
      </c>
      <c r="B239" s="165" t="s">
        <v>662</v>
      </c>
      <c r="C239" s="165">
        <v>51</v>
      </c>
      <c r="D239" s="165"/>
      <c r="E239" s="166">
        <v>31</v>
      </c>
      <c r="F239" s="167"/>
      <c r="G239" s="168"/>
      <c r="H239" s="247">
        <f>H240+H242</f>
        <v>0</v>
      </c>
      <c r="I239" s="247">
        <f>I240+I242</f>
        <v>0</v>
      </c>
      <c r="J239" s="247">
        <f>J240+J242</f>
        <v>7000</v>
      </c>
      <c r="K239" s="247">
        <f t="shared" si="112"/>
        <v>7000</v>
      </c>
    </row>
    <row r="240" spans="1:11" s="224" customFormat="1" hidden="1" x14ac:dyDescent="0.2">
      <c r="A240" s="296" t="s">
        <v>601</v>
      </c>
      <c r="B240" s="297" t="s">
        <v>662</v>
      </c>
      <c r="C240" s="297">
        <v>51</v>
      </c>
      <c r="D240" s="298"/>
      <c r="E240" s="299">
        <v>311</v>
      </c>
      <c r="F240" s="300"/>
      <c r="G240" s="131"/>
      <c r="H240" s="148">
        <f>H241</f>
        <v>0</v>
      </c>
      <c r="I240" s="148">
        <f>I241</f>
        <v>0</v>
      </c>
      <c r="J240" s="148">
        <f>J241</f>
        <v>5000</v>
      </c>
      <c r="K240" s="148">
        <f t="shared" si="112"/>
        <v>5000</v>
      </c>
    </row>
    <row r="241" spans="1:11" s="224" customFormat="1" ht="15" hidden="1" x14ac:dyDescent="0.2">
      <c r="A241" s="108" t="s">
        <v>601</v>
      </c>
      <c r="B241" s="94" t="s">
        <v>662</v>
      </c>
      <c r="C241" s="94">
        <v>51</v>
      </c>
      <c r="D241" s="95" t="s">
        <v>101</v>
      </c>
      <c r="E241" s="118">
        <v>3111</v>
      </c>
      <c r="F241" s="141" t="s">
        <v>33</v>
      </c>
      <c r="G241" s="131"/>
      <c r="H241" s="231"/>
      <c r="I241" s="231"/>
      <c r="J241" s="231">
        <v>5000</v>
      </c>
      <c r="K241" s="231">
        <f t="shared" si="112"/>
        <v>5000</v>
      </c>
    </row>
    <row r="242" spans="1:11" s="224" customFormat="1" hidden="1" x14ac:dyDescent="0.2">
      <c r="A242" s="296" t="s">
        <v>601</v>
      </c>
      <c r="B242" s="297" t="s">
        <v>662</v>
      </c>
      <c r="C242" s="297">
        <v>51</v>
      </c>
      <c r="D242" s="298"/>
      <c r="E242" s="299">
        <v>313</v>
      </c>
      <c r="F242" s="300"/>
      <c r="G242" s="131"/>
      <c r="H242" s="148">
        <f>H243</f>
        <v>0</v>
      </c>
      <c r="I242" s="148">
        <f>I243</f>
        <v>0</v>
      </c>
      <c r="J242" s="148">
        <f>J243</f>
        <v>2000</v>
      </c>
      <c r="K242" s="148">
        <f t="shared" si="112"/>
        <v>2000</v>
      </c>
    </row>
    <row r="243" spans="1:11" s="224" customFormat="1" ht="15" hidden="1" x14ac:dyDescent="0.2">
      <c r="A243" s="108" t="s">
        <v>601</v>
      </c>
      <c r="B243" s="94" t="s">
        <v>662</v>
      </c>
      <c r="C243" s="94">
        <v>51</v>
      </c>
      <c r="D243" s="95" t="s">
        <v>101</v>
      </c>
      <c r="E243" s="118">
        <v>3132</v>
      </c>
      <c r="F243" s="141" t="s">
        <v>40</v>
      </c>
      <c r="G243" s="131"/>
      <c r="H243" s="231"/>
      <c r="I243" s="231"/>
      <c r="J243" s="231">
        <v>2000</v>
      </c>
      <c r="K243" s="231">
        <f t="shared" si="112"/>
        <v>2000</v>
      </c>
    </row>
    <row r="244" spans="1:11" s="224" customFormat="1" hidden="1" x14ac:dyDescent="0.2">
      <c r="A244" s="183" t="s">
        <v>601</v>
      </c>
      <c r="B244" s="165" t="s">
        <v>662</v>
      </c>
      <c r="C244" s="165">
        <v>51</v>
      </c>
      <c r="D244" s="165"/>
      <c r="E244" s="166">
        <v>32</v>
      </c>
      <c r="F244" s="167"/>
      <c r="G244" s="168"/>
      <c r="H244" s="247">
        <f>H245+H248+H256</f>
        <v>0</v>
      </c>
      <c r="I244" s="247">
        <f>I245+I248+I256</f>
        <v>0</v>
      </c>
      <c r="J244" s="247">
        <f>J245+J248+J256</f>
        <v>49500</v>
      </c>
      <c r="K244" s="247">
        <f t="shared" si="112"/>
        <v>49500</v>
      </c>
    </row>
    <row r="245" spans="1:11" s="224" customFormat="1" hidden="1" x14ac:dyDescent="0.2">
      <c r="A245" s="296" t="s">
        <v>601</v>
      </c>
      <c r="B245" s="297" t="s">
        <v>662</v>
      </c>
      <c r="C245" s="297">
        <v>51</v>
      </c>
      <c r="D245" s="298"/>
      <c r="E245" s="299">
        <v>321</v>
      </c>
      <c r="F245" s="300"/>
      <c r="G245" s="131"/>
      <c r="H245" s="148">
        <f>SUM(H246:H247)</f>
        <v>0</v>
      </c>
      <c r="I245" s="148">
        <f>SUM(I246:I247)</f>
        <v>0</v>
      </c>
      <c r="J245" s="148">
        <f>SUM(J246:J247)</f>
        <v>5000</v>
      </c>
      <c r="K245" s="148">
        <f t="shared" si="112"/>
        <v>5000</v>
      </c>
    </row>
    <row r="246" spans="1:11" s="224" customFormat="1" ht="15" hidden="1" x14ac:dyDescent="0.2">
      <c r="A246" s="108" t="s">
        <v>601</v>
      </c>
      <c r="B246" s="94" t="s">
        <v>662</v>
      </c>
      <c r="C246" s="94">
        <v>51</v>
      </c>
      <c r="D246" s="95" t="s">
        <v>101</v>
      </c>
      <c r="E246" s="118">
        <v>3211</v>
      </c>
      <c r="F246" s="141" t="s">
        <v>42</v>
      </c>
      <c r="G246" s="131"/>
      <c r="H246" s="231"/>
      <c r="I246" s="231"/>
      <c r="J246" s="231">
        <v>5000</v>
      </c>
      <c r="K246" s="231">
        <f t="shared" si="112"/>
        <v>5000</v>
      </c>
    </row>
    <row r="247" spans="1:11" s="224" customFormat="1" ht="15" hidden="1" x14ac:dyDescent="0.2">
      <c r="A247" s="108" t="s">
        <v>601</v>
      </c>
      <c r="B247" s="94" t="s">
        <v>662</v>
      </c>
      <c r="C247" s="94">
        <v>51</v>
      </c>
      <c r="D247" s="95" t="s">
        <v>101</v>
      </c>
      <c r="E247" s="118">
        <v>3213</v>
      </c>
      <c r="F247" s="141" t="s">
        <v>44</v>
      </c>
      <c r="G247" s="131"/>
      <c r="H247" s="231"/>
      <c r="I247" s="231"/>
      <c r="J247" s="231"/>
      <c r="K247" s="231">
        <f t="shared" si="112"/>
        <v>0</v>
      </c>
    </row>
    <row r="248" spans="1:11" s="224" customFormat="1" hidden="1" x14ac:dyDescent="0.2">
      <c r="A248" s="296" t="s">
        <v>601</v>
      </c>
      <c r="B248" s="297" t="s">
        <v>662</v>
      </c>
      <c r="C248" s="297">
        <v>51</v>
      </c>
      <c r="D248" s="298"/>
      <c r="E248" s="299">
        <v>323</v>
      </c>
      <c r="F248" s="300"/>
      <c r="G248" s="131"/>
      <c r="H248" s="148">
        <f>SUM(H249:H255)</f>
        <v>0</v>
      </c>
      <c r="I248" s="148">
        <f>SUM(I249:I255)</f>
        <v>0</v>
      </c>
      <c r="J248" s="148">
        <f>SUM(J249:J255)</f>
        <v>42000</v>
      </c>
      <c r="K248" s="148">
        <f t="shared" si="112"/>
        <v>42000</v>
      </c>
    </row>
    <row r="249" spans="1:11" s="224" customFormat="1" ht="15" hidden="1" x14ac:dyDescent="0.2">
      <c r="A249" s="108" t="s">
        <v>601</v>
      </c>
      <c r="B249" s="94" t="s">
        <v>662</v>
      </c>
      <c r="C249" s="94">
        <v>51</v>
      </c>
      <c r="D249" s="95" t="s">
        <v>101</v>
      </c>
      <c r="E249" s="118">
        <v>3231</v>
      </c>
      <c r="F249" s="141" t="s">
        <v>52</v>
      </c>
      <c r="G249" s="131"/>
      <c r="H249" s="231"/>
      <c r="I249" s="231"/>
      <c r="J249" s="231">
        <v>500</v>
      </c>
      <c r="K249" s="231">
        <f t="shared" si="112"/>
        <v>500</v>
      </c>
    </row>
    <row r="250" spans="1:11" s="224" customFormat="1" ht="15" hidden="1" x14ac:dyDescent="0.2">
      <c r="A250" s="108" t="s">
        <v>601</v>
      </c>
      <c r="B250" s="94" t="s">
        <v>662</v>
      </c>
      <c r="C250" s="94">
        <v>51</v>
      </c>
      <c r="D250" s="95" t="s">
        <v>101</v>
      </c>
      <c r="E250" s="118">
        <v>3232</v>
      </c>
      <c r="F250" s="141" t="s">
        <v>53</v>
      </c>
      <c r="G250" s="131"/>
      <c r="H250" s="231"/>
      <c r="I250" s="231"/>
      <c r="J250" s="231"/>
      <c r="K250" s="231">
        <f t="shared" si="112"/>
        <v>0</v>
      </c>
    </row>
    <row r="251" spans="1:11" s="224" customFormat="1" ht="15" hidden="1" x14ac:dyDescent="0.2">
      <c r="A251" s="108" t="s">
        <v>601</v>
      </c>
      <c r="B251" s="94" t="s">
        <v>662</v>
      </c>
      <c r="C251" s="94">
        <v>51</v>
      </c>
      <c r="D251" s="95" t="s">
        <v>101</v>
      </c>
      <c r="E251" s="118">
        <v>3233</v>
      </c>
      <c r="F251" s="141" t="s">
        <v>54</v>
      </c>
      <c r="G251" s="131"/>
      <c r="H251" s="231"/>
      <c r="I251" s="231"/>
      <c r="J251" s="231">
        <v>1000</v>
      </c>
      <c r="K251" s="231">
        <f t="shared" si="112"/>
        <v>1000</v>
      </c>
    </row>
    <row r="252" spans="1:11" s="224" customFormat="1" ht="15" hidden="1" x14ac:dyDescent="0.2">
      <c r="A252" s="108" t="s">
        <v>601</v>
      </c>
      <c r="B252" s="94" t="s">
        <v>662</v>
      </c>
      <c r="C252" s="94">
        <v>51</v>
      </c>
      <c r="D252" s="95" t="s">
        <v>101</v>
      </c>
      <c r="E252" s="118">
        <v>3235</v>
      </c>
      <c r="F252" s="141" t="s">
        <v>56</v>
      </c>
      <c r="G252" s="131"/>
      <c r="H252" s="231"/>
      <c r="I252" s="231"/>
      <c r="J252" s="231">
        <v>1000</v>
      </c>
      <c r="K252" s="231">
        <f t="shared" si="112"/>
        <v>1000</v>
      </c>
    </row>
    <row r="253" spans="1:11" s="224" customFormat="1" ht="15" hidden="1" x14ac:dyDescent="0.2">
      <c r="A253" s="108" t="s">
        <v>601</v>
      </c>
      <c r="B253" s="94" t="s">
        <v>662</v>
      </c>
      <c r="C253" s="94">
        <v>51</v>
      </c>
      <c r="D253" s="95" t="s">
        <v>101</v>
      </c>
      <c r="E253" s="118">
        <v>3237</v>
      </c>
      <c r="F253" s="141" t="s">
        <v>58</v>
      </c>
      <c r="G253" s="131"/>
      <c r="H253" s="231"/>
      <c r="I253" s="231"/>
      <c r="J253" s="231">
        <v>29000</v>
      </c>
      <c r="K253" s="231">
        <f t="shared" si="112"/>
        <v>29000</v>
      </c>
    </row>
    <row r="254" spans="1:11" s="224" customFormat="1" ht="15" hidden="1" x14ac:dyDescent="0.2">
      <c r="A254" s="108" t="s">
        <v>601</v>
      </c>
      <c r="B254" s="94" t="s">
        <v>662</v>
      </c>
      <c r="C254" s="94">
        <v>51</v>
      </c>
      <c r="D254" s="95" t="s">
        <v>101</v>
      </c>
      <c r="E254" s="118">
        <v>3238</v>
      </c>
      <c r="F254" s="141" t="s">
        <v>59</v>
      </c>
      <c r="G254" s="131"/>
      <c r="H254" s="231"/>
      <c r="I254" s="231"/>
      <c r="J254" s="231">
        <v>500</v>
      </c>
      <c r="K254" s="231">
        <f t="shared" si="112"/>
        <v>500</v>
      </c>
    </row>
    <row r="255" spans="1:11" s="224" customFormat="1" ht="15" hidden="1" x14ac:dyDescent="0.2">
      <c r="A255" s="108" t="s">
        <v>601</v>
      </c>
      <c r="B255" s="94" t="s">
        <v>662</v>
      </c>
      <c r="C255" s="94">
        <v>51</v>
      </c>
      <c r="D255" s="95" t="s">
        <v>101</v>
      </c>
      <c r="E255" s="118">
        <v>3239</v>
      </c>
      <c r="F255" s="141" t="s">
        <v>60</v>
      </c>
      <c r="G255" s="131"/>
      <c r="H255" s="231"/>
      <c r="I255" s="231"/>
      <c r="J255" s="231">
        <v>10000</v>
      </c>
      <c r="K255" s="231">
        <f t="shared" si="112"/>
        <v>10000</v>
      </c>
    </row>
    <row r="256" spans="1:11" s="224" customFormat="1" hidden="1" x14ac:dyDescent="0.2">
      <c r="A256" s="296" t="s">
        <v>601</v>
      </c>
      <c r="B256" s="297" t="s">
        <v>662</v>
      </c>
      <c r="C256" s="297">
        <v>51</v>
      </c>
      <c r="D256" s="298"/>
      <c r="E256" s="299">
        <v>329</v>
      </c>
      <c r="F256" s="300"/>
      <c r="G256" s="131"/>
      <c r="H256" s="148">
        <f>SUM(H257:H258)</f>
        <v>0</v>
      </c>
      <c r="I256" s="148">
        <f>SUM(I257:I258)</f>
        <v>0</v>
      </c>
      <c r="J256" s="148">
        <f>SUM(J257:J258)</f>
        <v>2500</v>
      </c>
      <c r="K256" s="148">
        <f t="shared" si="112"/>
        <v>2500</v>
      </c>
    </row>
    <row r="257" spans="1:11" s="224" customFormat="1" ht="15" hidden="1" x14ac:dyDescent="0.2">
      <c r="A257" s="108" t="s">
        <v>601</v>
      </c>
      <c r="B257" s="94" t="s">
        <v>662</v>
      </c>
      <c r="C257" s="94">
        <v>51</v>
      </c>
      <c r="D257" s="95" t="s">
        <v>101</v>
      </c>
      <c r="E257" s="118">
        <v>3292</v>
      </c>
      <c r="F257" s="141" t="s">
        <v>63</v>
      </c>
      <c r="G257" s="131"/>
      <c r="H257" s="231"/>
      <c r="I257" s="231"/>
      <c r="J257" s="231"/>
      <c r="K257" s="231">
        <f t="shared" si="112"/>
        <v>0</v>
      </c>
    </row>
    <row r="258" spans="1:11" s="224" customFormat="1" ht="15" hidden="1" x14ac:dyDescent="0.2">
      <c r="A258" s="108" t="s">
        <v>601</v>
      </c>
      <c r="B258" s="94" t="s">
        <v>662</v>
      </c>
      <c r="C258" s="94">
        <v>51</v>
      </c>
      <c r="D258" s="95" t="s">
        <v>101</v>
      </c>
      <c r="E258" s="118">
        <v>3293</v>
      </c>
      <c r="F258" s="141" t="s">
        <v>64</v>
      </c>
      <c r="G258" s="131"/>
      <c r="H258" s="231"/>
      <c r="I258" s="231"/>
      <c r="J258" s="231">
        <v>2500</v>
      </c>
      <c r="K258" s="231">
        <f t="shared" si="112"/>
        <v>2500</v>
      </c>
    </row>
    <row r="259" spans="1:11" s="224" customFormat="1" hidden="1" x14ac:dyDescent="0.2">
      <c r="A259" s="183" t="s">
        <v>601</v>
      </c>
      <c r="B259" s="165" t="s">
        <v>662</v>
      </c>
      <c r="C259" s="165">
        <v>51</v>
      </c>
      <c r="D259" s="165"/>
      <c r="E259" s="166">
        <v>42</v>
      </c>
      <c r="F259" s="167"/>
      <c r="G259" s="168"/>
      <c r="H259" s="247">
        <f>H260+H263</f>
        <v>0</v>
      </c>
      <c r="I259" s="247">
        <f>I260+I263</f>
        <v>0</v>
      </c>
      <c r="J259" s="247">
        <f>J260+J263</f>
        <v>2500</v>
      </c>
      <c r="K259" s="247">
        <f t="shared" si="112"/>
        <v>2500</v>
      </c>
    </row>
    <row r="260" spans="1:11" s="224" customFormat="1" hidden="1" x14ac:dyDescent="0.2">
      <c r="A260" s="296" t="s">
        <v>601</v>
      </c>
      <c r="B260" s="297" t="s">
        <v>662</v>
      </c>
      <c r="C260" s="297">
        <v>51</v>
      </c>
      <c r="D260" s="298"/>
      <c r="E260" s="299">
        <v>422</v>
      </c>
      <c r="F260" s="300"/>
      <c r="G260" s="131"/>
      <c r="H260" s="148">
        <f>SUM(H261:H262)</f>
        <v>0</v>
      </c>
      <c r="I260" s="148">
        <f>SUM(I261:I262)</f>
        <v>0</v>
      </c>
      <c r="J260" s="148">
        <f>SUM(J261:J262)</f>
        <v>0</v>
      </c>
      <c r="K260" s="148">
        <f t="shared" si="112"/>
        <v>0</v>
      </c>
    </row>
    <row r="261" spans="1:11" s="224" customFormat="1" ht="15" hidden="1" x14ac:dyDescent="0.2">
      <c r="A261" s="108" t="s">
        <v>601</v>
      </c>
      <c r="B261" s="94" t="s">
        <v>662</v>
      </c>
      <c r="C261" s="94">
        <v>51</v>
      </c>
      <c r="D261" s="95" t="s">
        <v>101</v>
      </c>
      <c r="E261" s="118">
        <v>4222</v>
      </c>
      <c r="F261" s="141" t="s">
        <v>75</v>
      </c>
      <c r="G261" s="131"/>
      <c r="H261" s="231"/>
      <c r="I261" s="231"/>
      <c r="J261" s="231"/>
      <c r="K261" s="231">
        <f t="shared" si="112"/>
        <v>0</v>
      </c>
    </row>
    <row r="262" spans="1:11" s="224" customFormat="1" ht="15" hidden="1" x14ac:dyDescent="0.2">
      <c r="A262" s="108" t="s">
        <v>601</v>
      </c>
      <c r="B262" s="94" t="s">
        <v>662</v>
      </c>
      <c r="C262" s="94">
        <v>51</v>
      </c>
      <c r="D262" s="95" t="s">
        <v>101</v>
      </c>
      <c r="E262" s="118">
        <v>4225</v>
      </c>
      <c r="F262" s="141" t="s">
        <v>85</v>
      </c>
      <c r="G262" s="131"/>
      <c r="H262" s="231"/>
      <c r="I262" s="231"/>
      <c r="J262" s="231"/>
      <c r="K262" s="231">
        <f t="shared" si="112"/>
        <v>0</v>
      </c>
    </row>
    <row r="263" spans="1:11" s="224" customFormat="1" hidden="1" x14ac:dyDescent="0.2">
      <c r="A263" s="296" t="s">
        <v>601</v>
      </c>
      <c r="B263" s="297" t="s">
        <v>662</v>
      </c>
      <c r="C263" s="297">
        <v>51</v>
      </c>
      <c r="D263" s="298"/>
      <c r="E263" s="299">
        <v>426</v>
      </c>
      <c r="F263" s="300"/>
      <c r="G263" s="131"/>
      <c r="H263" s="148">
        <f>SUM(H264)</f>
        <v>0</v>
      </c>
      <c r="I263" s="148">
        <f>SUM(I264)</f>
        <v>0</v>
      </c>
      <c r="J263" s="148">
        <f>SUM(J264)</f>
        <v>2500</v>
      </c>
      <c r="K263" s="148">
        <f t="shared" si="112"/>
        <v>2500</v>
      </c>
    </row>
    <row r="264" spans="1:11" s="224" customFormat="1" ht="15" hidden="1" x14ac:dyDescent="0.2">
      <c r="A264" s="108" t="s">
        <v>601</v>
      </c>
      <c r="B264" s="94" t="s">
        <v>662</v>
      </c>
      <c r="C264" s="94">
        <v>51</v>
      </c>
      <c r="D264" s="95" t="s">
        <v>101</v>
      </c>
      <c r="E264" s="118">
        <v>4262</v>
      </c>
      <c r="F264" s="141" t="s">
        <v>86</v>
      </c>
      <c r="G264" s="131"/>
      <c r="H264" s="231"/>
      <c r="I264" s="231"/>
      <c r="J264" s="231">
        <v>2500</v>
      </c>
      <c r="K264" s="231">
        <f t="shared" si="112"/>
        <v>2500</v>
      </c>
    </row>
    <row r="265" spans="1:11" s="224" customFormat="1" hidden="1" x14ac:dyDescent="0.2">
      <c r="A265" s="183" t="s">
        <v>601</v>
      </c>
      <c r="B265" s="165" t="s">
        <v>662</v>
      </c>
      <c r="C265" s="165">
        <v>559</v>
      </c>
      <c r="D265" s="165"/>
      <c r="E265" s="166">
        <v>31</v>
      </c>
      <c r="F265" s="167"/>
      <c r="G265" s="168"/>
      <c r="H265" s="247">
        <f>H266+H268</f>
        <v>1000</v>
      </c>
      <c r="I265" s="247">
        <f>I266+I268</f>
        <v>0</v>
      </c>
      <c r="J265" s="247">
        <f>J266+J268</f>
        <v>0</v>
      </c>
      <c r="K265" s="247">
        <f t="shared" si="112"/>
        <v>1000</v>
      </c>
    </row>
    <row r="266" spans="1:11" s="224" customFormat="1" hidden="1" x14ac:dyDescent="0.2">
      <c r="A266" s="296" t="s">
        <v>601</v>
      </c>
      <c r="B266" s="297" t="s">
        <v>662</v>
      </c>
      <c r="C266" s="297">
        <v>559</v>
      </c>
      <c r="D266" s="298"/>
      <c r="E266" s="299">
        <v>311</v>
      </c>
      <c r="F266" s="300"/>
      <c r="G266" s="131"/>
      <c r="H266" s="148">
        <f>H267</f>
        <v>500</v>
      </c>
      <c r="I266" s="148">
        <f>I267</f>
        <v>0</v>
      </c>
      <c r="J266" s="148">
        <f>J267</f>
        <v>0</v>
      </c>
      <c r="K266" s="148">
        <f t="shared" si="112"/>
        <v>500</v>
      </c>
    </row>
    <row r="267" spans="1:11" s="224" customFormat="1" ht="15" hidden="1" x14ac:dyDescent="0.2">
      <c r="A267" s="108" t="s">
        <v>601</v>
      </c>
      <c r="B267" s="94" t="s">
        <v>662</v>
      </c>
      <c r="C267" s="94">
        <v>559</v>
      </c>
      <c r="D267" s="95" t="s">
        <v>101</v>
      </c>
      <c r="E267" s="118">
        <v>3111</v>
      </c>
      <c r="F267" s="141" t="s">
        <v>33</v>
      </c>
      <c r="G267" s="131"/>
      <c r="H267" s="231">
        <v>500</v>
      </c>
      <c r="I267" s="231"/>
      <c r="J267" s="231"/>
      <c r="K267" s="231">
        <f t="shared" si="112"/>
        <v>500</v>
      </c>
    </row>
    <row r="268" spans="1:11" s="224" customFormat="1" hidden="1" x14ac:dyDescent="0.2">
      <c r="A268" s="296" t="s">
        <v>601</v>
      </c>
      <c r="B268" s="297" t="s">
        <v>662</v>
      </c>
      <c r="C268" s="297">
        <v>559</v>
      </c>
      <c r="D268" s="298"/>
      <c r="E268" s="299">
        <v>313</v>
      </c>
      <c r="F268" s="300"/>
      <c r="G268" s="131"/>
      <c r="H268" s="148">
        <f>H269</f>
        <v>500</v>
      </c>
      <c r="I268" s="148">
        <f>I269</f>
        <v>0</v>
      </c>
      <c r="J268" s="148">
        <f>J269</f>
        <v>0</v>
      </c>
      <c r="K268" s="148">
        <f t="shared" si="112"/>
        <v>500</v>
      </c>
    </row>
    <row r="269" spans="1:11" s="224" customFormat="1" ht="15" hidden="1" x14ac:dyDescent="0.2">
      <c r="A269" s="108" t="s">
        <v>601</v>
      </c>
      <c r="B269" s="94" t="s">
        <v>662</v>
      </c>
      <c r="C269" s="94">
        <v>559</v>
      </c>
      <c r="D269" s="95" t="s">
        <v>101</v>
      </c>
      <c r="E269" s="118">
        <v>3132</v>
      </c>
      <c r="F269" s="141" t="s">
        <v>40</v>
      </c>
      <c r="G269" s="131"/>
      <c r="H269" s="231">
        <v>500</v>
      </c>
      <c r="I269" s="231"/>
      <c r="J269" s="231"/>
      <c r="K269" s="231">
        <f t="shared" si="112"/>
        <v>500</v>
      </c>
    </row>
    <row r="270" spans="1:11" s="224" customFormat="1" hidden="1" x14ac:dyDescent="0.2">
      <c r="A270" s="183" t="s">
        <v>601</v>
      </c>
      <c r="B270" s="165" t="s">
        <v>662</v>
      </c>
      <c r="C270" s="165">
        <v>559</v>
      </c>
      <c r="D270" s="165"/>
      <c r="E270" s="166">
        <v>32</v>
      </c>
      <c r="F270" s="167"/>
      <c r="G270" s="168"/>
      <c r="H270" s="247">
        <f>H271+H274+H282</f>
        <v>5500</v>
      </c>
      <c r="I270" s="247">
        <f>I271+I274+I282</f>
        <v>0</v>
      </c>
      <c r="J270" s="247">
        <f>J271+J274+J282</f>
        <v>0</v>
      </c>
      <c r="K270" s="247">
        <f t="shared" si="112"/>
        <v>5500</v>
      </c>
    </row>
    <row r="271" spans="1:11" s="224" customFormat="1" hidden="1" x14ac:dyDescent="0.2">
      <c r="A271" s="296" t="s">
        <v>601</v>
      </c>
      <c r="B271" s="297" t="s">
        <v>662</v>
      </c>
      <c r="C271" s="297">
        <v>559</v>
      </c>
      <c r="D271" s="298"/>
      <c r="E271" s="299">
        <v>321</v>
      </c>
      <c r="F271" s="300"/>
      <c r="G271" s="131"/>
      <c r="H271" s="148">
        <f>SUM(H272:H273)</f>
        <v>1000</v>
      </c>
      <c r="I271" s="148">
        <f>SUM(I272:I273)</f>
        <v>0</v>
      </c>
      <c r="J271" s="148">
        <f>SUM(J272:J273)</f>
        <v>0</v>
      </c>
      <c r="K271" s="148">
        <f t="shared" si="112"/>
        <v>1000</v>
      </c>
    </row>
    <row r="272" spans="1:11" s="224" customFormat="1" ht="15" hidden="1" x14ac:dyDescent="0.2">
      <c r="A272" s="108" t="s">
        <v>601</v>
      </c>
      <c r="B272" s="94" t="s">
        <v>662</v>
      </c>
      <c r="C272" s="94">
        <v>559</v>
      </c>
      <c r="D272" s="95" t="s">
        <v>101</v>
      </c>
      <c r="E272" s="118">
        <v>3211</v>
      </c>
      <c r="F272" s="141" t="s">
        <v>42</v>
      </c>
      <c r="G272" s="131"/>
      <c r="H272" s="231">
        <v>500</v>
      </c>
      <c r="I272" s="231"/>
      <c r="J272" s="231"/>
      <c r="K272" s="231">
        <f t="shared" si="112"/>
        <v>500</v>
      </c>
    </row>
    <row r="273" spans="1:11" s="224" customFormat="1" ht="15" hidden="1" x14ac:dyDescent="0.2">
      <c r="A273" s="108" t="s">
        <v>601</v>
      </c>
      <c r="B273" s="94" t="s">
        <v>662</v>
      </c>
      <c r="C273" s="94">
        <v>559</v>
      </c>
      <c r="D273" s="95" t="s">
        <v>101</v>
      </c>
      <c r="E273" s="118">
        <v>3213</v>
      </c>
      <c r="F273" s="141" t="s">
        <v>44</v>
      </c>
      <c r="G273" s="131"/>
      <c r="H273" s="231">
        <v>500</v>
      </c>
      <c r="I273" s="231"/>
      <c r="J273" s="231"/>
      <c r="K273" s="231">
        <f t="shared" si="112"/>
        <v>500</v>
      </c>
    </row>
    <row r="274" spans="1:11" s="224" customFormat="1" hidden="1" x14ac:dyDescent="0.2">
      <c r="A274" s="296" t="s">
        <v>601</v>
      </c>
      <c r="B274" s="297" t="s">
        <v>662</v>
      </c>
      <c r="C274" s="297">
        <v>559</v>
      </c>
      <c r="D274" s="298"/>
      <c r="E274" s="299">
        <v>323</v>
      </c>
      <c r="F274" s="300"/>
      <c r="G274" s="131"/>
      <c r="H274" s="148">
        <f>SUM(H275:H281)</f>
        <v>3500</v>
      </c>
      <c r="I274" s="148">
        <f>SUM(I275:I281)</f>
        <v>0</v>
      </c>
      <c r="J274" s="148">
        <f>SUM(J275:J281)</f>
        <v>0</v>
      </c>
      <c r="K274" s="148">
        <f t="shared" ref="K274:K337" si="126">H274-I274+J274</f>
        <v>3500</v>
      </c>
    </row>
    <row r="275" spans="1:11" s="224" customFormat="1" ht="15" hidden="1" x14ac:dyDescent="0.2">
      <c r="A275" s="108" t="s">
        <v>601</v>
      </c>
      <c r="B275" s="94" t="s">
        <v>662</v>
      </c>
      <c r="C275" s="94">
        <v>559</v>
      </c>
      <c r="D275" s="95" t="s">
        <v>101</v>
      </c>
      <c r="E275" s="118">
        <v>3231</v>
      </c>
      <c r="F275" s="141" t="s">
        <v>52</v>
      </c>
      <c r="G275" s="131"/>
      <c r="H275" s="231">
        <v>500</v>
      </c>
      <c r="I275" s="231"/>
      <c r="J275" s="231"/>
      <c r="K275" s="231">
        <f t="shared" si="126"/>
        <v>500</v>
      </c>
    </row>
    <row r="276" spans="1:11" s="224" customFormat="1" ht="15" hidden="1" x14ac:dyDescent="0.2">
      <c r="A276" s="108" t="s">
        <v>601</v>
      </c>
      <c r="B276" s="94" t="s">
        <v>662</v>
      </c>
      <c r="C276" s="94">
        <v>559</v>
      </c>
      <c r="D276" s="95" t="s">
        <v>101</v>
      </c>
      <c r="E276" s="118">
        <v>3232</v>
      </c>
      <c r="F276" s="141" t="s">
        <v>53</v>
      </c>
      <c r="G276" s="131"/>
      <c r="H276" s="231">
        <v>500</v>
      </c>
      <c r="I276" s="231"/>
      <c r="J276" s="231"/>
      <c r="K276" s="231">
        <f t="shared" si="126"/>
        <v>500</v>
      </c>
    </row>
    <row r="277" spans="1:11" s="224" customFormat="1" ht="15" hidden="1" x14ac:dyDescent="0.2">
      <c r="A277" s="108" t="s">
        <v>601</v>
      </c>
      <c r="B277" s="94" t="s">
        <v>662</v>
      </c>
      <c r="C277" s="94">
        <v>559</v>
      </c>
      <c r="D277" s="95" t="s">
        <v>101</v>
      </c>
      <c r="E277" s="118">
        <v>3233</v>
      </c>
      <c r="F277" s="141" t="s">
        <v>54</v>
      </c>
      <c r="G277" s="131"/>
      <c r="H277" s="231">
        <v>500</v>
      </c>
      <c r="I277" s="231"/>
      <c r="J277" s="231"/>
      <c r="K277" s="231">
        <f t="shared" si="126"/>
        <v>500</v>
      </c>
    </row>
    <row r="278" spans="1:11" s="224" customFormat="1" ht="15" hidden="1" x14ac:dyDescent="0.2">
      <c r="A278" s="108" t="s">
        <v>601</v>
      </c>
      <c r="B278" s="94" t="s">
        <v>662</v>
      </c>
      <c r="C278" s="94">
        <v>559</v>
      </c>
      <c r="D278" s="95" t="s">
        <v>101</v>
      </c>
      <c r="E278" s="118">
        <v>3235</v>
      </c>
      <c r="F278" s="141" t="s">
        <v>56</v>
      </c>
      <c r="G278" s="131"/>
      <c r="H278" s="231">
        <v>500</v>
      </c>
      <c r="I278" s="231"/>
      <c r="J278" s="231"/>
      <c r="K278" s="231">
        <f t="shared" si="126"/>
        <v>500</v>
      </c>
    </row>
    <row r="279" spans="1:11" s="224" customFormat="1" ht="15" hidden="1" x14ac:dyDescent="0.2">
      <c r="A279" s="108" t="s">
        <v>601</v>
      </c>
      <c r="B279" s="94" t="s">
        <v>662</v>
      </c>
      <c r="C279" s="94">
        <v>559</v>
      </c>
      <c r="D279" s="95" t="s">
        <v>101</v>
      </c>
      <c r="E279" s="118">
        <v>3237</v>
      </c>
      <c r="F279" s="141" t="s">
        <v>58</v>
      </c>
      <c r="G279" s="131"/>
      <c r="H279" s="231">
        <v>500</v>
      </c>
      <c r="I279" s="231"/>
      <c r="J279" s="231"/>
      <c r="K279" s="231">
        <f t="shared" si="126"/>
        <v>500</v>
      </c>
    </row>
    <row r="280" spans="1:11" s="224" customFormat="1" ht="15" hidden="1" x14ac:dyDescent="0.2">
      <c r="A280" s="108" t="s">
        <v>601</v>
      </c>
      <c r="B280" s="94" t="s">
        <v>662</v>
      </c>
      <c r="C280" s="94">
        <v>559</v>
      </c>
      <c r="D280" s="95" t="s">
        <v>101</v>
      </c>
      <c r="E280" s="118">
        <v>3238</v>
      </c>
      <c r="F280" s="141" t="s">
        <v>59</v>
      </c>
      <c r="G280" s="131"/>
      <c r="H280" s="231">
        <v>500</v>
      </c>
      <c r="I280" s="231"/>
      <c r="J280" s="231"/>
      <c r="K280" s="231">
        <f t="shared" si="126"/>
        <v>500</v>
      </c>
    </row>
    <row r="281" spans="1:11" s="224" customFormat="1" ht="15" hidden="1" x14ac:dyDescent="0.2">
      <c r="A281" s="108" t="s">
        <v>601</v>
      </c>
      <c r="B281" s="94" t="s">
        <v>662</v>
      </c>
      <c r="C281" s="94">
        <v>559</v>
      </c>
      <c r="D281" s="95" t="s">
        <v>101</v>
      </c>
      <c r="E281" s="118">
        <v>3239</v>
      </c>
      <c r="F281" s="141" t="s">
        <v>60</v>
      </c>
      <c r="G281" s="131"/>
      <c r="H281" s="231">
        <v>500</v>
      </c>
      <c r="I281" s="231"/>
      <c r="J281" s="231"/>
      <c r="K281" s="231">
        <f t="shared" si="126"/>
        <v>500</v>
      </c>
    </row>
    <row r="282" spans="1:11" s="224" customFormat="1" hidden="1" x14ac:dyDescent="0.2">
      <c r="A282" s="296" t="s">
        <v>601</v>
      </c>
      <c r="B282" s="297" t="s">
        <v>662</v>
      </c>
      <c r="C282" s="297">
        <v>559</v>
      </c>
      <c r="D282" s="298"/>
      <c r="E282" s="299">
        <v>329</v>
      </c>
      <c r="F282" s="300"/>
      <c r="G282" s="131"/>
      <c r="H282" s="148">
        <f>SUM(H283:H284)</f>
        <v>1000</v>
      </c>
      <c r="I282" s="148">
        <f>SUM(I283:I284)</f>
        <v>0</v>
      </c>
      <c r="J282" s="148">
        <f>SUM(J283:J284)</f>
        <v>0</v>
      </c>
      <c r="K282" s="148">
        <f t="shared" si="126"/>
        <v>1000</v>
      </c>
    </row>
    <row r="283" spans="1:11" s="224" customFormat="1" ht="15" hidden="1" x14ac:dyDescent="0.2">
      <c r="A283" s="108" t="s">
        <v>601</v>
      </c>
      <c r="B283" s="94" t="s">
        <v>662</v>
      </c>
      <c r="C283" s="94">
        <v>559</v>
      </c>
      <c r="D283" s="95" t="s">
        <v>101</v>
      </c>
      <c r="E283" s="118">
        <v>3292</v>
      </c>
      <c r="F283" s="141" t="s">
        <v>63</v>
      </c>
      <c r="G283" s="131"/>
      <c r="H283" s="231">
        <v>500</v>
      </c>
      <c r="I283" s="231"/>
      <c r="J283" s="231"/>
      <c r="K283" s="231">
        <f t="shared" si="126"/>
        <v>500</v>
      </c>
    </row>
    <row r="284" spans="1:11" s="224" customFormat="1" ht="15" hidden="1" x14ac:dyDescent="0.2">
      <c r="A284" s="108" t="s">
        <v>601</v>
      </c>
      <c r="B284" s="94" t="s">
        <v>662</v>
      </c>
      <c r="C284" s="94">
        <v>559</v>
      </c>
      <c r="D284" s="95" t="s">
        <v>101</v>
      </c>
      <c r="E284" s="118">
        <v>3293</v>
      </c>
      <c r="F284" s="141" t="s">
        <v>64</v>
      </c>
      <c r="G284" s="131"/>
      <c r="H284" s="231">
        <v>500</v>
      </c>
      <c r="I284" s="231"/>
      <c r="J284" s="231"/>
      <c r="K284" s="231">
        <f t="shared" si="126"/>
        <v>500</v>
      </c>
    </row>
    <row r="285" spans="1:11" s="224" customFormat="1" hidden="1" x14ac:dyDescent="0.2">
      <c r="A285" s="183" t="s">
        <v>601</v>
      </c>
      <c r="B285" s="165" t="s">
        <v>662</v>
      </c>
      <c r="C285" s="165">
        <v>559</v>
      </c>
      <c r="D285" s="165"/>
      <c r="E285" s="166">
        <v>42</v>
      </c>
      <c r="F285" s="167"/>
      <c r="G285" s="168"/>
      <c r="H285" s="247">
        <f>H286+H289</f>
        <v>1500</v>
      </c>
      <c r="I285" s="247">
        <f>I286+I289</f>
        <v>0</v>
      </c>
      <c r="J285" s="247">
        <f>J286+J289</f>
        <v>0</v>
      </c>
      <c r="K285" s="247">
        <f t="shared" si="126"/>
        <v>1500</v>
      </c>
    </row>
    <row r="286" spans="1:11" s="224" customFormat="1" hidden="1" x14ac:dyDescent="0.2">
      <c r="A286" s="296" t="s">
        <v>601</v>
      </c>
      <c r="B286" s="297" t="s">
        <v>662</v>
      </c>
      <c r="C286" s="297">
        <v>559</v>
      </c>
      <c r="D286" s="298"/>
      <c r="E286" s="299">
        <v>422</v>
      </c>
      <c r="F286" s="300"/>
      <c r="G286" s="131"/>
      <c r="H286" s="148">
        <f>SUM(H287:H288)</f>
        <v>1000</v>
      </c>
      <c r="I286" s="148">
        <f>SUM(I287:I288)</f>
        <v>0</v>
      </c>
      <c r="J286" s="148">
        <f>SUM(J287:J288)</f>
        <v>0</v>
      </c>
      <c r="K286" s="148">
        <f t="shared" si="126"/>
        <v>1000</v>
      </c>
    </row>
    <row r="287" spans="1:11" s="224" customFormat="1" ht="15" hidden="1" x14ac:dyDescent="0.2">
      <c r="A287" s="108" t="s">
        <v>601</v>
      </c>
      <c r="B287" s="94" t="s">
        <v>662</v>
      </c>
      <c r="C287" s="94">
        <v>559</v>
      </c>
      <c r="D287" s="95" t="s">
        <v>101</v>
      </c>
      <c r="E287" s="118">
        <v>4222</v>
      </c>
      <c r="F287" s="141" t="s">
        <v>75</v>
      </c>
      <c r="G287" s="131"/>
      <c r="H287" s="231">
        <v>500</v>
      </c>
      <c r="I287" s="231"/>
      <c r="J287" s="231"/>
      <c r="K287" s="231">
        <f t="shared" si="126"/>
        <v>500</v>
      </c>
    </row>
    <row r="288" spans="1:11" s="224" customFormat="1" ht="15" hidden="1" x14ac:dyDescent="0.2">
      <c r="A288" s="108" t="s">
        <v>601</v>
      </c>
      <c r="B288" s="94" t="s">
        <v>662</v>
      </c>
      <c r="C288" s="94">
        <v>559</v>
      </c>
      <c r="D288" s="95" t="s">
        <v>101</v>
      </c>
      <c r="E288" s="118">
        <v>4225</v>
      </c>
      <c r="F288" s="141" t="s">
        <v>85</v>
      </c>
      <c r="G288" s="131"/>
      <c r="H288" s="231">
        <v>500</v>
      </c>
      <c r="I288" s="231"/>
      <c r="J288" s="231"/>
      <c r="K288" s="231">
        <f t="shared" si="126"/>
        <v>500</v>
      </c>
    </row>
    <row r="289" spans="1:11" s="224" customFormat="1" hidden="1" x14ac:dyDescent="0.2">
      <c r="A289" s="296" t="s">
        <v>601</v>
      </c>
      <c r="B289" s="297" t="s">
        <v>662</v>
      </c>
      <c r="C289" s="297">
        <v>559</v>
      </c>
      <c r="D289" s="298"/>
      <c r="E289" s="299">
        <v>426</v>
      </c>
      <c r="F289" s="300"/>
      <c r="G289" s="131"/>
      <c r="H289" s="148">
        <f>SUM(H290)</f>
        <v>500</v>
      </c>
      <c r="I289" s="148">
        <f>SUM(I290)</f>
        <v>0</v>
      </c>
      <c r="J289" s="148">
        <f>SUM(J290)</f>
        <v>0</v>
      </c>
      <c r="K289" s="148">
        <f t="shared" si="126"/>
        <v>500</v>
      </c>
    </row>
    <row r="290" spans="1:11" s="224" customFormat="1" ht="15" hidden="1" x14ac:dyDescent="0.2">
      <c r="A290" s="108" t="s">
        <v>601</v>
      </c>
      <c r="B290" s="94" t="s">
        <v>662</v>
      </c>
      <c r="C290" s="94">
        <v>559</v>
      </c>
      <c r="D290" s="95" t="s">
        <v>101</v>
      </c>
      <c r="E290" s="118">
        <v>4262</v>
      </c>
      <c r="F290" s="141" t="s">
        <v>86</v>
      </c>
      <c r="G290" s="131"/>
      <c r="H290" s="231">
        <v>500</v>
      </c>
      <c r="I290" s="231"/>
      <c r="J290" s="231"/>
      <c r="K290" s="231">
        <f t="shared" si="126"/>
        <v>500</v>
      </c>
    </row>
    <row r="291" spans="1:11" s="310" customFormat="1" hidden="1" x14ac:dyDescent="0.2">
      <c r="A291" s="196" t="s">
        <v>601</v>
      </c>
      <c r="B291" s="365" t="s">
        <v>664</v>
      </c>
      <c r="C291" s="365"/>
      <c r="D291" s="365"/>
      <c r="E291" s="365"/>
      <c r="F291" s="365"/>
      <c r="G291" s="119"/>
      <c r="H291" s="114">
        <f>H292+H380</f>
        <v>1198121</v>
      </c>
      <c r="I291" s="114">
        <f>I292+I380</f>
        <v>0</v>
      </c>
      <c r="J291" s="114">
        <f>J292+J380</f>
        <v>1838867</v>
      </c>
      <c r="K291" s="114">
        <f t="shared" si="126"/>
        <v>3036988</v>
      </c>
    </row>
    <row r="292" spans="1:11" ht="15.75" hidden="1" customHeight="1" x14ac:dyDescent="0.2">
      <c r="A292" s="198" t="s">
        <v>601</v>
      </c>
      <c r="B292" s="350" t="s">
        <v>665</v>
      </c>
      <c r="C292" s="350"/>
      <c r="D292" s="350"/>
      <c r="E292" s="350"/>
      <c r="F292" s="350"/>
      <c r="G292" s="116"/>
      <c r="H292" s="245">
        <f>H293+H305+H352+H364+H376+H330</f>
        <v>1164104</v>
      </c>
      <c r="I292" s="245">
        <f t="shared" ref="I292:J292" si="127">I293+I305+I352+I364+I376+I330</f>
        <v>0</v>
      </c>
      <c r="J292" s="245">
        <f t="shared" si="127"/>
        <v>1838867</v>
      </c>
      <c r="K292" s="245">
        <f t="shared" si="126"/>
        <v>3002971</v>
      </c>
    </row>
    <row r="293" spans="1:11" s="100" customFormat="1" ht="53.25" hidden="1" customHeight="1" x14ac:dyDescent="0.2">
      <c r="A293" s="178" t="s">
        <v>601</v>
      </c>
      <c r="B293" s="169" t="s">
        <v>673</v>
      </c>
      <c r="C293" s="170"/>
      <c r="D293" s="178"/>
      <c r="E293" s="172"/>
      <c r="F293" s="179" t="s">
        <v>674</v>
      </c>
      <c r="G293" s="174" t="s">
        <v>666</v>
      </c>
      <c r="H293" s="248">
        <f>H299+H294</f>
        <v>18000</v>
      </c>
      <c r="I293" s="248">
        <f>I299+I294</f>
        <v>0</v>
      </c>
      <c r="J293" s="248">
        <f>J299+J294</f>
        <v>0</v>
      </c>
      <c r="K293" s="248">
        <f t="shared" si="126"/>
        <v>18000</v>
      </c>
    </row>
    <row r="294" spans="1:11" s="223" customFormat="1" hidden="1" x14ac:dyDescent="0.2">
      <c r="A294" s="194" t="s">
        <v>601</v>
      </c>
      <c r="B294" s="175" t="s">
        <v>673</v>
      </c>
      <c r="C294" s="165">
        <v>559</v>
      </c>
      <c r="D294" s="165"/>
      <c r="E294" s="166">
        <v>31</v>
      </c>
      <c r="F294" s="167"/>
      <c r="G294" s="167"/>
      <c r="H294" s="247">
        <f t="shared" ref="H294:I294" si="128">H295+H297</f>
        <v>9000</v>
      </c>
      <c r="I294" s="247">
        <f t="shared" si="128"/>
        <v>0</v>
      </c>
      <c r="J294" s="247">
        <f t="shared" ref="J294" si="129">J295+J297</f>
        <v>0</v>
      </c>
      <c r="K294" s="247">
        <f t="shared" si="126"/>
        <v>9000</v>
      </c>
    </row>
    <row r="295" spans="1:11" s="223" customFormat="1" hidden="1" x14ac:dyDescent="0.2">
      <c r="A295" s="117" t="s">
        <v>601</v>
      </c>
      <c r="B295" s="101" t="s">
        <v>673</v>
      </c>
      <c r="C295" s="102">
        <v>559</v>
      </c>
      <c r="D295" s="117"/>
      <c r="E295" s="112">
        <v>311</v>
      </c>
      <c r="F295" s="140"/>
      <c r="G295" s="140"/>
      <c r="H295" s="106">
        <f t="shared" ref="H295:J295" si="130">H296</f>
        <v>7650</v>
      </c>
      <c r="I295" s="106">
        <f t="shared" si="130"/>
        <v>0</v>
      </c>
      <c r="J295" s="106">
        <f t="shared" si="130"/>
        <v>0</v>
      </c>
      <c r="K295" s="106">
        <f t="shared" si="126"/>
        <v>7650</v>
      </c>
    </row>
    <row r="296" spans="1:11" s="223" customFormat="1" hidden="1" x14ac:dyDescent="0.2">
      <c r="A296" s="95" t="s">
        <v>601</v>
      </c>
      <c r="B296" s="93" t="s">
        <v>673</v>
      </c>
      <c r="C296" s="94">
        <v>559</v>
      </c>
      <c r="D296" s="95" t="s">
        <v>258</v>
      </c>
      <c r="E296" s="118">
        <v>3111</v>
      </c>
      <c r="F296" s="141" t="s">
        <v>33</v>
      </c>
      <c r="G296" s="141"/>
      <c r="H296" s="228">
        <v>7650</v>
      </c>
      <c r="I296" s="228"/>
      <c r="J296" s="228"/>
      <c r="K296" s="228">
        <f t="shared" si="126"/>
        <v>7650</v>
      </c>
    </row>
    <row r="297" spans="1:11" s="207" customFormat="1" hidden="1" x14ac:dyDescent="0.2">
      <c r="A297" s="117" t="s">
        <v>601</v>
      </c>
      <c r="B297" s="101" t="s">
        <v>673</v>
      </c>
      <c r="C297" s="102">
        <v>559</v>
      </c>
      <c r="D297" s="117"/>
      <c r="E297" s="112">
        <v>313</v>
      </c>
      <c r="F297" s="140"/>
      <c r="G297" s="140"/>
      <c r="H297" s="106">
        <f t="shared" ref="H297:J297" si="131">H298</f>
        <v>1350</v>
      </c>
      <c r="I297" s="106">
        <f t="shared" si="131"/>
        <v>0</v>
      </c>
      <c r="J297" s="106">
        <f t="shared" si="131"/>
        <v>0</v>
      </c>
      <c r="K297" s="106">
        <f t="shared" si="126"/>
        <v>1350</v>
      </c>
    </row>
    <row r="298" spans="1:11" s="223" customFormat="1" hidden="1" x14ac:dyDescent="0.2">
      <c r="A298" s="95" t="s">
        <v>601</v>
      </c>
      <c r="B298" s="93" t="s">
        <v>673</v>
      </c>
      <c r="C298" s="94">
        <v>559</v>
      </c>
      <c r="D298" s="95" t="s">
        <v>258</v>
      </c>
      <c r="E298" s="118">
        <v>3132</v>
      </c>
      <c r="F298" s="141" t="s">
        <v>40</v>
      </c>
      <c r="G298" s="141"/>
      <c r="H298" s="228">
        <v>1350</v>
      </c>
      <c r="I298" s="228"/>
      <c r="J298" s="228"/>
      <c r="K298" s="228">
        <f t="shared" si="126"/>
        <v>1350</v>
      </c>
    </row>
    <row r="299" spans="1:11" s="224" customFormat="1" hidden="1" x14ac:dyDescent="0.2">
      <c r="A299" s="194" t="s">
        <v>601</v>
      </c>
      <c r="B299" s="175" t="s">
        <v>673</v>
      </c>
      <c r="C299" s="165">
        <v>559</v>
      </c>
      <c r="D299" s="165"/>
      <c r="E299" s="166">
        <v>32</v>
      </c>
      <c r="F299" s="167"/>
      <c r="G299" s="168"/>
      <c r="H299" s="247">
        <f t="shared" ref="H299:I299" si="132">H300+H303</f>
        <v>9000</v>
      </c>
      <c r="I299" s="247">
        <f t="shared" si="132"/>
        <v>0</v>
      </c>
      <c r="J299" s="247">
        <f t="shared" ref="J299" si="133">J300+J303</f>
        <v>0</v>
      </c>
      <c r="K299" s="247">
        <f t="shared" si="126"/>
        <v>9000</v>
      </c>
    </row>
    <row r="300" spans="1:11" s="223" customFormat="1" hidden="1" x14ac:dyDescent="0.2">
      <c r="A300" s="117" t="s">
        <v>601</v>
      </c>
      <c r="B300" s="101" t="s">
        <v>673</v>
      </c>
      <c r="C300" s="102">
        <v>559</v>
      </c>
      <c r="D300" s="117"/>
      <c r="E300" s="104">
        <v>321</v>
      </c>
      <c r="F300" s="140"/>
      <c r="G300" s="105"/>
      <c r="H300" s="106">
        <f t="shared" ref="H300:I300" si="134">H301+H302</f>
        <v>2000</v>
      </c>
      <c r="I300" s="106">
        <f t="shared" si="134"/>
        <v>0</v>
      </c>
      <c r="J300" s="106">
        <f t="shared" ref="J300" si="135">J301+J302</f>
        <v>0</v>
      </c>
      <c r="K300" s="106">
        <f t="shared" si="126"/>
        <v>2000</v>
      </c>
    </row>
    <row r="301" spans="1:11" s="207" customFormat="1" ht="15" hidden="1" x14ac:dyDescent="0.2">
      <c r="A301" s="95" t="s">
        <v>601</v>
      </c>
      <c r="B301" s="93" t="s">
        <v>673</v>
      </c>
      <c r="C301" s="94">
        <v>559</v>
      </c>
      <c r="D301" s="95" t="s">
        <v>258</v>
      </c>
      <c r="E301" s="109">
        <v>3211</v>
      </c>
      <c r="F301" s="141" t="s">
        <v>42</v>
      </c>
      <c r="G301" s="110"/>
      <c r="H301" s="228">
        <v>1000</v>
      </c>
      <c r="I301" s="228"/>
      <c r="J301" s="228"/>
      <c r="K301" s="228">
        <f t="shared" si="126"/>
        <v>1000</v>
      </c>
    </row>
    <row r="302" spans="1:11" s="223" customFormat="1" hidden="1" x14ac:dyDescent="0.2">
      <c r="A302" s="102" t="s">
        <v>601</v>
      </c>
      <c r="B302" s="94" t="s">
        <v>673</v>
      </c>
      <c r="C302" s="94">
        <v>559</v>
      </c>
      <c r="D302" s="95" t="s">
        <v>258</v>
      </c>
      <c r="E302" s="118">
        <v>3213</v>
      </c>
      <c r="F302" s="141" t="s">
        <v>44</v>
      </c>
      <c r="G302" s="141"/>
      <c r="H302" s="228">
        <v>1000</v>
      </c>
      <c r="I302" s="228"/>
      <c r="J302" s="228"/>
      <c r="K302" s="228">
        <f t="shared" si="126"/>
        <v>1000</v>
      </c>
    </row>
    <row r="303" spans="1:11" s="223" customFormat="1" hidden="1" x14ac:dyDescent="0.2">
      <c r="A303" s="117" t="s">
        <v>601</v>
      </c>
      <c r="B303" s="101" t="s">
        <v>673</v>
      </c>
      <c r="C303" s="102">
        <v>559</v>
      </c>
      <c r="D303" s="117"/>
      <c r="E303" s="104">
        <v>323</v>
      </c>
      <c r="F303" s="140"/>
      <c r="G303" s="105"/>
      <c r="H303" s="106">
        <f t="shared" ref="H303:J303" si="136">H304</f>
        <v>7000</v>
      </c>
      <c r="I303" s="106">
        <f t="shared" si="136"/>
        <v>0</v>
      </c>
      <c r="J303" s="106">
        <f t="shared" si="136"/>
        <v>0</v>
      </c>
      <c r="K303" s="106">
        <f t="shared" si="126"/>
        <v>7000</v>
      </c>
    </row>
    <row r="304" spans="1:11" s="223" customFormat="1" hidden="1" x14ac:dyDescent="0.2">
      <c r="A304" s="95" t="s">
        <v>601</v>
      </c>
      <c r="B304" s="93" t="s">
        <v>673</v>
      </c>
      <c r="C304" s="94">
        <v>559</v>
      </c>
      <c r="D304" s="95" t="s">
        <v>258</v>
      </c>
      <c r="E304" s="109">
        <v>3237</v>
      </c>
      <c r="F304" s="141" t="s">
        <v>58</v>
      </c>
      <c r="G304" s="110"/>
      <c r="H304" s="228">
        <v>7000</v>
      </c>
      <c r="I304" s="228"/>
      <c r="J304" s="228"/>
      <c r="K304" s="228">
        <f t="shared" si="126"/>
        <v>7000</v>
      </c>
    </row>
    <row r="305" spans="1:11" s="100" customFormat="1" ht="63" hidden="1" x14ac:dyDescent="0.2">
      <c r="A305" s="178" t="s">
        <v>601</v>
      </c>
      <c r="B305" s="169" t="s">
        <v>675</v>
      </c>
      <c r="C305" s="170"/>
      <c r="D305" s="178"/>
      <c r="E305" s="172"/>
      <c r="F305" s="179" t="s">
        <v>676</v>
      </c>
      <c r="G305" s="174" t="s">
        <v>666</v>
      </c>
      <c r="H305" s="248">
        <f>H318+H323+H326+H306+H311+H314</f>
        <v>67623</v>
      </c>
      <c r="I305" s="248">
        <f>I318+I323+I326+I306+I311+I314</f>
        <v>0</v>
      </c>
      <c r="J305" s="248">
        <f>J318+J323+J326+J306+J311+J314</f>
        <v>21200</v>
      </c>
      <c r="K305" s="248">
        <f t="shared" si="126"/>
        <v>88823</v>
      </c>
    </row>
    <row r="306" spans="1:11" s="149" customFormat="1" hidden="1" x14ac:dyDescent="0.2">
      <c r="A306" s="194" t="s">
        <v>601</v>
      </c>
      <c r="B306" s="175" t="s">
        <v>675</v>
      </c>
      <c r="C306" s="165">
        <v>51</v>
      </c>
      <c r="D306" s="165"/>
      <c r="E306" s="166">
        <v>31</v>
      </c>
      <c r="F306" s="167"/>
      <c r="G306" s="167"/>
      <c r="H306" s="247">
        <f t="shared" ref="H306:I306" si="137">H307+H309</f>
        <v>0</v>
      </c>
      <c r="I306" s="247">
        <f t="shared" si="137"/>
        <v>0</v>
      </c>
      <c r="J306" s="247">
        <f t="shared" ref="J306" si="138">J307+J309</f>
        <v>21200</v>
      </c>
      <c r="K306" s="247">
        <f t="shared" si="126"/>
        <v>21200</v>
      </c>
    </row>
    <row r="307" spans="1:11" s="100" customFormat="1" hidden="1" x14ac:dyDescent="0.2">
      <c r="A307" s="132" t="s">
        <v>601</v>
      </c>
      <c r="B307" s="128" t="s">
        <v>675</v>
      </c>
      <c r="C307" s="102">
        <v>51</v>
      </c>
      <c r="D307" s="117"/>
      <c r="E307" s="112">
        <v>311</v>
      </c>
      <c r="F307" s="140"/>
      <c r="G307" s="140"/>
      <c r="H307" s="106">
        <f t="shared" ref="H307:J307" si="139">H308</f>
        <v>0</v>
      </c>
      <c r="I307" s="106">
        <f t="shared" si="139"/>
        <v>0</v>
      </c>
      <c r="J307" s="106">
        <f t="shared" si="139"/>
        <v>18200</v>
      </c>
      <c r="K307" s="106">
        <f t="shared" si="126"/>
        <v>18200</v>
      </c>
    </row>
    <row r="308" spans="1:11" s="100" customFormat="1" hidden="1" x14ac:dyDescent="0.2">
      <c r="A308" s="102" t="s">
        <v>601</v>
      </c>
      <c r="B308" s="94" t="s">
        <v>675</v>
      </c>
      <c r="C308" s="94">
        <v>51</v>
      </c>
      <c r="D308" s="95" t="s">
        <v>258</v>
      </c>
      <c r="E308" s="118">
        <v>3111</v>
      </c>
      <c r="F308" s="141" t="s">
        <v>33</v>
      </c>
      <c r="G308" s="141"/>
      <c r="H308" s="228">
        <v>0</v>
      </c>
      <c r="I308" s="228"/>
      <c r="J308" s="228">
        <v>18200</v>
      </c>
      <c r="K308" s="228">
        <f t="shared" si="126"/>
        <v>18200</v>
      </c>
    </row>
    <row r="309" spans="1:11" s="100" customFormat="1" hidden="1" x14ac:dyDescent="0.2">
      <c r="A309" s="146" t="s">
        <v>601</v>
      </c>
      <c r="B309" s="102" t="s">
        <v>675</v>
      </c>
      <c r="C309" s="102">
        <v>51</v>
      </c>
      <c r="D309" s="117"/>
      <c r="E309" s="112">
        <v>313</v>
      </c>
      <c r="F309" s="140"/>
      <c r="G309" s="140"/>
      <c r="H309" s="156">
        <f t="shared" ref="H309:J309" si="140">H310</f>
        <v>0</v>
      </c>
      <c r="I309" s="156">
        <f t="shared" si="140"/>
        <v>0</v>
      </c>
      <c r="J309" s="156">
        <f t="shared" si="140"/>
        <v>3000</v>
      </c>
      <c r="K309" s="156">
        <f t="shared" si="126"/>
        <v>3000</v>
      </c>
    </row>
    <row r="310" spans="1:11" s="100" customFormat="1" hidden="1" x14ac:dyDescent="0.2">
      <c r="A310" s="102" t="s">
        <v>601</v>
      </c>
      <c r="B310" s="94" t="s">
        <v>675</v>
      </c>
      <c r="C310" s="94">
        <v>51</v>
      </c>
      <c r="D310" s="95" t="s">
        <v>258</v>
      </c>
      <c r="E310" s="118">
        <v>3132</v>
      </c>
      <c r="F310" s="141" t="s">
        <v>40</v>
      </c>
      <c r="G310" s="141"/>
      <c r="H310" s="228">
        <v>0</v>
      </c>
      <c r="I310" s="228"/>
      <c r="J310" s="228">
        <v>3000</v>
      </c>
      <c r="K310" s="228">
        <f t="shared" si="126"/>
        <v>3000</v>
      </c>
    </row>
    <row r="311" spans="1:11" s="149" customFormat="1" hidden="1" x14ac:dyDescent="0.2">
      <c r="A311" s="194" t="s">
        <v>601</v>
      </c>
      <c r="B311" s="175" t="s">
        <v>675</v>
      </c>
      <c r="C311" s="165">
        <v>51</v>
      </c>
      <c r="D311" s="165"/>
      <c r="E311" s="166">
        <v>32</v>
      </c>
      <c r="F311" s="167"/>
      <c r="G311" s="167"/>
      <c r="H311" s="247">
        <f t="shared" ref="H311:J312" si="141">H312</f>
        <v>0</v>
      </c>
      <c r="I311" s="247">
        <f t="shared" si="141"/>
        <v>0</v>
      </c>
      <c r="J311" s="247">
        <f t="shared" si="141"/>
        <v>0</v>
      </c>
      <c r="K311" s="247">
        <f t="shared" si="126"/>
        <v>0</v>
      </c>
    </row>
    <row r="312" spans="1:11" s="100" customFormat="1" hidden="1" x14ac:dyDescent="0.2">
      <c r="A312" s="132" t="s">
        <v>601</v>
      </c>
      <c r="B312" s="128" t="s">
        <v>675</v>
      </c>
      <c r="C312" s="102">
        <v>51</v>
      </c>
      <c r="D312" s="117"/>
      <c r="E312" s="112">
        <v>321</v>
      </c>
      <c r="F312" s="140"/>
      <c r="G312" s="140"/>
      <c r="H312" s="106">
        <f t="shared" si="141"/>
        <v>0</v>
      </c>
      <c r="I312" s="106">
        <f t="shared" si="141"/>
        <v>0</v>
      </c>
      <c r="J312" s="106">
        <f t="shared" si="141"/>
        <v>0</v>
      </c>
      <c r="K312" s="106">
        <f t="shared" si="126"/>
        <v>0</v>
      </c>
    </row>
    <row r="313" spans="1:11" s="100" customFormat="1" hidden="1" x14ac:dyDescent="0.2">
      <c r="A313" s="102" t="s">
        <v>601</v>
      </c>
      <c r="B313" s="94" t="s">
        <v>675</v>
      </c>
      <c r="C313" s="94">
        <v>51</v>
      </c>
      <c r="D313" s="95" t="s">
        <v>258</v>
      </c>
      <c r="E313" s="118">
        <v>3211</v>
      </c>
      <c r="F313" s="141" t="s">
        <v>42</v>
      </c>
      <c r="G313" s="141"/>
      <c r="H313" s="228">
        <v>0</v>
      </c>
      <c r="I313" s="228"/>
      <c r="J313" s="228"/>
      <c r="K313" s="228">
        <f t="shared" si="126"/>
        <v>0</v>
      </c>
    </row>
    <row r="314" spans="1:11" s="149" customFormat="1" hidden="1" x14ac:dyDescent="0.2">
      <c r="A314" s="194" t="s">
        <v>601</v>
      </c>
      <c r="B314" s="175" t="s">
        <v>675</v>
      </c>
      <c r="C314" s="165">
        <v>51</v>
      </c>
      <c r="D314" s="165"/>
      <c r="E314" s="166">
        <v>36</v>
      </c>
      <c r="F314" s="167"/>
      <c r="G314" s="167"/>
      <c r="H314" s="247">
        <f t="shared" ref="H314:J314" si="142">H315</f>
        <v>0</v>
      </c>
      <c r="I314" s="247">
        <f t="shared" si="142"/>
        <v>0</v>
      </c>
      <c r="J314" s="247">
        <f t="shared" si="142"/>
        <v>0</v>
      </c>
      <c r="K314" s="247">
        <f t="shared" si="126"/>
        <v>0</v>
      </c>
    </row>
    <row r="315" spans="1:11" s="149" customFormat="1" hidden="1" x14ac:dyDescent="0.2">
      <c r="A315" s="132" t="s">
        <v>601</v>
      </c>
      <c r="B315" s="128" t="s">
        <v>675</v>
      </c>
      <c r="C315" s="102">
        <v>51</v>
      </c>
      <c r="D315" s="117"/>
      <c r="E315" s="112">
        <v>368</v>
      </c>
      <c r="F315" s="140"/>
      <c r="G315" s="140"/>
      <c r="H315" s="106">
        <f t="shared" ref="H315:I315" si="143">SUM(H316:H317)</f>
        <v>0</v>
      </c>
      <c r="I315" s="106">
        <f t="shared" si="143"/>
        <v>0</v>
      </c>
      <c r="J315" s="106">
        <f t="shared" ref="J315" si="144">SUM(J316:J317)</f>
        <v>0</v>
      </c>
      <c r="K315" s="106">
        <f t="shared" si="126"/>
        <v>0</v>
      </c>
    </row>
    <row r="316" spans="1:11" ht="30" hidden="1" x14ac:dyDescent="0.2">
      <c r="A316" s="102" t="s">
        <v>601</v>
      </c>
      <c r="B316" s="94" t="s">
        <v>675</v>
      </c>
      <c r="C316" s="94">
        <v>51</v>
      </c>
      <c r="D316" s="95" t="s">
        <v>258</v>
      </c>
      <c r="E316" s="118">
        <v>3681</v>
      </c>
      <c r="F316" s="141" t="s">
        <v>882</v>
      </c>
      <c r="G316" s="141"/>
      <c r="H316" s="228">
        <v>0</v>
      </c>
      <c r="I316" s="228"/>
      <c r="J316" s="228"/>
      <c r="K316" s="228">
        <f t="shared" si="126"/>
        <v>0</v>
      </c>
    </row>
    <row r="317" spans="1:11" s="100" customFormat="1" ht="30" hidden="1" x14ac:dyDescent="0.2">
      <c r="A317" s="102" t="s">
        <v>601</v>
      </c>
      <c r="B317" s="94" t="s">
        <v>675</v>
      </c>
      <c r="C317" s="94">
        <v>51</v>
      </c>
      <c r="D317" s="95" t="s">
        <v>258</v>
      </c>
      <c r="E317" s="118">
        <v>3682</v>
      </c>
      <c r="F317" s="141" t="s">
        <v>744</v>
      </c>
      <c r="G317" s="141"/>
      <c r="H317" s="228">
        <v>0</v>
      </c>
      <c r="I317" s="228"/>
      <c r="J317" s="228"/>
      <c r="K317" s="228">
        <f t="shared" si="126"/>
        <v>0</v>
      </c>
    </row>
    <row r="318" spans="1:11" s="149" customFormat="1" hidden="1" x14ac:dyDescent="0.2">
      <c r="A318" s="194" t="s">
        <v>601</v>
      </c>
      <c r="B318" s="175" t="s">
        <v>675</v>
      </c>
      <c r="C318" s="165">
        <v>559</v>
      </c>
      <c r="D318" s="165"/>
      <c r="E318" s="166">
        <v>31</v>
      </c>
      <c r="F318" s="167"/>
      <c r="G318" s="167"/>
      <c r="H318" s="247">
        <f t="shared" ref="H318:I318" si="145">H319+H321</f>
        <v>19444</v>
      </c>
      <c r="I318" s="247">
        <f t="shared" si="145"/>
        <v>0</v>
      </c>
      <c r="J318" s="247">
        <f t="shared" ref="J318" si="146">J319+J321</f>
        <v>0</v>
      </c>
      <c r="K318" s="247">
        <f t="shared" si="126"/>
        <v>19444</v>
      </c>
    </row>
    <row r="319" spans="1:11" s="100" customFormat="1" hidden="1" x14ac:dyDescent="0.2">
      <c r="A319" s="132" t="s">
        <v>601</v>
      </c>
      <c r="B319" s="128" t="s">
        <v>675</v>
      </c>
      <c r="C319" s="102">
        <v>559</v>
      </c>
      <c r="D319" s="117"/>
      <c r="E319" s="112">
        <v>311</v>
      </c>
      <c r="F319" s="140"/>
      <c r="G319" s="140"/>
      <c r="H319" s="106">
        <f t="shared" ref="H319:J319" si="147">H320</f>
        <v>16657</v>
      </c>
      <c r="I319" s="106">
        <f t="shared" si="147"/>
        <v>0</v>
      </c>
      <c r="J319" s="106">
        <f t="shared" si="147"/>
        <v>0</v>
      </c>
      <c r="K319" s="106">
        <f t="shared" si="126"/>
        <v>16657</v>
      </c>
    </row>
    <row r="320" spans="1:11" s="100" customFormat="1" hidden="1" x14ac:dyDescent="0.2">
      <c r="A320" s="102" t="s">
        <v>601</v>
      </c>
      <c r="B320" s="94" t="s">
        <v>675</v>
      </c>
      <c r="C320" s="94">
        <v>559</v>
      </c>
      <c r="D320" s="95" t="s">
        <v>258</v>
      </c>
      <c r="E320" s="118">
        <v>3111</v>
      </c>
      <c r="F320" s="141" t="s">
        <v>33</v>
      </c>
      <c r="G320" s="141"/>
      <c r="H320" s="228">
        <v>16657</v>
      </c>
      <c r="I320" s="228"/>
      <c r="J320" s="228"/>
      <c r="K320" s="228">
        <f t="shared" si="126"/>
        <v>16657</v>
      </c>
    </row>
    <row r="321" spans="1:11" s="100" customFormat="1" hidden="1" x14ac:dyDescent="0.2">
      <c r="A321" s="146" t="s">
        <v>601</v>
      </c>
      <c r="B321" s="102" t="s">
        <v>675</v>
      </c>
      <c r="C321" s="102">
        <v>559</v>
      </c>
      <c r="D321" s="117"/>
      <c r="E321" s="112">
        <v>313</v>
      </c>
      <c r="F321" s="140"/>
      <c r="G321" s="140"/>
      <c r="H321" s="156">
        <f t="shared" ref="H321:J321" si="148">H322</f>
        <v>2787</v>
      </c>
      <c r="I321" s="156">
        <f t="shared" si="148"/>
        <v>0</v>
      </c>
      <c r="J321" s="156">
        <f t="shared" si="148"/>
        <v>0</v>
      </c>
      <c r="K321" s="156">
        <f t="shared" si="126"/>
        <v>2787</v>
      </c>
    </row>
    <row r="322" spans="1:11" s="100" customFormat="1" hidden="1" x14ac:dyDescent="0.2">
      <c r="A322" s="102" t="s">
        <v>601</v>
      </c>
      <c r="B322" s="94" t="s">
        <v>675</v>
      </c>
      <c r="C322" s="94">
        <v>559</v>
      </c>
      <c r="D322" s="95" t="s">
        <v>258</v>
      </c>
      <c r="E322" s="118">
        <v>3132</v>
      </c>
      <c r="F322" s="141" t="s">
        <v>40</v>
      </c>
      <c r="G322" s="141"/>
      <c r="H322" s="228">
        <v>2787</v>
      </c>
      <c r="I322" s="228"/>
      <c r="J322" s="228"/>
      <c r="K322" s="228">
        <f t="shared" si="126"/>
        <v>2787</v>
      </c>
    </row>
    <row r="323" spans="1:11" s="149" customFormat="1" hidden="1" x14ac:dyDescent="0.2">
      <c r="A323" s="194" t="s">
        <v>601</v>
      </c>
      <c r="B323" s="175" t="s">
        <v>675</v>
      </c>
      <c r="C323" s="165">
        <v>559</v>
      </c>
      <c r="D323" s="165"/>
      <c r="E323" s="166">
        <v>32</v>
      </c>
      <c r="F323" s="167"/>
      <c r="G323" s="167"/>
      <c r="H323" s="247">
        <f t="shared" ref="H323:J324" si="149">H324</f>
        <v>863</v>
      </c>
      <c r="I323" s="247">
        <f t="shared" si="149"/>
        <v>0</v>
      </c>
      <c r="J323" s="247">
        <f t="shared" si="149"/>
        <v>0</v>
      </c>
      <c r="K323" s="247">
        <f t="shared" si="126"/>
        <v>863</v>
      </c>
    </row>
    <row r="324" spans="1:11" s="100" customFormat="1" hidden="1" x14ac:dyDescent="0.2">
      <c r="A324" s="132" t="s">
        <v>601</v>
      </c>
      <c r="B324" s="128" t="s">
        <v>675</v>
      </c>
      <c r="C324" s="102">
        <v>559</v>
      </c>
      <c r="D324" s="117"/>
      <c r="E324" s="112">
        <v>321</v>
      </c>
      <c r="F324" s="140"/>
      <c r="G324" s="140"/>
      <c r="H324" s="106">
        <f t="shared" si="149"/>
        <v>863</v>
      </c>
      <c r="I324" s="106">
        <f t="shared" si="149"/>
        <v>0</v>
      </c>
      <c r="J324" s="106">
        <f t="shared" si="149"/>
        <v>0</v>
      </c>
      <c r="K324" s="106">
        <f t="shared" si="126"/>
        <v>863</v>
      </c>
    </row>
    <row r="325" spans="1:11" s="100" customFormat="1" hidden="1" x14ac:dyDescent="0.2">
      <c r="A325" s="102" t="s">
        <v>601</v>
      </c>
      <c r="B325" s="94" t="s">
        <v>675</v>
      </c>
      <c r="C325" s="94">
        <v>559</v>
      </c>
      <c r="D325" s="95" t="s">
        <v>258</v>
      </c>
      <c r="E325" s="118">
        <v>3211</v>
      </c>
      <c r="F325" s="141" t="s">
        <v>42</v>
      </c>
      <c r="G325" s="141"/>
      <c r="H325" s="228">
        <v>863</v>
      </c>
      <c r="I325" s="228"/>
      <c r="J325" s="228"/>
      <c r="K325" s="228">
        <f t="shared" si="126"/>
        <v>863</v>
      </c>
    </row>
    <row r="326" spans="1:11" s="149" customFormat="1" hidden="1" x14ac:dyDescent="0.2">
      <c r="A326" s="194" t="s">
        <v>601</v>
      </c>
      <c r="B326" s="175" t="s">
        <v>675</v>
      </c>
      <c r="C326" s="165">
        <v>559</v>
      </c>
      <c r="D326" s="165"/>
      <c r="E326" s="166">
        <v>36</v>
      </c>
      <c r="F326" s="167"/>
      <c r="G326" s="167"/>
      <c r="H326" s="247">
        <f t="shared" ref="H326:J326" si="150">H327</f>
        <v>47316</v>
      </c>
      <c r="I326" s="247">
        <f t="shared" si="150"/>
        <v>0</v>
      </c>
      <c r="J326" s="247">
        <f t="shared" si="150"/>
        <v>0</v>
      </c>
      <c r="K326" s="247">
        <f t="shared" si="126"/>
        <v>47316</v>
      </c>
    </row>
    <row r="327" spans="1:11" s="149" customFormat="1" hidden="1" x14ac:dyDescent="0.2">
      <c r="A327" s="132" t="s">
        <v>601</v>
      </c>
      <c r="B327" s="128" t="s">
        <v>675</v>
      </c>
      <c r="C327" s="102">
        <v>559</v>
      </c>
      <c r="D327" s="117"/>
      <c r="E327" s="112">
        <v>368</v>
      </c>
      <c r="F327" s="140"/>
      <c r="G327" s="140"/>
      <c r="H327" s="106">
        <f t="shared" ref="H327:I327" si="151">SUM(H328:H329)</f>
        <v>47316</v>
      </c>
      <c r="I327" s="106">
        <f t="shared" si="151"/>
        <v>0</v>
      </c>
      <c r="J327" s="106">
        <f t="shared" ref="J327" si="152">SUM(J328:J329)</f>
        <v>0</v>
      </c>
      <c r="K327" s="106">
        <f t="shared" si="126"/>
        <v>47316</v>
      </c>
    </row>
    <row r="328" spans="1:11" ht="30" hidden="1" x14ac:dyDescent="0.2">
      <c r="A328" s="102" t="s">
        <v>601</v>
      </c>
      <c r="B328" s="94" t="s">
        <v>675</v>
      </c>
      <c r="C328" s="94">
        <v>559</v>
      </c>
      <c r="D328" s="95" t="s">
        <v>258</v>
      </c>
      <c r="E328" s="118">
        <v>3681</v>
      </c>
      <c r="F328" s="141" t="s">
        <v>882</v>
      </c>
      <c r="G328" s="141"/>
      <c r="H328" s="228">
        <v>863</v>
      </c>
      <c r="I328" s="228"/>
      <c r="J328" s="228"/>
      <c r="K328" s="228">
        <f t="shared" si="126"/>
        <v>863</v>
      </c>
    </row>
    <row r="329" spans="1:11" s="100" customFormat="1" ht="30" hidden="1" x14ac:dyDescent="0.2">
      <c r="A329" s="102" t="s">
        <v>601</v>
      </c>
      <c r="B329" s="94" t="s">
        <v>675</v>
      </c>
      <c r="C329" s="94">
        <v>559</v>
      </c>
      <c r="D329" s="95" t="s">
        <v>258</v>
      </c>
      <c r="E329" s="118">
        <v>3682</v>
      </c>
      <c r="F329" s="141" t="s">
        <v>744</v>
      </c>
      <c r="G329" s="141"/>
      <c r="H329" s="228">
        <v>46453</v>
      </c>
      <c r="I329" s="228"/>
      <c r="J329" s="228"/>
      <c r="K329" s="228">
        <f t="shared" si="126"/>
        <v>46453</v>
      </c>
    </row>
    <row r="330" spans="1:11" ht="45" hidden="1" x14ac:dyDescent="0.2">
      <c r="A330" s="195" t="s">
        <v>601</v>
      </c>
      <c r="B330" s="170" t="s">
        <v>341</v>
      </c>
      <c r="C330" s="170"/>
      <c r="D330" s="170"/>
      <c r="E330" s="171"/>
      <c r="F330" s="173" t="s">
        <v>689</v>
      </c>
      <c r="G330" s="174" t="s">
        <v>690</v>
      </c>
      <c r="H330" s="248">
        <f>H331+H346+H340</f>
        <v>1000000</v>
      </c>
      <c r="I330" s="248">
        <f>I331+I346+I340</f>
        <v>0</v>
      </c>
      <c r="J330" s="248">
        <f>J331+J346+J340</f>
        <v>217667</v>
      </c>
      <c r="K330" s="248">
        <f t="shared" si="126"/>
        <v>1217667</v>
      </c>
    </row>
    <row r="331" spans="1:11" s="224" customFormat="1" hidden="1" x14ac:dyDescent="0.2">
      <c r="A331" s="194" t="s">
        <v>601</v>
      </c>
      <c r="B331" s="175" t="s">
        <v>341</v>
      </c>
      <c r="C331" s="165">
        <v>52</v>
      </c>
      <c r="D331" s="165"/>
      <c r="E331" s="166">
        <v>32</v>
      </c>
      <c r="F331" s="167"/>
      <c r="G331" s="168"/>
      <c r="H331" s="247">
        <f t="shared" ref="H331:I331" si="153">H334+H336+H332+H338</f>
        <v>220000</v>
      </c>
      <c r="I331" s="247">
        <f t="shared" si="153"/>
        <v>0</v>
      </c>
      <c r="J331" s="247">
        <f t="shared" ref="J331" si="154">J334+J336+J332+J338</f>
        <v>86332</v>
      </c>
      <c r="K331" s="247">
        <f t="shared" si="126"/>
        <v>306332</v>
      </c>
    </row>
    <row r="332" spans="1:11" s="207" customFormat="1" hidden="1" x14ac:dyDescent="0.2">
      <c r="A332" s="117" t="s">
        <v>601</v>
      </c>
      <c r="B332" s="101" t="s">
        <v>341</v>
      </c>
      <c r="C332" s="102">
        <v>52</v>
      </c>
      <c r="D332" s="103"/>
      <c r="E332" s="104">
        <v>321</v>
      </c>
      <c r="F332" s="140"/>
      <c r="G332" s="105"/>
      <c r="H332" s="106">
        <f t="shared" ref="H332:J332" si="155">SUM(H333)</f>
        <v>25000</v>
      </c>
      <c r="I332" s="106">
        <f t="shared" si="155"/>
        <v>0</v>
      </c>
      <c r="J332" s="106">
        <f t="shared" si="155"/>
        <v>0</v>
      </c>
      <c r="K332" s="106">
        <f t="shared" si="126"/>
        <v>25000</v>
      </c>
    </row>
    <row r="333" spans="1:11" s="207" customFormat="1" ht="15" hidden="1" x14ac:dyDescent="0.2">
      <c r="A333" s="95" t="s">
        <v>601</v>
      </c>
      <c r="B333" s="93" t="s">
        <v>341</v>
      </c>
      <c r="C333" s="94">
        <v>52</v>
      </c>
      <c r="D333" s="108" t="s">
        <v>258</v>
      </c>
      <c r="E333" s="109">
        <v>3213</v>
      </c>
      <c r="F333" s="141" t="s">
        <v>44</v>
      </c>
      <c r="G333" s="110"/>
      <c r="H333" s="228">
        <v>25000</v>
      </c>
      <c r="I333" s="228"/>
      <c r="J333" s="228"/>
      <c r="K333" s="228">
        <f t="shared" si="126"/>
        <v>25000</v>
      </c>
    </row>
    <row r="334" spans="1:11" s="207" customFormat="1" hidden="1" x14ac:dyDescent="0.2">
      <c r="A334" s="117" t="s">
        <v>601</v>
      </c>
      <c r="B334" s="101" t="s">
        <v>341</v>
      </c>
      <c r="C334" s="102">
        <v>52</v>
      </c>
      <c r="D334" s="103"/>
      <c r="E334" s="104">
        <v>322</v>
      </c>
      <c r="F334" s="140"/>
      <c r="G334" s="105"/>
      <c r="H334" s="106">
        <f>H335</f>
        <v>10000</v>
      </c>
      <c r="I334" s="106">
        <f>I335</f>
        <v>0</v>
      </c>
      <c r="J334" s="106">
        <f>J335</f>
        <v>86332</v>
      </c>
      <c r="K334" s="106">
        <f t="shared" si="126"/>
        <v>96332</v>
      </c>
    </row>
    <row r="335" spans="1:11" s="207" customFormat="1" ht="15" hidden="1" x14ac:dyDescent="0.2">
      <c r="A335" s="95" t="s">
        <v>601</v>
      </c>
      <c r="B335" s="93" t="s">
        <v>341</v>
      </c>
      <c r="C335" s="94">
        <v>52</v>
      </c>
      <c r="D335" s="108" t="s">
        <v>258</v>
      </c>
      <c r="E335" s="109">
        <v>3225</v>
      </c>
      <c r="F335" s="141" t="s">
        <v>473</v>
      </c>
      <c r="G335" s="110"/>
      <c r="H335" s="228">
        <v>10000</v>
      </c>
      <c r="I335" s="228"/>
      <c r="J335" s="228">
        <v>86332</v>
      </c>
      <c r="K335" s="228">
        <f t="shared" si="126"/>
        <v>96332</v>
      </c>
    </row>
    <row r="336" spans="1:11" s="207" customFormat="1" hidden="1" x14ac:dyDescent="0.2">
      <c r="A336" s="117" t="s">
        <v>601</v>
      </c>
      <c r="B336" s="101" t="s">
        <v>341</v>
      </c>
      <c r="C336" s="102">
        <v>52</v>
      </c>
      <c r="D336" s="103"/>
      <c r="E336" s="104">
        <v>323</v>
      </c>
      <c r="F336" s="140"/>
      <c r="G336" s="105"/>
      <c r="H336" s="106">
        <f t="shared" ref="H336:J336" si="156">H337</f>
        <v>149000</v>
      </c>
      <c r="I336" s="106">
        <f t="shared" si="156"/>
        <v>0</v>
      </c>
      <c r="J336" s="106">
        <f t="shared" si="156"/>
        <v>0</v>
      </c>
      <c r="K336" s="106">
        <f t="shared" si="126"/>
        <v>149000</v>
      </c>
    </row>
    <row r="337" spans="1:11" s="207" customFormat="1" ht="15" hidden="1" x14ac:dyDescent="0.2">
      <c r="A337" s="95" t="s">
        <v>601</v>
      </c>
      <c r="B337" s="93" t="s">
        <v>341</v>
      </c>
      <c r="C337" s="94">
        <v>52</v>
      </c>
      <c r="D337" s="108" t="s">
        <v>258</v>
      </c>
      <c r="E337" s="109">
        <v>3238</v>
      </c>
      <c r="F337" s="141" t="s">
        <v>59</v>
      </c>
      <c r="G337" s="110"/>
      <c r="H337" s="228">
        <v>149000</v>
      </c>
      <c r="I337" s="228"/>
      <c r="J337" s="228"/>
      <c r="K337" s="228">
        <f t="shared" si="126"/>
        <v>149000</v>
      </c>
    </row>
    <row r="338" spans="1:11" s="207" customFormat="1" hidden="1" x14ac:dyDescent="0.2">
      <c r="A338" s="117" t="s">
        <v>601</v>
      </c>
      <c r="B338" s="101" t="s">
        <v>341</v>
      </c>
      <c r="C338" s="102">
        <v>52</v>
      </c>
      <c r="D338" s="103"/>
      <c r="E338" s="104">
        <v>329</v>
      </c>
      <c r="F338" s="140"/>
      <c r="G338" s="105"/>
      <c r="H338" s="106">
        <f t="shared" ref="H338:J338" si="157">SUM(H339)</f>
        <v>36000</v>
      </c>
      <c r="I338" s="106">
        <f t="shared" si="157"/>
        <v>0</v>
      </c>
      <c r="J338" s="106">
        <f t="shared" si="157"/>
        <v>0</v>
      </c>
      <c r="K338" s="106">
        <f t="shared" ref="K338:K405" si="158">H338-I338+J338</f>
        <v>36000</v>
      </c>
    </row>
    <row r="339" spans="1:11" s="207" customFormat="1" ht="15" hidden="1" x14ac:dyDescent="0.2">
      <c r="A339" s="95" t="s">
        <v>601</v>
      </c>
      <c r="B339" s="93" t="s">
        <v>341</v>
      </c>
      <c r="C339" s="94">
        <v>52</v>
      </c>
      <c r="D339" s="108" t="s">
        <v>258</v>
      </c>
      <c r="E339" s="109">
        <v>3294</v>
      </c>
      <c r="F339" s="141" t="s">
        <v>605</v>
      </c>
      <c r="G339" s="110"/>
      <c r="H339" s="228">
        <v>36000</v>
      </c>
      <c r="I339" s="228"/>
      <c r="J339" s="228"/>
      <c r="K339" s="228">
        <f t="shared" si="158"/>
        <v>36000</v>
      </c>
    </row>
    <row r="340" spans="1:11" s="224" customFormat="1" hidden="1" x14ac:dyDescent="0.2">
      <c r="A340" s="194" t="s">
        <v>601</v>
      </c>
      <c r="B340" s="175" t="s">
        <v>341</v>
      </c>
      <c r="C340" s="165">
        <v>52</v>
      </c>
      <c r="D340" s="165"/>
      <c r="E340" s="166">
        <v>35</v>
      </c>
      <c r="F340" s="167"/>
      <c r="G340" s="168"/>
      <c r="H340" s="247">
        <f t="shared" ref="H340:I340" si="159">H343+H341</f>
        <v>380000</v>
      </c>
      <c r="I340" s="247">
        <f t="shared" si="159"/>
        <v>0</v>
      </c>
      <c r="J340" s="247">
        <f t="shared" ref="J340" si="160">J343+J341</f>
        <v>0</v>
      </c>
      <c r="K340" s="247">
        <f t="shared" si="158"/>
        <v>380000</v>
      </c>
    </row>
    <row r="341" spans="1:11" s="207" customFormat="1" hidden="1" x14ac:dyDescent="0.2">
      <c r="A341" s="117" t="s">
        <v>601</v>
      </c>
      <c r="B341" s="101" t="s">
        <v>341</v>
      </c>
      <c r="C341" s="102">
        <v>52</v>
      </c>
      <c r="D341" s="103"/>
      <c r="E341" s="104">
        <v>351</v>
      </c>
      <c r="F341" s="140"/>
      <c r="G341" s="105"/>
      <c r="H341" s="106">
        <f t="shared" ref="H341:J341" si="161">SUM(H342)</f>
        <v>250000</v>
      </c>
      <c r="I341" s="106">
        <f t="shared" si="161"/>
        <v>0</v>
      </c>
      <c r="J341" s="106">
        <f t="shared" si="161"/>
        <v>0</v>
      </c>
      <c r="K341" s="106">
        <f t="shared" si="158"/>
        <v>250000</v>
      </c>
    </row>
    <row r="342" spans="1:11" s="207" customFormat="1" ht="30" hidden="1" x14ac:dyDescent="0.2">
      <c r="A342" s="95" t="s">
        <v>601</v>
      </c>
      <c r="B342" s="93" t="s">
        <v>341</v>
      </c>
      <c r="C342" s="94">
        <v>52</v>
      </c>
      <c r="D342" s="108" t="s">
        <v>258</v>
      </c>
      <c r="E342" s="109">
        <v>3512</v>
      </c>
      <c r="F342" s="141" t="s">
        <v>281</v>
      </c>
      <c r="G342" s="110"/>
      <c r="H342" s="228">
        <v>250000</v>
      </c>
      <c r="I342" s="228"/>
      <c r="J342" s="228"/>
      <c r="K342" s="228">
        <f t="shared" si="158"/>
        <v>250000</v>
      </c>
    </row>
    <row r="343" spans="1:11" s="207" customFormat="1" hidden="1" x14ac:dyDescent="0.2">
      <c r="A343" s="117" t="s">
        <v>601</v>
      </c>
      <c r="B343" s="101" t="s">
        <v>341</v>
      </c>
      <c r="C343" s="102">
        <v>52</v>
      </c>
      <c r="D343" s="103"/>
      <c r="E343" s="104">
        <v>352</v>
      </c>
      <c r="F343" s="140"/>
      <c r="G343" s="105"/>
      <c r="H343" s="106">
        <f t="shared" ref="H343:I343" si="162">SUM(H344:H345)</f>
        <v>130000</v>
      </c>
      <c r="I343" s="106">
        <f t="shared" si="162"/>
        <v>0</v>
      </c>
      <c r="J343" s="106">
        <f t="shared" ref="J343" si="163">SUM(J344:J345)</f>
        <v>0</v>
      </c>
      <c r="K343" s="106">
        <f t="shared" si="158"/>
        <v>130000</v>
      </c>
    </row>
    <row r="344" spans="1:11" s="207" customFormat="1" ht="30" hidden="1" x14ac:dyDescent="0.2">
      <c r="A344" s="95" t="s">
        <v>601</v>
      </c>
      <c r="B344" s="93" t="s">
        <v>341</v>
      </c>
      <c r="C344" s="94">
        <v>52</v>
      </c>
      <c r="D344" s="108" t="s">
        <v>258</v>
      </c>
      <c r="E344" s="109">
        <v>3522</v>
      </c>
      <c r="F344" s="141" t="s">
        <v>625</v>
      </c>
      <c r="G344" s="110"/>
      <c r="H344" s="228">
        <v>30000</v>
      </c>
      <c r="I344" s="228"/>
      <c r="J344" s="228"/>
      <c r="K344" s="228">
        <f t="shared" si="158"/>
        <v>30000</v>
      </c>
    </row>
    <row r="345" spans="1:11" s="207" customFormat="1" ht="15" hidden="1" x14ac:dyDescent="0.2">
      <c r="A345" s="95" t="s">
        <v>601</v>
      </c>
      <c r="B345" s="93" t="s">
        <v>341</v>
      </c>
      <c r="C345" s="94">
        <v>52</v>
      </c>
      <c r="D345" s="108" t="s">
        <v>258</v>
      </c>
      <c r="E345" s="109">
        <v>3523</v>
      </c>
      <c r="F345" s="141" t="s">
        <v>151</v>
      </c>
      <c r="G345" s="110"/>
      <c r="H345" s="228">
        <v>100000</v>
      </c>
      <c r="I345" s="228"/>
      <c r="J345" s="228"/>
      <c r="K345" s="228">
        <f t="shared" si="158"/>
        <v>100000</v>
      </c>
    </row>
    <row r="346" spans="1:11" s="224" customFormat="1" hidden="1" x14ac:dyDescent="0.2">
      <c r="A346" s="194" t="s">
        <v>601</v>
      </c>
      <c r="B346" s="175" t="s">
        <v>341</v>
      </c>
      <c r="C346" s="165">
        <v>52</v>
      </c>
      <c r="D346" s="165"/>
      <c r="E346" s="166">
        <v>42</v>
      </c>
      <c r="F346" s="167"/>
      <c r="G346" s="168"/>
      <c r="H346" s="247">
        <f>H347+H350</f>
        <v>400000</v>
      </c>
      <c r="I346" s="247">
        <f>I347+I350</f>
        <v>0</v>
      </c>
      <c r="J346" s="247">
        <f>J347+J350</f>
        <v>131335</v>
      </c>
      <c r="K346" s="247">
        <f t="shared" si="158"/>
        <v>531335</v>
      </c>
    </row>
    <row r="347" spans="1:11" s="207" customFormat="1" hidden="1" x14ac:dyDescent="0.2">
      <c r="A347" s="117" t="s">
        <v>601</v>
      </c>
      <c r="B347" s="101" t="s">
        <v>341</v>
      </c>
      <c r="C347" s="102">
        <v>52</v>
      </c>
      <c r="D347" s="103"/>
      <c r="E347" s="104">
        <v>422</v>
      </c>
      <c r="F347" s="140"/>
      <c r="G347" s="105"/>
      <c r="H347" s="106">
        <f t="shared" ref="H347:I347" si="164">SUM(H348:H349)</f>
        <v>90000</v>
      </c>
      <c r="I347" s="106">
        <f t="shared" si="164"/>
        <v>0</v>
      </c>
      <c r="J347" s="106">
        <f t="shared" ref="J347" si="165">SUM(J348:J349)</f>
        <v>131335</v>
      </c>
      <c r="K347" s="106">
        <f t="shared" si="158"/>
        <v>221335</v>
      </c>
    </row>
    <row r="348" spans="1:11" s="207" customFormat="1" ht="15" hidden="1" x14ac:dyDescent="0.2">
      <c r="A348" s="95" t="s">
        <v>601</v>
      </c>
      <c r="B348" s="93" t="s">
        <v>341</v>
      </c>
      <c r="C348" s="94">
        <v>52</v>
      </c>
      <c r="D348" s="108" t="s">
        <v>258</v>
      </c>
      <c r="E348" s="109">
        <v>4221</v>
      </c>
      <c r="F348" s="141" t="s">
        <v>74</v>
      </c>
      <c r="G348" s="110"/>
      <c r="H348" s="228">
        <v>0</v>
      </c>
      <c r="I348" s="228"/>
      <c r="J348" s="228">
        <v>71335</v>
      </c>
      <c r="K348" s="228">
        <f t="shared" si="158"/>
        <v>71335</v>
      </c>
    </row>
    <row r="349" spans="1:11" s="207" customFormat="1" ht="15" hidden="1" x14ac:dyDescent="0.2">
      <c r="A349" s="95" t="s">
        <v>601</v>
      </c>
      <c r="B349" s="93" t="s">
        <v>341</v>
      </c>
      <c r="C349" s="94">
        <v>52</v>
      </c>
      <c r="D349" s="108" t="s">
        <v>258</v>
      </c>
      <c r="E349" s="109">
        <v>4227</v>
      </c>
      <c r="F349" s="141" t="s">
        <v>77</v>
      </c>
      <c r="G349" s="110"/>
      <c r="H349" s="228">
        <v>90000</v>
      </c>
      <c r="I349" s="228"/>
      <c r="J349" s="228">
        <v>60000</v>
      </c>
      <c r="K349" s="228">
        <f t="shared" si="158"/>
        <v>150000</v>
      </c>
    </row>
    <row r="350" spans="1:11" s="207" customFormat="1" hidden="1" x14ac:dyDescent="0.2">
      <c r="A350" s="117" t="s">
        <v>601</v>
      </c>
      <c r="B350" s="101" t="s">
        <v>341</v>
      </c>
      <c r="C350" s="102">
        <v>52</v>
      </c>
      <c r="D350" s="103"/>
      <c r="E350" s="104">
        <v>423</v>
      </c>
      <c r="F350" s="140"/>
      <c r="G350" s="105"/>
      <c r="H350" s="106">
        <f t="shared" ref="H350:J350" si="166">H351</f>
        <v>310000</v>
      </c>
      <c r="I350" s="106">
        <f t="shared" si="166"/>
        <v>0</v>
      </c>
      <c r="J350" s="106">
        <f t="shared" si="166"/>
        <v>0</v>
      </c>
      <c r="K350" s="106">
        <f t="shared" si="158"/>
        <v>310000</v>
      </c>
    </row>
    <row r="351" spans="1:11" s="207" customFormat="1" ht="15" hidden="1" x14ac:dyDescent="0.2">
      <c r="A351" s="95" t="s">
        <v>601</v>
      </c>
      <c r="B351" s="93" t="s">
        <v>341</v>
      </c>
      <c r="C351" s="94">
        <v>52</v>
      </c>
      <c r="D351" s="108" t="s">
        <v>258</v>
      </c>
      <c r="E351" s="109">
        <v>4231</v>
      </c>
      <c r="F351" s="141" t="s">
        <v>241</v>
      </c>
      <c r="G351" s="110"/>
      <c r="H351" s="228">
        <v>310000</v>
      </c>
      <c r="I351" s="228"/>
      <c r="J351" s="228"/>
      <c r="K351" s="228">
        <f t="shared" si="158"/>
        <v>310000</v>
      </c>
    </row>
    <row r="352" spans="1:11" s="223" customFormat="1" ht="47.25" hidden="1" x14ac:dyDescent="0.2">
      <c r="A352" s="178" t="s">
        <v>601</v>
      </c>
      <c r="B352" s="169" t="s">
        <v>693</v>
      </c>
      <c r="C352" s="170"/>
      <c r="D352" s="178"/>
      <c r="E352" s="172"/>
      <c r="F352" s="179" t="s">
        <v>694</v>
      </c>
      <c r="G352" s="174" t="s">
        <v>666</v>
      </c>
      <c r="H352" s="248">
        <f>H353+H358</f>
        <v>28625</v>
      </c>
      <c r="I352" s="248">
        <f>I353+I358</f>
        <v>0</v>
      </c>
      <c r="J352" s="248">
        <f>J353+J358</f>
        <v>0</v>
      </c>
      <c r="K352" s="248">
        <f t="shared" si="158"/>
        <v>28625</v>
      </c>
    </row>
    <row r="353" spans="1:11" s="225" customFormat="1" hidden="1" x14ac:dyDescent="0.2">
      <c r="A353" s="194" t="s">
        <v>601</v>
      </c>
      <c r="B353" s="175" t="s">
        <v>693</v>
      </c>
      <c r="C353" s="165">
        <v>51</v>
      </c>
      <c r="D353" s="165"/>
      <c r="E353" s="166">
        <v>31</v>
      </c>
      <c r="F353" s="167"/>
      <c r="G353" s="167"/>
      <c r="H353" s="247">
        <f t="shared" ref="H353:I353" si="167">H354+H356</f>
        <v>18000</v>
      </c>
      <c r="I353" s="247">
        <f t="shared" si="167"/>
        <v>0</v>
      </c>
      <c r="J353" s="247">
        <f t="shared" ref="J353" si="168">J354+J356</f>
        <v>0</v>
      </c>
      <c r="K353" s="247">
        <f t="shared" si="158"/>
        <v>18000</v>
      </c>
    </row>
    <row r="354" spans="1:11" s="223" customFormat="1" hidden="1" x14ac:dyDescent="0.2">
      <c r="A354" s="117" t="s">
        <v>601</v>
      </c>
      <c r="B354" s="101" t="s">
        <v>693</v>
      </c>
      <c r="C354" s="102">
        <v>51</v>
      </c>
      <c r="D354" s="117"/>
      <c r="E354" s="112">
        <v>311</v>
      </c>
      <c r="F354" s="140"/>
      <c r="G354" s="140"/>
      <c r="H354" s="106">
        <f t="shared" ref="H354:J354" si="169">H355</f>
        <v>15300</v>
      </c>
      <c r="I354" s="106">
        <f t="shared" si="169"/>
        <v>0</v>
      </c>
      <c r="J354" s="106">
        <f t="shared" si="169"/>
        <v>0</v>
      </c>
      <c r="K354" s="106">
        <f t="shared" si="158"/>
        <v>15300</v>
      </c>
    </row>
    <row r="355" spans="1:11" s="223" customFormat="1" hidden="1" x14ac:dyDescent="0.2">
      <c r="A355" s="94" t="s">
        <v>601</v>
      </c>
      <c r="B355" s="94" t="s">
        <v>693</v>
      </c>
      <c r="C355" s="94">
        <v>51</v>
      </c>
      <c r="D355" s="95" t="s">
        <v>258</v>
      </c>
      <c r="E355" s="118">
        <v>3111</v>
      </c>
      <c r="F355" s="141" t="s">
        <v>33</v>
      </c>
      <c r="G355" s="141"/>
      <c r="H355" s="228">
        <v>15300</v>
      </c>
      <c r="I355" s="228"/>
      <c r="J355" s="228"/>
      <c r="K355" s="228">
        <f t="shared" si="158"/>
        <v>15300</v>
      </c>
    </row>
    <row r="356" spans="1:11" s="223" customFormat="1" hidden="1" x14ac:dyDescent="0.2">
      <c r="A356" s="102" t="s">
        <v>601</v>
      </c>
      <c r="B356" s="101" t="s">
        <v>693</v>
      </c>
      <c r="C356" s="102">
        <v>51</v>
      </c>
      <c r="D356" s="117"/>
      <c r="E356" s="112">
        <v>313</v>
      </c>
      <c r="F356" s="140"/>
      <c r="G356" s="140"/>
      <c r="H356" s="106">
        <f t="shared" ref="H356:J356" si="170">H357</f>
        <v>2700</v>
      </c>
      <c r="I356" s="106">
        <f t="shared" si="170"/>
        <v>0</v>
      </c>
      <c r="J356" s="106">
        <f t="shared" si="170"/>
        <v>0</v>
      </c>
      <c r="K356" s="106">
        <f t="shared" si="158"/>
        <v>2700</v>
      </c>
    </row>
    <row r="357" spans="1:11" s="223" customFormat="1" hidden="1" x14ac:dyDescent="0.2">
      <c r="A357" s="94" t="s">
        <v>601</v>
      </c>
      <c r="B357" s="94" t="s">
        <v>693</v>
      </c>
      <c r="C357" s="94">
        <v>51</v>
      </c>
      <c r="D357" s="95" t="s">
        <v>258</v>
      </c>
      <c r="E357" s="118">
        <v>3132</v>
      </c>
      <c r="F357" s="141" t="s">
        <v>40</v>
      </c>
      <c r="G357" s="141"/>
      <c r="H357" s="228">
        <v>2700</v>
      </c>
      <c r="I357" s="228"/>
      <c r="J357" s="228"/>
      <c r="K357" s="228">
        <f t="shared" si="158"/>
        <v>2700</v>
      </c>
    </row>
    <row r="358" spans="1:11" s="225" customFormat="1" hidden="1" x14ac:dyDescent="0.2">
      <c r="A358" s="194" t="s">
        <v>601</v>
      </c>
      <c r="B358" s="175" t="s">
        <v>693</v>
      </c>
      <c r="C358" s="165">
        <v>51</v>
      </c>
      <c r="D358" s="165"/>
      <c r="E358" s="166">
        <v>32</v>
      </c>
      <c r="F358" s="167"/>
      <c r="G358" s="167"/>
      <c r="H358" s="247">
        <f t="shared" ref="H358:I358" si="171">H359+H362</f>
        <v>10625</v>
      </c>
      <c r="I358" s="247">
        <f t="shared" si="171"/>
        <v>0</v>
      </c>
      <c r="J358" s="247">
        <f t="shared" ref="J358" si="172">J359+J362</f>
        <v>0</v>
      </c>
      <c r="K358" s="247">
        <f t="shared" si="158"/>
        <v>10625</v>
      </c>
    </row>
    <row r="359" spans="1:11" s="223" customFormat="1" hidden="1" x14ac:dyDescent="0.2">
      <c r="A359" s="117" t="s">
        <v>601</v>
      </c>
      <c r="B359" s="101" t="s">
        <v>693</v>
      </c>
      <c r="C359" s="102">
        <v>51</v>
      </c>
      <c r="D359" s="117"/>
      <c r="E359" s="112">
        <v>321</v>
      </c>
      <c r="F359" s="140"/>
      <c r="G359" s="140"/>
      <c r="H359" s="106">
        <f t="shared" ref="H359:I359" si="173">H360+H361</f>
        <v>2500</v>
      </c>
      <c r="I359" s="106">
        <f t="shared" si="173"/>
        <v>0</v>
      </c>
      <c r="J359" s="106">
        <f t="shared" ref="J359" si="174">J360+J361</f>
        <v>0</v>
      </c>
      <c r="K359" s="106">
        <f t="shared" si="158"/>
        <v>2500</v>
      </c>
    </row>
    <row r="360" spans="1:11" s="223" customFormat="1" hidden="1" x14ac:dyDescent="0.2">
      <c r="A360" s="94" t="s">
        <v>601</v>
      </c>
      <c r="B360" s="94" t="s">
        <v>693</v>
      </c>
      <c r="C360" s="94">
        <v>51</v>
      </c>
      <c r="D360" s="95" t="s">
        <v>258</v>
      </c>
      <c r="E360" s="118">
        <v>3211</v>
      </c>
      <c r="F360" s="141" t="s">
        <v>42</v>
      </c>
      <c r="G360" s="141"/>
      <c r="H360" s="228">
        <v>1500</v>
      </c>
      <c r="I360" s="228"/>
      <c r="J360" s="228"/>
      <c r="K360" s="228">
        <f t="shared" si="158"/>
        <v>1500</v>
      </c>
    </row>
    <row r="361" spans="1:11" s="223" customFormat="1" hidden="1" x14ac:dyDescent="0.2">
      <c r="A361" s="102" t="s">
        <v>601</v>
      </c>
      <c r="B361" s="94" t="s">
        <v>693</v>
      </c>
      <c r="C361" s="94">
        <v>51</v>
      </c>
      <c r="D361" s="95" t="s">
        <v>258</v>
      </c>
      <c r="E361" s="118">
        <v>3213</v>
      </c>
      <c r="F361" s="141" t="s">
        <v>44</v>
      </c>
      <c r="G361" s="141"/>
      <c r="H361" s="228">
        <v>1000</v>
      </c>
      <c r="I361" s="228"/>
      <c r="J361" s="228"/>
      <c r="K361" s="228">
        <f t="shared" si="158"/>
        <v>1000</v>
      </c>
    </row>
    <row r="362" spans="1:11" s="223" customFormat="1" hidden="1" x14ac:dyDescent="0.2">
      <c r="A362" s="117" t="s">
        <v>601</v>
      </c>
      <c r="B362" s="101" t="s">
        <v>693</v>
      </c>
      <c r="C362" s="102">
        <v>51</v>
      </c>
      <c r="D362" s="117"/>
      <c r="E362" s="112">
        <v>323</v>
      </c>
      <c r="F362" s="140"/>
      <c r="G362" s="140"/>
      <c r="H362" s="106">
        <f t="shared" ref="H362:J362" si="175">H363</f>
        <v>8125</v>
      </c>
      <c r="I362" s="106">
        <f t="shared" si="175"/>
        <v>0</v>
      </c>
      <c r="J362" s="106">
        <f t="shared" si="175"/>
        <v>0</v>
      </c>
      <c r="K362" s="106">
        <f t="shared" si="158"/>
        <v>8125</v>
      </c>
    </row>
    <row r="363" spans="1:11" s="223" customFormat="1" hidden="1" x14ac:dyDescent="0.2">
      <c r="A363" s="102" t="s">
        <v>601</v>
      </c>
      <c r="B363" s="94" t="s">
        <v>693</v>
      </c>
      <c r="C363" s="94">
        <v>51</v>
      </c>
      <c r="D363" s="95" t="s">
        <v>258</v>
      </c>
      <c r="E363" s="118">
        <v>3237</v>
      </c>
      <c r="F363" s="141" t="s">
        <v>58</v>
      </c>
      <c r="G363" s="141"/>
      <c r="H363" s="228">
        <v>8125</v>
      </c>
      <c r="I363" s="228"/>
      <c r="J363" s="228"/>
      <c r="K363" s="228">
        <f t="shared" si="158"/>
        <v>8125</v>
      </c>
    </row>
    <row r="364" spans="1:11" s="223" customFormat="1" ht="77.25" hidden="1" customHeight="1" x14ac:dyDescent="0.2">
      <c r="A364" s="178" t="s">
        <v>601</v>
      </c>
      <c r="B364" s="169" t="s">
        <v>695</v>
      </c>
      <c r="C364" s="170"/>
      <c r="D364" s="178"/>
      <c r="E364" s="172"/>
      <c r="F364" s="179" t="s">
        <v>696</v>
      </c>
      <c r="G364" s="174" t="s">
        <v>666</v>
      </c>
      <c r="H364" s="248">
        <f>H365+H370</f>
        <v>49856</v>
      </c>
      <c r="I364" s="248">
        <f>I365+I370</f>
        <v>0</v>
      </c>
      <c r="J364" s="248">
        <f>J365+J370</f>
        <v>0</v>
      </c>
      <c r="K364" s="248">
        <f t="shared" si="158"/>
        <v>49856</v>
      </c>
    </row>
    <row r="365" spans="1:11" s="225" customFormat="1" hidden="1" x14ac:dyDescent="0.2">
      <c r="A365" s="194" t="s">
        <v>601</v>
      </c>
      <c r="B365" s="175" t="s">
        <v>695</v>
      </c>
      <c r="C365" s="165">
        <v>559</v>
      </c>
      <c r="D365" s="165"/>
      <c r="E365" s="166">
        <v>31</v>
      </c>
      <c r="F365" s="167"/>
      <c r="G365" s="167"/>
      <c r="H365" s="247">
        <f t="shared" ref="H365:I365" si="176">H366+H368</f>
        <v>16544</v>
      </c>
      <c r="I365" s="247">
        <f t="shared" si="176"/>
        <v>0</v>
      </c>
      <c r="J365" s="247">
        <f t="shared" ref="J365" si="177">J366+J368</f>
        <v>0</v>
      </c>
      <c r="K365" s="247">
        <f t="shared" si="158"/>
        <v>16544</v>
      </c>
    </row>
    <row r="366" spans="1:11" s="223" customFormat="1" hidden="1" x14ac:dyDescent="0.2">
      <c r="A366" s="132" t="s">
        <v>601</v>
      </c>
      <c r="B366" s="128" t="s">
        <v>695</v>
      </c>
      <c r="C366" s="102">
        <v>559</v>
      </c>
      <c r="D366" s="117"/>
      <c r="E366" s="112">
        <v>311</v>
      </c>
      <c r="F366" s="140"/>
      <c r="G366" s="140"/>
      <c r="H366" s="106">
        <f t="shared" ref="H366:J366" si="178">H367</f>
        <v>14063</v>
      </c>
      <c r="I366" s="106">
        <f t="shared" si="178"/>
        <v>0</v>
      </c>
      <c r="J366" s="106">
        <f t="shared" si="178"/>
        <v>0</v>
      </c>
      <c r="K366" s="106">
        <f t="shared" si="158"/>
        <v>14063</v>
      </c>
    </row>
    <row r="367" spans="1:11" s="223" customFormat="1" hidden="1" x14ac:dyDescent="0.2">
      <c r="A367" s="102" t="s">
        <v>601</v>
      </c>
      <c r="B367" s="94" t="s">
        <v>695</v>
      </c>
      <c r="C367" s="94">
        <v>559</v>
      </c>
      <c r="D367" s="95" t="s">
        <v>258</v>
      </c>
      <c r="E367" s="118">
        <v>3111</v>
      </c>
      <c r="F367" s="141" t="s">
        <v>33</v>
      </c>
      <c r="G367" s="141"/>
      <c r="H367" s="228">
        <v>14063</v>
      </c>
      <c r="I367" s="228"/>
      <c r="J367" s="228"/>
      <c r="K367" s="228">
        <f t="shared" si="158"/>
        <v>14063</v>
      </c>
    </row>
    <row r="368" spans="1:11" s="223" customFormat="1" hidden="1" x14ac:dyDescent="0.2">
      <c r="A368" s="102" t="s">
        <v>601</v>
      </c>
      <c r="B368" s="101" t="s">
        <v>695</v>
      </c>
      <c r="C368" s="102">
        <v>559</v>
      </c>
      <c r="D368" s="117"/>
      <c r="E368" s="112">
        <v>313</v>
      </c>
      <c r="F368" s="140"/>
      <c r="G368" s="140"/>
      <c r="H368" s="267">
        <f t="shared" ref="H368:J368" si="179">H369</f>
        <v>2481</v>
      </c>
      <c r="I368" s="267">
        <f t="shared" si="179"/>
        <v>0</v>
      </c>
      <c r="J368" s="267">
        <f t="shared" si="179"/>
        <v>0</v>
      </c>
      <c r="K368" s="267">
        <f t="shared" si="158"/>
        <v>2481</v>
      </c>
    </row>
    <row r="369" spans="1:18" s="223" customFormat="1" hidden="1" x14ac:dyDescent="0.2">
      <c r="A369" s="102" t="s">
        <v>601</v>
      </c>
      <c r="B369" s="94" t="s">
        <v>695</v>
      </c>
      <c r="C369" s="94">
        <v>559</v>
      </c>
      <c r="D369" s="95" t="s">
        <v>258</v>
      </c>
      <c r="E369" s="118">
        <v>3132</v>
      </c>
      <c r="F369" s="141" t="s">
        <v>40</v>
      </c>
      <c r="G369" s="141"/>
      <c r="H369" s="228">
        <v>2481</v>
      </c>
      <c r="I369" s="228"/>
      <c r="J369" s="228"/>
      <c r="K369" s="228">
        <f t="shared" si="158"/>
        <v>2481</v>
      </c>
    </row>
    <row r="370" spans="1:18" s="225" customFormat="1" hidden="1" x14ac:dyDescent="0.2">
      <c r="A370" s="194" t="s">
        <v>601</v>
      </c>
      <c r="B370" s="175" t="s">
        <v>695</v>
      </c>
      <c r="C370" s="165">
        <v>559</v>
      </c>
      <c r="D370" s="165"/>
      <c r="E370" s="166">
        <v>32</v>
      </c>
      <c r="F370" s="167"/>
      <c r="G370" s="167"/>
      <c r="H370" s="247">
        <f t="shared" ref="H370:I370" si="180">H371+H374</f>
        <v>33312</v>
      </c>
      <c r="I370" s="247">
        <f t="shared" si="180"/>
        <v>0</v>
      </c>
      <c r="J370" s="247">
        <f t="shared" ref="J370" si="181">J371+J374</f>
        <v>0</v>
      </c>
      <c r="K370" s="247">
        <f t="shared" si="158"/>
        <v>33312</v>
      </c>
    </row>
    <row r="371" spans="1:18" s="223" customFormat="1" hidden="1" x14ac:dyDescent="0.2">
      <c r="A371" s="132" t="s">
        <v>601</v>
      </c>
      <c r="B371" s="128" t="s">
        <v>695</v>
      </c>
      <c r="C371" s="102">
        <v>559</v>
      </c>
      <c r="D371" s="117"/>
      <c r="E371" s="112">
        <v>321</v>
      </c>
      <c r="F371" s="140"/>
      <c r="G371" s="140"/>
      <c r="H371" s="106">
        <f t="shared" ref="H371:I371" si="182">H372+H373</f>
        <v>2912</v>
      </c>
      <c r="I371" s="106">
        <f t="shared" si="182"/>
        <v>0</v>
      </c>
      <c r="J371" s="106">
        <f t="shared" ref="J371" si="183">J372+J373</f>
        <v>0</v>
      </c>
      <c r="K371" s="106">
        <f t="shared" si="158"/>
        <v>2912</v>
      </c>
    </row>
    <row r="372" spans="1:18" s="223" customFormat="1" hidden="1" x14ac:dyDescent="0.2">
      <c r="A372" s="102" t="s">
        <v>601</v>
      </c>
      <c r="B372" s="94" t="s">
        <v>695</v>
      </c>
      <c r="C372" s="94">
        <v>559</v>
      </c>
      <c r="D372" s="95" t="s">
        <v>258</v>
      </c>
      <c r="E372" s="118">
        <v>3211</v>
      </c>
      <c r="F372" s="141" t="s">
        <v>42</v>
      </c>
      <c r="G372" s="141"/>
      <c r="H372" s="228">
        <v>2112</v>
      </c>
      <c r="I372" s="228"/>
      <c r="J372" s="228"/>
      <c r="K372" s="228">
        <f t="shared" si="158"/>
        <v>2112</v>
      </c>
    </row>
    <row r="373" spans="1:18" s="223" customFormat="1" hidden="1" x14ac:dyDescent="0.2">
      <c r="A373" s="102" t="s">
        <v>601</v>
      </c>
      <c r="B373" s="94" t="s">
        <v>695</v>
      </c>
      <c r="C373" s="94">
        <v>559</v>
      </c>
      <c r="D373" s="95" t="s">
        <v>258</v>
      </c>
      <c r="E373" s="118">
        <v>3213</v>
      </c>
      <c r="F373" s="141" t="s">
        <v>44</v>
      </c>
      <c r="G373" s="141"/>
      <c r="H373" s="228">
        <v>800</v>
      </c>
      <c r="I373" s="228"/>
      <c r="J373" s="228"/>
      <c r="K373" s="228">
        <f t="shared" si="158"/>
        <v>800</v>
      </c>
    </row>
    <row r="374" spans="1:18" s="223" customFormat="1" hidden="1" x14ac:dyDescent="0.2">
      <c r="A374" s="117" t="s">
        <v>601</v>
      </c>
      <c r="B374" s="101" t="s">
        <v>695</v>
      </c>
      <c r="C374" s="102">
        <v>559</v>
      </c>
      <c r="D374" s="117"/>
      <c r="E374" s="112">
        <v>323</v>
      </c>
      <c r="F374" s="140"/>
      <c r="G374" s="140"/>
      <c r="H374" s="106">
        <f t="shared" ref="H374:J374" si="184">H375</f>
        <v>30400</v>
      </c>
      <c r="I374" s="106">
        <f t="shared" si="184"/>
        <v>0</v>
      </c>
      <c r="J374" s="106">
        <f t="shared" si="184"/>
        <v>0</v>
      </c>
      <c r="K374" s="106">
        <f t="shared" si="158"/>
        <v>30400</v>
      </c>
    </row>
    <row r="375" spans="1:18" s="223" customFormat="1" hidden="1" x14ac:dyDescent="0.2">
      <c r="A375" s="102" t="s">
        <v>601</v>
      </c>
      <c r="B375" s="94" t="s">
        <v>695</v>
      </c>
      <c r="C375" s="94">
        <v>559</v>
      </c>
      <c r="D375" s="95" t="s">
        <v>258</v>
      </c>
      <c r="E375" s="118">
        <v>3237</v>
      </c>
      <c r="F375" s="141" t="s">
        <v>58</v>
      </c>
      <c r="G375" s="141"/>
      <c r="H375" s="228">
        <v>30400</v>
      </c>
      <c r="I375" s="228"/>
      <c r="J375" s="228"/>
      <c r="K375" s="228">
        <f t="shared" si="158"/>
        <v>30400</v>
      </c>
    </row>
    <row r="376" spans="1:18" s="223" customFormat="1" ht="47.25" hidden="1" x14ac:dyDescent="0.2">
      <c r="A376" s="178" t="s">
        <v>601</v>
      </c>
      <c r="B376" s="169" t="s">
        <v>883</v>
      </c>
      <c r="C376" s="170">
        <v>559</v>
      </c>
      <c r="D376" s="178"/>
      <c r="E376" s="172"/>
      <c r="F376" s="179" t="s">
        <v>884</v>
      </c>
      <c r="G376" s="174" t="s">
        <v>666</v>
      </c>
      <c r="H376" s="248">
        <f>H377</f>
        <v>0</v>
      </c>
      <c r="I376" s="248">
        <f>I377</f>
        <v>0</v>
      </c>
      <c r="J376" s="248">
        <f>J377</f>
        <v>1600000</v>
      </c>
      <c r="K376" s="248">
        <f>K377</f>
        <v>1600000</v>
      </c>
      <c r="L376" s="124"/>
      <c r="M376" s="124"/>
      <c r="N376" s="124"/>
      <c r="O376" s="124"/>
      <c r="P376" s="124"/>
      <c r="Q376" s="124"/>
      <c r="R376" s="124"/>
    </row>
    <row r="377" spans="1:18" s="223" customFormat="1" hidden="1" x14ac:dyDescent="0.2">
      <c r="A377" s="194" t="s">
        <v>601</v>
      </c>
      <c r="B377" s="175" t="s">
        <v>883</v>
      </c>
      <c r="C377" s="165">
        <v>559</v>
      </c>
      <c r="D377" s="165"/>
      <c r="E377" s="166">
        <v>36</v>
      </c>
      <c r="F377" s="167"/>
      <c r="G377" s="167"/>
      <c r="H377" s="247">
        <f t="shared" ref="H377:J378" si="185">H378</f>
        <v>0</v>
      </c>
      <c r="I377" s="247">
        <f t="shared" si="185"/>
        <v>0</v>
      </c>
      <c r="J377" s="247">
        <f t="shared" si="185"/>
        <v>1600000</v>
      </c>
      <c r="K377" s="247">
        <f>H377-I377+J377</f>
        <v>1600000</v>
      </c>
      <c r="L377" s="266"/>
      <c r="M377" s="266"/>
      <c r="N377" s="266"/>
      <c r="O377" s="266"/>
      <c r="P377" s="266"/>
      <c r="Q377" s="266"/>
      <c r="R377" s="266"/>
    </row>
    <row r="378" spans="1:18" s="223" customFormat="1" hidden="1" x14ac:dyDescent="0.2">
      <c r="A378" s="132" t="s">
        <v>601</v>
      </c>
      <c r="B378" s="128" t="s">
        <v>883</v>
      </c>
      <c r="C378" s="102">
        <v>559</v>
      </c>
      <c r="D378" s="117"/>
      <c r="E378" s="112">
        <v>368</v>
      </c>
      <c r="F378" s="140"/>
      <c r="G378" s="140"/>
      <c r="H378" s="106">
        <f t="shared" si="185"/>
        <v>0</v>
      </c>
      <c r="I378" s="106">
        <f t="shared" si="185"/>
        <v>0</v>
      </c>
      <c r="J378" s="106">
        <f t="shared" si="185"/>
        <v>1600000</v>
      </c>
      <c r="K378" s="106">
        <f>H378-I378+J378</f>
        <v>1600000</v>
      </c>
      <c r="L378" s="124"/>
      <c r="M378" s="124"/>
      <c r="N378" s="124"/>
      <c r="O378" s="124"/>
      <c r="P378" s="124"/>
      <c r="Q378" s="124"/>
      <c r="R378" s="124"/>
    </row>
    <row r="379" spans="1:18" s="223" customFormat="1" ht="30" hidden="1" x14ac:dyDescent="0.2">
      <c r="A379" s="102" t="s">
        <v>601</v>
      </c>
      <c r="B379" s="94" t="s">
        <v>883</v>
      </c>
      <c r="C379" s="94">
        <v>559</v>
      </c>
      <c r="D379" s="95" t="s">
        <v>258</v>
      </c>
      <c r="E379" s="118">
        <v>3682</v>
      </c>
      <c r="F379" s="141" t="s">
        <v>885</v>
      </c>
      <c r="G379" s="141"/>
      <c r="H379" s="228">
        <v>0</v>
      </c>
      <c r="I379" s="228">
        <v>0</v>
      </c>
      <c r="J379" s="228">
        <v>1600000</v>
      </c>
      <c r="K379" s="228">
        <f>H379-I379+J379</f>
        <v>1600000</v>
      </c>
      <c r="L379" s="124"/>
      <c r="M379" s="124"/>
      <c r="N379" s="124"/>
      <c r="O379" s="124"/>
      <c r="P379" s="124"/>
      <c r="Q379" s="124"/>
      <c r="R379" s="124"/>
    </row>
    <row r="380" spans="1:18" s="100" customFormat="1" ht="15.75" hidden="1" customHeight="1" x14ac:dyDescent="0.2">
      <c r="A380" s="198" t="s">
        <v>601</v>
      </c>
      <c r="B380" s="350" t="s">
        <v>699</v>
      </c>
      <c r="C380" s="350"/>
      <c r="D380" s="350"/>
      <c r="E380" s="350"/>
      <c r="F380" s="350"/>
      <c r="G380" s="116"/>
      <c r="H380" s="245">
        <f>H381</f>
        <v>34017</v>
      </c>
      <c r="I380" s="245">
        <f>I381</f>
        <v>0</v>
      </c>
      <c r="J380" s="245">
        <f>J381</f>
        <v>0</v>
      </c>
      <c r="K380" s="245">
        <f t="shared" si="158"/>
        <v>34017</v>
      </c>
    </row>
    <row r="381" spans="1:18" s="100" customFormat="1" ht="63" hidden="1" x14ac:dyDescent="0.2">
      <c r="A381" s="195" t="s">
        <v>601</v>
      </c>
      <c r="B381" s="170" t="s">
        <v>724</v>
      </c>
      <c r="C381" s="170"/>
      <c r="D381" s="170"/>
      <c r="E381" s="171"/>
      <c r="F381" s="173" t="s">
        <v>725</v>
      </c>
      <c r="G381" s="174" t="s">
        <v>681</v>
      </c>
      <c r="H381" s="248">
        <f>H382+H387+H397+H400</f>
        <v>34017</v>
      </c>
      <c r="I381" s="248">
        <f>I382+I387+I397+I400</f>
        <v>0</v>
      </c>
      <c r="J381" s="248">
        <f>J382+J387+J397+J400</f>
        <v>0</v>
      </c>
      <c r="K381" s="248">
        <f t="shared" si="158"/>
        <v>34017</v>
      </c>
    </row>
    <row r="382" spans="1:18" s="138" customFormat="1" hidden="1" x14ac:dyDescent="0.2">
      <c r="A382" s="183" t="s">
        <v>601</v>
      </c>
      <c r="B382" s="183" t="s">
        <v>724</v>
      </c>
      <c r="C382" s="165">
        <v>51</v>
      </c>
      <c r="D382" s="165"/>
      <c r="E382" s="166">
        <v>31</v>
      </c>
      <c r="F382" s="167"/>
      <c r="G382" s="168"/>
      <c r="H382" s="247">
        <f t="shared" ref="H382:I382" si="186">H383+H385</f>
        <v>4646</v>
      </c>
      <c r="I382" s="247">
        <f t="shared" si="186"/>
        <v>0</v>
      </c>
      <c r="J382" s="247">
        <f t="shared" ref="J382" si="187">J383+J385</f>
        <v>0</v>
      </c>
      <c r="K382" s="247">
        <f t="shared" si="158"/>
        <v>4646</v>
      </c>
    </row>
    <row r="383" spans="1:18" s="100" customFormat="1" hidden="1" x14ac:dyDescent="0.2">
      <c r="A383" s="117" t="s">
        <v>601</v>
      </c>
      <c r="B383" s="117" t="s">
        <v>724</v>
      </c>
      <c r="C383" s="102">
        <v>51</v>
      </c>
      <c r="D383" s="117"/>
      <c r="E383" s="104">
        <v>311</v>
      </c>
      <c r="F383" s="140"/>
      <c r="G383" s="105"/>
      <c r="H383" s="106">
        <f t="shared" ref="H383:J383" si="188">H384</f>
        <v>3982</v>
      </c>
      <c r="I383" s="106">
        <f t="shared" si="188"/>
        <v>0</v>
      </c>
      <c r="J383" s="106">
        <f t="shared" si="188"/>
        <v>0</v>
      </c>
      <c r="K383" s="106">
        <f t="shared" si="158"/>
        <v>3982</v>
      </c>
    </row>
    <row r="384" spans="1:18" s="138" customFormat="1" ht="15" hidden="1" x14ac:dyDescent="0.2">
      <c r="A384" s="108" t="s">
        <v>601</v>
      </c>
      <c r="B384" s="160" t="s">
        <v>724</v>
      </c>
      <c r="C384" s="94">
        <v>51</v>
      </c>
      <c r="D384" s="95" t="s">
        <v>270</v>
      </c>
      <c r="E384" s="109">
        <v>3111</v>
      </c>
      <c r="F384" s="141" t="s">
        <v>33</v>
      </c>
      <c r="G384" s="131"/>
      <c r="H384" s="231">
        <v>3982</v>
      </c>
      <c r="I384" s="231"/>
      <c r="J384" s="231"/>
      <c r="K384" s="231">
        <f t="shared" si="158"/>
        <v>3982</v>
      </c>
    </row>
    <row r="385" spans="1:11" s="100" customFormat="1" hidden="1" x14ac:dyDescent="0.2">
      <c r="A385" s="117" t="s">
        <v>601</v>
      </c>
      <c r="B385" s="117" t="s">
        <v>724</v>
      </c>
      <c r="C385" s="102">
        <v>51</v>
      </c>
      <c r="D385" s="117"/>
      <c r="E385" s="104">
        <v>313</v>
      </c>
      <c r="F385" s="140"/>
      <c r="G385" s="105"/>
      <c r="H385" s="106">
        <f t="shared" ref="H385:J385" si="189">H386</f>
        <v>664</v>
      </c>
      <c r="I385" s="106">
        <f t="shared" si="189"/>
        <v>0</v>
      </c>
      <c r="J385" s="106">
        <f t="shared" si="189"/>
        <v>0</v>
      </c>
      <c r="K385" s="106">
        <f t="shared" si="158"/>
        <v>664</v>
      </c>
    </row>
    <row r="386" spans="1:11" s="100" customFormat="1" hidden="1" x14ac:dyDescent="0.2">
      <c r="A386" s="108" t="s">
        <v>601</v>
      </c>
      <c r="B386" s="160" t="s">
        <v>724</v>
      </c>
      <c r="C386" s="94">
        <v>51</v>
      </c>
      <c r="D386" s="95" t="s">
        <v>270</v>
      </c>
      <c r="E386" s="109">
        <v>3132</v>
      </c>
      <c r="F386" s="141" t="s">
        <v>40</v>
      </c>
      <c r="G386" s="131"/>
      <c r="H386" s="233">
        <v>664</v>
      </c>
      <c r="I386" s="233"/>
      <c r="J386" s="233"/>
      <c r="K386" s="233">
        <f t="shared" si="158"/>
        <v>664</v>
      </c>
    </row>
    <row r="387" spans="1:11" s="138" customFormat="1" hidden="1" x14ac:dyDescent="0.2">
      <c r="A387" s="183" t="s">
        <v>601</v>
      </c>
      <c r="B387" s="183" t="s">
        <v>724</v>
      </c>
      <c r="C387" s="165">
        <v>51</v>
      </c>
      <c r="D387" s="165"/>
      <c r="E387" s="166">
        <v>32</v>
      </c>
      <c r="F387" s="167"/>
      <c r="G387" s="168"/>
      <c r="H387" s="247">
        <f t="shared" ref="H387:I387" si="190">H388+H390+H392+H395</f>
        <v>2030</v>
      </c>
      <c r="I387" s="247">
        <f t="shared" si="190"/>
        <v>0</v>
      </c>
      <c r="J387" s="247">
        <f t="shared" ref="J387" si="191">J388+J390+J392+J395</f>
        <v>0</v>
      </c>
      <c r="K387" s="247">
        <f t="shared" si="158"/>
        <v>2030</v>
      </c>
    </row>
    <row r="388" spans="1:11" s="100" customFormat="1" hidden="1" x14ac:dyDescent="0.2">
      <c r="A388" s="117" t="s">
        <v>601</v>
      </c>
      <c r="B388" s="117" t="s">
        <v>724</v>
      </c>
      <c r="C388" s="102">
        <v>51</v>
      </c>
      <c r="D388" s="117"/>
      <c r="E388" s="104">
        <v>321</v>
      </c>
      <c r="F388" s="140"/>
      <c r="G388" s="105"/>
      <c r="H388" s="106">
        <f t="shared" ref="H388:J388" si="192">H389</f>
        <v>398</v>
      </c>
      <c r="I388" s="106">
        <f t="shared" si="192"/>
        <v>0</v>
      </c>
      <c r="J388" s="106">
        <f t="shared" si="192"/>
        <v>0</v>
      </c>
      <c r="K388" s="106">
        <f t="shared" si="158"/>
        <v>398</v>
      </c>
    </row>
    <row r="389" spans="1:11" s="138" customFormat="1" ht="15" hidden="1" x14ac:dyDescent="0.2">
      <c r="A389" s="108" t="s">
        <v>601</v>
      </c>
      <c r="B389" s="160" t="s">
        <v>724</v>
      </c>
      <c r="C389" s="94">
        <v>51</v>
      </c>
      <c r="D389" s="95" t="s">
        <v>270</v>
      </c>
      <c r="E389" s="109">
        <v>3211</v>
      </c>
      <c r="F389" s="141" t="s">
        <v>42</v>
      </c>
      <c r="G389" s="131"/>
      <c r="H389" s="233">
        <v>398</v>
      </c>
      <c r="I389" s="233"/>
      <c r="J389" s="233"/>
      <c r="K389" s="233">
        <f t="shared" si="158"/>
        <v>398</v>
      </c>
    </row>
    <row r="390" spans="1:11" s="100" customFormat="1" hidden="1" x14ac:dyDescent="0.2">
      <c r="A390" s="117" t="s">
        <v>601</v>
      </c>
      <c r="B390" s="117" t="s">
        <v>724</v>
      </c>
      <c r="C390" s="102">
        <v>51</v>
      </c>
      <c r="D390" s="117"/>
      <c r="E390" s="104">
        <v>322</v>
      </c>
      <c r="F390" s="140"/>
      <c r="G390" s="105"/>
      <c r="H390" s="106">
        <f t="shared" ref="H390:J390" si="193">H391</f>
        <v>66</v>
      </c>
      <c r="I390" s="106">
        <f t="shared" si="193"/>
        <v>0</v>
      </c>
      <c r="J390" s="106">
        <f t="shared" si="193"/>
        <v>0</v>
      </c>
      <c r="K390" s="106">
        <f t="shared" si="158"/>
        <v>66</v>
      </c>
    </row>
    <row r="391" spans="1:11" s="138" customFormat="1" ht="15" hidden="1" x14ac:dyDescent="0.2">
      <c r="A391" s="108" t="s">
        <v>601</v>
      </c>
      <c r="B391" s="160" t="s">
        <v>724</v>
      </c>
      <c r="C391" s="94">
        <v>51</v>
      </c>
      <c r="D391" s="95" t="s">
        <v>270</v>
      </c>
      <c r="E391" s="109">
        <v>3223</v>
      </c>
      <c r="F391" s="141" t="s">
        <v>48</v>
      </c>
      <c r="G391" s="131"/>
      <c r="H391" s="233">
        <v>66</v>
      </c>
      <c r="I391" s="233"/>
      <c r="J391" s="233"/>
      <c r="K391" s="233">
        <f t="shared" si="158"/>
        <v>66</v>
      </c>
    </row>
    <row r="392" spans="1:11" s="138" customFormat="1" hidden="1" x14ac:dyDescent="0.2">
      <c r="A392" s="117" t="s">
        <v>601</v>
      </c>
      <c r="B392" s="117" t="s">
        <v>724</v>
      </c>
      <c r="C392" s="102">
        <v>51</v>
      </c>
      <c r="D392" s="117"/>
      <c r="E392" s="104">
        <v>323</v>
      </c>
      <c r="F392" s="140"/>
      <c r="G392" s="105"/>
      <c r="H392" s="106">
        <f t="shared" ref="H392:I392" si="194">SUM(H393:H394)</f>
        <v>849</v>
      </c>
      <c r="I392" s="106">
        <f t="shared" si="194"/>
        <v>0</v>
      </c>
      <c r="J392" s="106">
        <f t="shared" ref="J392" si="195">SUM(J393:J394)</f>
        <v>0</v>
      </c>
      <c r="K392" s="106">
        <f t="shared" si="158"/>
        <v>849</v>
      </c>
    </row>
    <row r="393" spans="1:11" s="100" customFormat="1" hidden="1" x14ac:dyDescent="0.2">
      <c r="A393" s="108" t="s">
        <v>601</v>
      </c>
      <c r="B393" s="160" t="s">
        <v>724</v>
      </c>
      <c r="C393" s="94">
        <v>51</v>
      </c>
      <c r="D393" s="95" t="s">
        <v>270</v>
      </c>
      <c r="E393" s="109">
        <v>3233</v>
      </c>
      <c r="F393" s="141" t="s">
        <v>54</v>
      </c>
      <c r="G393" s="131"/>
      <c r="H393" s="233">
        <v>650</v>
      </c>
      <c r="I393" s="233"/>
      <c r="J393" s="233"/>
      <c r="K393" s="233">
        <f t="shared" si="158"/>
        <v>650</v>
      </c>
    </row>
    <row r="394" spans="1:11" s="138" customFormat="1" ht="15" hidden="1" x14ac:dyDescent="0.2">
      <c r="A394" s="108" t="s">
        <v>601</v>
      </c>
      <c r="B394" s="160" t="s">
        <v>724</v>
      </c>
      <c r="C394" s="94">
        <v>51</v>
      </c>
      <c r="D394" s="95" t="s">
        <v>270</v>
      </c>
      <c r="E394" s="109">
        <v>3237</v>
      </c>
      <c r="F394" s="141" t="s">
        <v>58</v>
      </c>
      <c r="G394" s="131"/>
      <c r="H394" s="234">
        <v>199</v>
      </c>
      <c r="I394" s="234"/>
      <c r="J394" s="234"/>
      <c r="K394" s="234">
        <f t="shared" si="158"/>
        <v>199</v>
      </c>
    </row>
    <row r="395" spans="1:11" s="100" customFormat="1" hidden="1" x14ac:dyDescent="0.2">
      <c r="A395" s="117" t="s">
        <v>601</v>
      </c>
      <c r="B395" s="117" t="s">
        <v>724</v>
      </c>
      <c r="C395" s="102">
        <v>51</v>
      </c>
      <c r="D395" s="117"/>
      <c r="E395" s="104">
        <v>329</v>
      </c>
      <c r="F395" s="140"/>
      <c r="G395" s="105"/>
      <c r="H395" s="106">
        <f t="shared" ref="H395:J395" si="196">H396</f>
        <v>717</v>
      </c>
      <c r="I395" s="106">
        <f t="shared" si="196"/>
        <v>0</v>
      </c>
      <c r="J395" s="106">
        <f t="shared" si="196"/>
        <v>0</v>
      </c>
      <c r="K395" s="106">
        <f t="shared" si="158"/>
        <v>717</v>
      </c>
    </row>
    <row r="396" spans="1:11" s="100" customFormat="1" hidden="1" x14ac:dyDescent="0.2">
      <c r="A396" s="108" t="s">
        <v>601</v>
      </c>
      <c r="B396" s="160" t="s">
        <v>724</v>
      </c>
      <c r="C396" s="94">
        <v>51</v>
      </c>
      <c r="D396" s="95" t="s">
        <v>270</v>
      </c>
      <c r="E396" s="109">
        <v>3293</v>
      </c>
      <c r="F396" s="141" t="s">
        <v>64</v>
      </c>
      <c r="G396" s="131"/>
      <c r="H396" s="233">
        <v>717</v>
      </c>
      <c r="I396" s="233"/>
      <c r="J396" s="233"/>
      <c r="K396" s="233">
        <f t="shared" si="158"/>
        <v>717</v>
      </c>
    </row>
    <row r="397" spans="1:11" s="138" customFormat="1" ht="21.75" hidden="1" customHeight="1" x14ac:dyDescent="0.2">
      <c r="A397" s="183" t="s">
        <v>601</v>
      </c>
      <c r="B397" s="183" t="s">
        <v>724</v>
      </c>
      <c r="C397" s="165">
        <v>51</v>
      </c>
      <c r="D397" s="165"/>
      <c r="E397" s="166">
        <v>35</v>
      </c>
      <c r="F397" s="167"/>
      <c r="G397" s="168"/>
      <c r="H397" s="247">
        <f t="shared" ref="H397:J398" si="197">H398</f>
        <v>7963</v>
      </c>
      <c r="I397" s="247">
        <f t="shared" si="197"/>
        <v>0</v>
      </c>
      <c r="J397" s="247">
        <f t="shared" si="197"/>
        <v>0</v>
      </c>
      <c r="K397" s="247">
        <f t="shared" si="158"/>
        <v>7963</v>
      </c>
    </row>
    <row r="398" spans="1:11" s="100" customFormat="1" hidden="1" x14ac:dyDescent="0.2">
      <c r="A398" s="117" t="s">
        <v>601</v>
      </c>
      <c r="B398" s="117" t="s">
        <v>724</v>
      </c>
      <c r="C398" s="102">
        <v>51</v>
      </c>
      <c r="D398" s="117"/>
      <c r="E398" s="104">
        <v>352</v>
      </c>
      <c r="F398" s="140"/>
      <c r="G398" s="105"/>
      <c r="H398" s="106">
        <f t="shared" si="197"/>
        <v>7963</v>
      </c>
      <c r="I398" s="106">
        <f t="shared" si="197"/>
        <v>0</v>
      </c>
      <c r="J398" s="106">
        <f t="shared" si="197"/>
        <v>0</v>
      </c>
      <c r="K398" s="106">
        <f t="shared" si="158"/>
        <v>7963</v>
      </c>
    </row>
    <row r="399" spans="1:11" s="100" customFormat="1" hidden="1" x14ac:dyDescent="0.2">
      <c r="A399" s="108" t="s">
        <v>601</v>
      </c>
      <c r="B399" s="160" t="s">
        <v>724</v>
      </c>
      <c r="C399" s="94">
        <v>51</v>
      </c>
      <c r="D399" s="95" t="s">
        <v>270</v>
      </c>
      <c r="E399" s="109">
        <v>3523</v>
      </c>
      <c r="F399" s="141" t="s">
        <v>151</v>
      </c>
      <c r="G399" s="131"/>
      <c r="H399" s="228">
        <v>7963</v>
      </c>
      <c r="I399" s="228"/>
      <c r="J399" s="228"/>
      <c r="K399" s="228">
        <f t="shared" si="158"/>
        <v>7963</v>
      </c>
    </row>
    <row r="400" spans="1:11" s="138" customFormat="1" ht="18" hidden="1" customHeight="1" x14ac:dyDescent="0.2">
      <c r="A400" s="183" t="s">
        <v>601</v>
      </c>
      <c r="B400" s="183" t="s">
        <v>724</v>
      </c>
      <c r="C400" s="165">
        <v>51</v>
      </c>
      <c r="D400" s="165"/>
      <c r="E400" s="166">
        <v>36</v>
      </c>
      <c r="F400" s="167"/>
      <c r="G400" s="168"/>
      <c r="H400" s="247">
        <f t="shared" ref="H400:J401" si="198">H401</f>
        <v>19378</v>
      </c>
      <c r="I400" s="247">
        <f t="shared" si="198"/>
        <v>0</v>
      </c>
      <c r="J400" s="247">
        <f t="shared" si="198"/>
        <v>0</v>
      </c>
      <c r="K400" s="247">
        <f t="shared" si="158"/>
        <v>19378</v>
      </c>
    </row>
    <row r="401" spans="1:11" s="100" customFormat="1" hidden="1" x14ac:dyDescent="0.2">
      <c r="A401" s="117" t="s">
        <v>601</v>
      </c>
      <c r="B401" s="117" t="s">
        <v>724</v>
      </c>
      <c r="C401" s="102">
        <v>51</v>
      </c>
      <c r="D401" s="117"/>
      <c r="E401" s="104">
        <v>361</v>
      </c>
      <c r="F401" s="140"/>
      <c r="G401" s="105"/>
      <c r="H401" s="106">
        <f t="shared" si="198"/>
        <v>19378</v>
      </c>
      <c r="I401" s="106">
        <f t="shared" si="198"/>
        <v>0</v>
      </c>
      <c r="J401" s="106">
        <f t="shared" si="198"/>
        <v>0</v>
      </c>
      <c r="K401" s="106">
        <f t="shared" si="158"/>
        <v>19378</v>
      </c>
    </row>
    <row r="402" spans="1:11" s="100" customFormat="1" hidden="1" x14ac:dyDescent="0.2">
      <c r="A402" s="108" t="s">
        <v>601</v>
      </c>
      <c r="B402" s="160" t="s">
        <v>724</v>
      </c>
      <c r="C402" s="94">
        <v>51</v>
      </c>
      <c r="D402" s="95" t="s">
        <v>270</v>
      </c>
      <c r="E402" s="109">
        <v>3611</v>
      </c>
      <c r="F402" s="141" t="s">
        <v>726</v>
      </c>
      <c r="G402" s="131"/>
      <c r="H402" s="228">
        <v>19378</v>
      </c>
      <c r="I402" s="228"/>
      <c r="J402" s="228"/>
      <c r="K402" s="228">
        <f t="shared" si="158"/>
        <v>19378</v>
      </c>
    </row>
    <row r="403" spans="1:11" s="309" customFormat="1" hidden="1" x14ac:dyDescent="0.2">
      <c r="A403" s="196" t="s">
        <v>601</v>
      </c>
      <c r="B403" s="361" t="s">
        <v>734</v>
      </c>
      <c r="C403" s="361"/>
      <c r="D403" s="361"/>
      <c r="E403" s="361"/>
      <c r="F403" s="361"/>
      <c r="G403" s="113"/>
      <c r="H403" s="114">
        <f t="shared" ref="H403:J403" si="199">SUM(H404)</f>
        <v>255192817</v>
      </c>
      <c r="I403" s="114">
        <f t="shared" si="199"/>
        <v>149997996</v>
      </c>
      <c r="J403" s="114">
        <f t="shared" si="199"/>
        <v>41622256</v>
      </c>
      <c r="K403" s="114">
        <f t="shared" si="158"/>
        <v>146817077</v>
      </c>
    </row>
    <row r="404" spans="1:11" s="100" customFormat="1" ht="15.75" hidden="1" customHeight="1" x14ac:dyDescent="0.2">
      <c r="A404" s="198" t="s">
        <v>601</v>
      </c>
      <c r="B404" s="350" t="s">
        <v>735</v>
      </c>
      <c r="C404" s="350"/>
      <c r="D404" s="350"/>
      <c r="E404" s="350"/>
      <c r="F404" s="350"/>
      <c r="G404" s="116"/>
      <c r="H404" s="245">
        <f>H405+H439+H428+H492+H516</f>
        <v>255192817</v>
      </c>
      <c r="I404" s="245">
        <f>I405+I439+I428+I492+I516</f>
        <v>149997996</v>
      </c>
      <c r="J404" s="245">
        <f>J405+J439+J428+J492+J516</f>
        <v>41622256</v>
      </c>
      <c r="K404" s="245">
        <f t="shared" si="158"/>
        <v>146817077</v>
      </c>
    </row>
    <row r="405" spans="1:11" s="100" customFormat="1" ht="56.25" hidden="1" x14ac:dyDescent="0.2">
      <c r="A405" s="195" t="s">
        <v>601</v>
      </c>
      <c r="B405" s="170" t="s">
        <v>736</v>
      </c>
      <c r="C405" s="170"/>
      <c r="D405" s="170"/>
      <c r="E405" s="171"/>
      <c r="F405" s="173" t="s">
        <v>737</v>
      </c>
      <c r="G405" s="174" t="s">
        <v>659</v>
      </c>
      <c r="H405" s="248">
        <f>H406+H410+H416+H424</f>
        <v>56521604</v>
      </c>
      <c r="I405" s="248">
        <f>I406+I410+I416+I424</f>
        <v>15660846</v>
      </c>
      <c r="J405" s="248">
        <f>J406+J410+J416+J424</f>
        <v>893294</v>
      </c>
      <c r="K405" s="248">
        <f t="shared" si="158"/>
        <v>41754052</v>
      </c>
    </row>
    <row r="406" spans="1:11" hidden="1" x14ac:dyDescent="0.2">
      <c r="A406" s="194" t="s">
        <v>601</v>
      </c>
      <c r="B406" s="175" t="s">
        <v>736</v>
      </c>
      <c r="C406" s="165">
        <v>562</v>
      </c>
      <c r="D406" s="165"/>
      <c r="E406" s="166">
        <v>35</v>
      </c>
      <c r="F406" s="167"/>
      <c r="G406" s="168"/>
      <c r="H406" s="247">
        <f t="shared" ref="H406:J406" si="200">H407</f>
        <v>431736</v>
      </c>
      <c r="I406" s="247">
        <f t="shared" si="200"/>
        <v>407568</v>
      </c>
      <c r="J406" s="247">
        <f t="shared" si="200"/>
        <v>19457</v>
      </c>
      <c r="K406" s="247">
        <f t="shared" ref="K406:K469" si="201">H406-I406+J406</f>
        <v>43625</v>
      </c>
    </row>
    <row r="407" spans="1:11" hidden="1" x14ac:dyDescent="0.2">
      <c r="A407" s="152" t="s">
        <v>601</v>
      </c>
      <c r="B407" s="153" t="s">
        <v>736</v>
      </c>
      <c r="C407" s="153">
        <v>562</v>
      </c>
      <c r="D407" s="152"/>
      <c r="E407" s="147">
        <v>353</v>
      </c>
      <c r="F407" s="143"/>
      <c r="G407" s="105"/>
      <c r="H407" s="106">
        <f t="shared" ref="H407:I407" si="202">SUM(H408:H409)</f>
        <v>431736</v>
      </c>
      <c r="I407" s="106">
        <f t="shared" si="202"/>
        <v>407568</v>
      </c>
      <c r="J407" s="106">
        <f t="shared" ref="J407" si="203">SUM(J408:J409)</f>
        <v>19457</v>
      </c>
      <c r="K407" s="106">
        <f t="shared" si="201"/>
        <v>43625</v>
      </c>
    </row>
    <row r="408" spans="1:11" ht="30" hidden="1" x14ac:dyDescent="0.2">
      <c r="A408" s="108" t="s">
        <v>601</v>
      </c>
      <c r="B408" s="123" t="s">
        <v>736</v>
      </c>
      <c r="C408" s="123">
        <v>562</v>
      </c>
      <c r="D408" s="108" t="s">
        <v>258</v>
      </c>
      <c r="E408" s="109">
        <v>3531</v>
      </c>
      <c r="F408" s="141" t="s">
        <v>886</v>
      </c>
      <c r="G408" s="105"/>
      <c r="H408" s="231">
        <v>1947</v>
      </c>
      <c r="I408" s="231"/>
      <c r="J408" s="231">
        <v>19457</v>
      </c>
      <c r="K408" s="231">
        <f t="shared" si="201"/>
        <v>21404</v>
      </c>
    </row>
    <row r="409" spans="1:11" ht="30" hidden="1" x14ac:dyDescent="0.2">
      <c r="A409" s="108" t="s">
        <v>601</v>
      </c>
      <c r="B409" s="123" t="s">
        <v>736</v>
      </c>
      <c r="C409" s="123">
        <v>562</v>
      </c>
      <c r="D409" s="108" t="s">
        <v>270</v>
      </c>
      <c r="E409" s="109">
        <v>3531</v>
      </c>
      <c r="F409" s="141" t="s">
        <v>886</v>
      </c>
      <c r="G409" s="110"/>
      <c r="H409" s="244">
        <v>429789</v>
      </c>
      <c r="I409" s="244">
        <v>407568</v>
      </c>
      <c r="J409" s="244"/>
      <c r="K409" s="244">
        <f t="shared" si="201"/>
        <v>22221</v>
      </c>
    </row>
    <row r="410" spans="1:11" s="138" customFormat="1" hidden="1" x14ac:dyDescent="0.2">
      <c r="A410" s="194" t="s">
        <v>601</v>
      </c>
      <c r="B410" s="175" t="s">
        <v>736</v>
      </c>
      <c r="C410" s="165">
        <v>562</v>
      </c>
      <c r="D410" s="165"/>
      <c r="E410" s="166">
        <v>36</v>
      </c>
      <c r="F410" s="167"/>
      <c r="G410" s="168"/>
      <c r="H410" s="247">
        <f t="shared" ref="H410:J410" si="204">H411</f>
        <v>14930940</v>
      </c>
      <c r="I410" s="247">
        <f t="shared" si="204"/>
        <v>8267116</v>
      </c>
      <c r="J410" s="247">
        <f t="shared" si="204"/>
        <v>0</v>
      </c>
      <c r="K410" s="247">
        <f t="shared" si="201"/>
        <v>6663824</v>
      </c>
    </row>
    <row r="411" spans="1:11" s="138" customFormat="1" hidden="1" x14ac:dyDescent="0.2">
      <c r="A411" s="103" t="s">
        <v>601</v>
      </c>
      <c r="B411" s="102" t="s">
        <v>736</v>
      </c>
      <c r="C411" s="102">
        <v>562</v>
      </c>
      <c r="D411" s="103"/>
      <c r="E411" s="104">
        <v>368</v>
      </c>
      <c r="F411" s="140"/>
      <c r="G411" s="105"/>
      <c r="H411" s="106">
        <f t="shared" ref="H411:I411" si="205">H412+H413+H414+H415</f>
        <v>14930940</v>
      </c>
      <c r="I411" s="106">
        <f t="shared" si="205"/>
        <v>8267116</v>
      </c>
      <c r="J411" s="106">
        <f t="shared" ref="J411" si="206">J412+J413+J414+J415</f>
        <v>0</v>
      </c>
      <c r="K411" s="106">
        <f t="shared" si="201"/>
        <v>6663824</v>
      </c>
    </row>
    <row r="412" spans="1:11" s="138" customFormat="1" ht="30" hidden="1" x14ac:dyDescent="0.2">
      <c r="A412" s="108" t="s">
        <v>601</v>
      </c>
      <c r="B412" s="94" t="s">
        <v>736</v>
      </c>
      <c r="C412" s="94">
        <v>562</v>
      </c>
      <c r="D412" s="108" t="s">
        <v>258</v>
      </c>
      <c r="E412" s="109">
        <v>3681</v>
      </c>
      <c r="F412" s="141" t="s">
        <v>882</v>
      </c>
      <c r="G412" s="131"/>
      <c r="H412" s="231">
        <v>1322949</v>
      </c>
      <c r="I412" s="231">
        <v>1143633</v>
      </c>
      <c r="J412" s="231"/>
      <c r="K412" s="231">
        <f t="shared" si="201"/>
        <v>179316</v>
      </c>
    </row>
    <row r="413" spans="1:11" s="138" customFormat="1" ht="30" hidden="1" x14ac:dyDescent="0.2">
      <c r="A413" s="108" t="s">
        <v>601</v>
      </c>
      <c r="B413" s="94" t="s">
        <v>736</v>
      </c>
      <c r="C413" s="94">
        <v>562</v>
      </c>
      <c r="D413" s="108" t="s">
        <v>270</v>
      </c>
      <c r="E413" s="109">
        <v>3681</v>
      </c>
      <c r="F413" s="141" t="s">
        <v>882</v>
      </c>
      <c r="G413" s="131"/>
      <c r="H413" s="244">
        <v>360891</v>
      </c>
      <c r="I413" s="244">
        <v>288698</v>
      </c>
      <c r="J413" s="244"/>
      <c r="K413" s="244">
        <f t="shared" si="201"/>
        <v>72193</v>
      </c>
    </row>
    <row r="414" spans="1:11" s="138" customFormat="1" ht="30" hidden="1" x14ac:dyDescent="0.2">
      <c r="A414" s="108" t="s">
        <v>601</v>
      </c>
      <c r="B414" s="94" t="s">
        <v>736</v>
      </c>
      <c r="C414" s="94">
        <v>562</v>
      </c>
      <c r="D414" s="108" t="s">
        <v>258</v>
      </c>
      <c r="E414" s="109">
        <v>3682</v>
      </c>
      <c r="F414" s="141" t="s">
        <v>744</v>
      </c>
      <c r="G414" s="131"/>
      <c r="H414" s="244">
        <v>6938205</v>
      </c>
      <c r="I414" s="244">
        <v>525990</v>
      </c>
      <c r="J414" s="244"/>
      <c r="K414" s="244">
        <f t="shared" si="201"/>
        <v>6412215</v>
      </c>
    </row>
    <row r="415" spans="1:11" ht="30" hidden="1" x14ac:dyDescent="0.2">
      <c r="A415" s="108" t="s">
        <v>601</v>
      </c>
      <c r="B415" s="94" t="s">
        <v>736</v>
      </c>
      <c r="C415" s="94">
        <v>562</v>
      </c>
      <c r="D415" s="108" t="s">
        <v>270</v>
      </c>
      <c r="E415" s="109">
        <v>3682</v>
      </c>
      <c r="F415" s="141" t="s">
        <v>744</v>
      </c>
      <c r="G415" s="131"/>
      <c r="H415" s="244">
        <v>6308895</v>
      </c>
      <c r="I415" s="244">
        <v>6308795</v>
      </c>
      <c r="J415" s="244"/>
      <c r="K415" s="244">
        <f t="shared" si="201"/>
        <v>100</v>
      </c>
    </row>
    <row r="416" spans="1:11" hidden="1" x14ac:dyDescent="0.2">
      <c r="A416" s="194" t="s">
        <v>601</v>
      </c>
      <c r="B416" s="175" t="s">
        <v>736</v>
      </c>
      <c r="C416" s="165">
        <v>562</v>
      </c>
      <c r="D416" s="165"/>
      <c r="E416" s="166">
        <v>38</v>
      </c>
      <c r="F416" s="167"/>
      <c r="G416" s="168"/>
      <c r="H416" s="247">
        <f t="shared" ref="H416:I416" si="207">H417+H419+H421</f>
        <v>13049528</v>
      </c>
      <c r="I416" s="247">
        <f t="shared" si="207"/>
        <v>5278422</v>
      </c>
      <c r="J416" s="247">
        <f t="shared" ref="J416" si="208">J417+J419+J421</f>
        <v>658713</v>
      </c>
      <c r="K416" s="247">
        <f t="shared" si="201"/>
        <v>8429819</v>
      </c>
    </row>
    <row r="417" spans="1:11" hidden="1" x14ac:dyDescent="0.2">
      <c r="A417" s="103" t="s">
        <v>601</v>
      </c>
      <c r="B417" s="120" t="s">
        <v>736</v>
      </c>
      <c r="C417" s="120">
        <v>562</v>
      </c>
      <c r="D417" s="103"/>
      <c r="E417" s="104">
        <v>381</v>
      </c>
      <c r="F417" s="140"/>
      <c r="G417" s="105"/>
      <c r="H417" s="106">
        <f t="shared" ref="H417:J417" si="209">H418</f>
        <v>633080</v>
      </c>
      <c r="I417" s="106">
        <f t="shared" si="209"/>
        <v>365804</v>
      </c>
      <c r="J417" s="106">
        <f t="shared" si="209"/>
        <v>0</v>
      </c>
      <c r="K417" s="106">
        <f t="shared" si="201"/>
        <v>267276</v>
      </c>
    </row>
    <row r="418" spans="1:11" ht="15" hidden="1" x14ac:dyDescent="0.2">
      <c r="A418" s="108" t="s">
        <v>601</v>
      </c>
      <c r="B418" s="123" t="s">
        <v>736</v>
      </c>
      <c r="C418" s="123">
        <v>562</v>
      </c>
      <c r="D418" s="108" t="s">
        <v>101</v>
      </c>
      <c r="E418" s="109">
        <v>3813</v>
      </c>
      <c r="F418" s="141" t="s">
        <v>887</v>
      </c>
      <c r="G418" s="131"/>
      <c r="H418" s="231">
        <v>633080</v>
      </c>
      <c r="I418" s="231">
        <v>365804</v>
      </c>
      <c r="J418" s="231"/>
      <c r="K418" s="231">
        <f t="shared" si="201"/>
        <v>267276</v>
      </c>
    </row>
    <row r="419" spans="1:11" hidden="1" x14ac:dyDescent="0.2">
      <c r="A419" s="103" t="s">
        <v>601</v>
      </c>
      <c r="B419" s="120" t="s">
        <v>736</v>
      </c>
      <c r="C419" s="120">
        <v>562</v>
      </c>
      <c r="D419" s="103"/>
      <c r="E419" s="104">
        <v>382</v>
      </c>
      <c r="F419" s="140"/>
      <c r="G419" s="105"/>
      <c r="H419" s="106">
        <f t="shared" ref="H419:J419" si="210">H420</f>
        <v>5697720</v>
      </c>
      <c r="I419" s="106">
        <f t="shared" si="210"/>
        <v>87135</v>
      </c>
      <c r="J419" s="106">
        <f t="shared" si="210"/>
        <v>0</v>
      </c>
      <c r="K419" s="106">
        <f t="shared" si="201"/>
        <v>5610585</v>
      </c>
    </row>
    <row r="420" spans="1:11" ht="15" hidden="1" x14ac:dyDescent="0.2">
      <c r="A420" s="108" t="s">
        <v>601</v>
      </c>
      <c r="B420" s="123" t="s">
        <v>736</v>
      </c>
      <c r="C420" s="123">
        <v>562</v>
      </c>
      <c r="D420" s="108" t="s">
        <v>101</v>
      </c>
      <c r="E420" s="109">
        <v>3823</v>
      </c>
      <c r="F420" s="141" t="s">
        <v>888</v>
      </c>
      <c r="G420" s="131"/>
      <c r="H420" s="231">
        <v>5697720</v>
      </c>
      <c r="I420" s="231">
        <v>87135</v>
      </c>
      <c r="J420" s="231"/>
      <c r="K420" s="231">
        <f t="shared" si="201"/>
        <v>5610585</v>
      </c>
    </row>
    <row r="421" spans="1:11" hidden="1" x14ac:dyDescent="0.2">
      <c r="A421" s="152" t="s">
        <v>601</v>
      </c>
      <c r="B421" s="153" t="s">
        <v>736</v>
      </c>
      <c r="C421" s="153">
        <v>562</v>
      </c>
      <c r="D421" s="152"/>
      <c r="E421" s="147">
        <v>386</v>
      </c>
      <c r="F421" s="143"/>
      <c r="G421" s="130"/>
      <c r="H421" s="246">
        <f t="shared" ref="H421:I421" si="211">H423+H422</f>
        <v>6718728</v>
      </c>
      <c r="I421" s="246">
        <f t="shared" si="211"/>
        <v>4825483</v>
      </c>
      <c r="J421" s="246">
        <f t="shared" ref="J421" si="212">J423+J422</f>
        <v>658713</v>
      </c>
      <c r="K421" s="246">
        <f t="shared" si="201"/>
        <v>2551958</v>
      </c>
    </row>
    <row r="422" spans="1:11" s="125" customFormat="1" ht="15" hidden="1" x14ac:dyDescent="0.2">
      <c r="A422" s="108" t="s">
        <v>601</v>
      </c>
      <c r="B422" s="123" t="s">
        <v>736</v>
      </c>
      <c r="C422" s="123">
        <v>562</v>
      </c>
      <c r="D422" s="108" t="s">
        <v>258</v>
      </c>
      <c r="E422" s="109">
        <v>3864</v>
      </c>
      <c r="F422" s="141" t="s">
        <v>889</v>
      </c>
      <c r="G422" s="131"/>
      <c r="H422" s="231">
        <v>464117</v>
      </c>
      <c r="I422" s="231"/>
      <c r="J422" s="231">
        <v>658713</v>
      </c>
      <c r="K422" s="231">
        <f t="shared" si="201"/>
        <v>1122830</v>
      </c>
    </row>
    <row r="423" spans="1:11" ht="15" hidden="1" x14ac:dyDescent="0.2">
      <c r="A423" s="108" t="s">
        <v>601</v>
      </c>
      <c r="B423" s="123" t="s">
        <v>736</v>
      </c>
      <c r="C423" s="123">
        <v>562</v>
      </c>
      <c r="D423" s="108" t="s">
        <v>270</v>
      </c>
      <c r="E423" s="109">
        <v>3864</v>
      </c>
      <c r="F423" s="141" t="s">
        <v>889</v>
      </c>
      <c r="G423" s="131"/>
      <c r="H423" s="244">
        <v>6254611</v>
      </c>
      <c r="I423" s="244">
        <v>4825483</v>
      </c>
      <c r="J423" s="244"/>
      <c r="K423" s="244">
        <f t="shared" si="201"/>
        <v>1429128</v>
      </c>
    </row>
    <row r="424" spans="1:11" hidden="1" x14ac:dyDescent="0.2">
      <c r="A424" s="194" t="s">
        <v>601</v>
      </c>
      <c r="B424" s="175" t="s">
        <v>736</v>
      </c>
      <c r="C424" s="165">
        <v>563</v>
      </c>
      <c r="D424" s="165"/>
      <c r="E424" s="166">
        <v>36</v>
      </c>
      <c r="F424" s="167"/>
      <c r="G424" s="168"/>
      <c r="H424" s="247">
        <f t="shared" ref="H424:J424" si="213">H425</f>
        <v>28109400</v>
      </c>
      <c r="I424" s="247">
        <f t="shared" si="213"/>
        <v>1707740</v>
      </c>
      <c r="J424" s="247">
        <f t="shared" si="213"/>
        <v>215124</v>
      </c>
      <c r="K424" s="247">
        <f t="shared" si="201"/>
        <v>26616784</v>
      </c>
    </row>
    <row r="425" spans="1:11" hidden="1" x14ac:dyDescent="0.2">
      <c r="A425" s="103" t="s">
        <v>601</v>
      </c>
      <c r="B425" s="102" t="s">
        <v>736</v>
      </c>
      <c r="C425" s="102">
        <v>563</v>
      </c>
      <c r="D425" s="103"/>
      <c r="E425" s="104">
        <v>368</v>
      </c>
      <c r="F425" s="140"/>
      <c r="G425" s="105"/>
      <c r="H425" s="106">
        <f t="shared" ref="H425:I425" si="214">SUM(H426:H427)</f>
        <v>28109400</v>
      </c>
      <c r="I425" s="106">
        <f t="shared" si="214"/>
        <v>1707740</v>
      </c>
      <c r="J425" s="106">
        <f t="shared" ref="J425" si="215">SUM(J426:J427)</f>
        <v>215124</v>
      </c>
      <c r="K425" s="106">
        <f t="shared" si="201"/>
        <v>26616784</v>
      </c>
    </row>
    <row r="426" spans="1:11" s="155" customFormat="1" ht="30" hidden="1" x14ac:dyDescent="0.2">
      <c r="A426" s="108" t="s">
        <v>601</v>
      </c>
      <c r="B426" s="94" t="s">
        <v>736</v>
      </c>
      <c r="C426" s="94">
        <v>563</v>
      </c>
      <c r="D426" s="108" t="s">
        <v>258</v>
      </c>
      <c r="E426" s="109">
        <v>3681</v>
      </c>
      <c r="F426" s="141" t="s">
        <v>882</v>
      </c>
      <c r="G426" s="110"/>
      <c r="H426" s="231">
        <v>24400</v>
      </c>
      <c r="I426" s="231"/>
      <c r="J426" s="231">
        <v>215124</v>
      </c>
      <c r="K426" s="231">
        <f t="shared" si="201"/>
        <v>239524</v>
      </c>
    </row>
    <row r="427" spans="1:11" s="155" customFormat="1" ht="30" hidden="1" x14ac:dyDescent="0.2">
      <c r="A427" s="108" t="s">
        <v>601</v>
      </c>
      <c r="B427" s="94" t="s">
        <v>736</v>
      </c>
      <c r="C427" s="94">
        <v>563</v>
      </c>
      <c r="D427" s="108" t="s">
        <v>258</v>
      </c>
      <c r="E427" s="109">
        <v>3682</v>
      </c>
      <c r="F427" s="141" t="s">
        <v>744</v>
      </c>
      <c r="G427" s="131"/>
      <c r="H427" s="244">
        <v>28085000</v>
      </c>
      <c r="I427" s="244">
        <v>1707740</v>
      </c>
      <c r="J427" s="244"/>
      <c r="K427" s="244">
        <f t="shared" si="201"/>
        <v>26377260</v>
      </c>
    </row>
    <row r="428" spans="1:11" s="158" customFormat="1" ht="56.25" hidden="1" x14ac:dyDescent="0.2">
      <c r="A428" s="195" t="s">
        <v>601</v>
      </c>
      <c r="B428" s="177" t="s">
        <v>738</v>
      </c>
      <c r="C428" s="177"/>
      <c r="D428" s="177"/>
      <c r="E428" s="171"/>
      <c r="F428" s="173" t="s">
        <v>739</v>
      </c>
      <c r="G428" s="174" t="s">
        <v>659</v>
      </c>
      <c r="H428" s="180">
        <f>H429+H432+H436</f>
        <v>21552300</v>
      </c>
      <c r="I428" s="180">
        <f>I429+I432+I436</f>
        <v>1666084</v>
      </c>
      <c r="J428" s="180">
        <f>J429+J432+J436</f>
        <v>7659652</v>
      </c>
      <c r="K428" s="180">
        <f t="shared" si="201"/>
        <v>27545868</v>
      </c>
    </row>
    <row r="429" spans="1:11" s="157" customFormat="1" hidden="1" x14ac:dyDescent="0.2">
      <c r="A429" s="194" t="s">
        <v>601</v>
      </c>
      <c r="B429" s="175" t="s">
        <v>738</v>
      </c>
      <c r="C429" s="165">
        <v>563</v>
      </c>
      <c r="D429" s="165"/>
      <c r="E429" s="166">
        <v>35</v>
      </c>
      <c r="F429" s="167"/>
      <c r="G429" s="168"/>
      <c r="H429" s="247">
        <f t="shared" ref="H429:J430" si="216">H430</f>
        <v>1955510</v>
      </c>
      <c r="I429" s="247">
        <f t="shared" si="216"/>
        <v>1664420</v>
      </c>
      <c r="J429" s="247">
        <f t="shared" si="216"/>
        <v>0</v>
      </c>
      <c r="K429" s="247">
        <f t="shared" si="201"/>
        <v>291090</v>
      </c>
    </row>
    <row r="430" spans="1:11" s="155" customFormat="1" hidden="1" x14ac:dyDescent="0.2">
      <c r="A430" s="103" t="s">
        <v>601</v>
      </c>
      <c r="B430" s="120" t="s">
        <v>738</v>
      </c>
      <c r="C430" s="120">
        <v>563</v>
      </c>
      <c r="D430" s="103"/>
      <c r="E430" s="104">
        <v>353</v>
      </c>
      <c r="F430" s="140"/>
      <c r="G430" s="105"/>
      <c r="H430" s="106">
        <f t="shared" si="216"/>
        <v>1955510</v>
      </c>
      <c r="I430" s="106">
        <f t="shared" si="216"/>
        <v>1664420</v>
      </c>
      <c r="J430" s="106">
        <f t="shared" si="216"/>
        <v>0</v>
      </c>
      <c r="K430" s="106">
        <f t="shared" si="201"/>
        <v>291090</v>
      </c>
    </row>
    <row r="431" spans="1:11" s="155" customFormat="1" ht="30" hidden="1" x14ac:dyDescent="0.2">
      <c r="A431" s="108" t="s">
        <v>601</v>
      </c>
      <c r="B431" s="123" t="s">
        <v>738</v>
      </c>
      <c r="C431" s="123">
        <v>563</v>
      </c>
      <c r="D431" s="108" t="s">
        <v>325</v>
      </c>
      <c r="E431" s="109">
        <v>3531</v>
      </c>
      <c r="F431" s="141" t="s">
        <v>886</v>
      </c>
      <c r="G431" s="131"/>
      <c r="H431" s="230">
        <v>1955510</v>
      </c>
      <c r="I431" s="230">
        <v>1664420</v>
      </c>
      <c r="J431" s="230"/>
      <c r="K431" s="230">
        <f t="shared" si="201"/>
        <v>291090</v>
      </c>
    </row>
    <row r="432" spans="1:11" s="157" customFormat="1" hidden="1" x14ac:dyDescent="0.2">
      <c r="A432" s="194" t="s">
        <v>601</v>
      </c>
      <c r="B432" s="175" t="s">
        <v>738</v>
      </c>
      <c r="C432" s="165">
        <v>563</v>
      </c>
      <c r="D432" s="165"/>
      <c r="E432" s="166">
        <v>36</v>
      </c>
      <c r="F432" s="167"/>
      <c r="G432" s="168"/>
      <c r="H432" s="247">
        <f t="shared" ref="H432:J432" si="217">H433</f>
        <v>1998000</v>
      </c>
      <c r="I432" s="247">
        <f t="shared" si="217"/>
        <v>1664</v>
      </c>
      <c r="J432" s="247">
        <f t="shared" si="217"/>
        <v>3770423</v>
      </c>
      <c r="K432" s="247">
        <f t="shared" si="201"/>
        <v>5766759</v>
      </c>
    </row>
    <row r="433" spans="1:11" s="157" customFormat="1" hidden="1" x14ac:dyDescent="0.2">
      <c r="A433" s="103" t="s">
        <v>601</v>
      </c>
      <c r="B433" s="120" t="s">
        <v>738</v>
      </c>
      <c r="C433" s="120">
        <v>563</v>
      </c>
      <c r="D433" s="103"/>
      <c r="E433" s="104">
        <v>368</v>
      </c>
      <c r="F433" s="140"/>
      <c r="G433" s="105"/>
      <c r="H433" s="106">
        <f t="shared" ref="H433:I433" si="218">SUM(H434:H435)</f>
        <v>1998000</v>
      </c>
      <c r="I433" s="106">
        <f t="shared" si="218"/>
        <v>1664</v>
      </c>
      <c r="J433" s="106">
        <f t="shared" ref="J433" si="219">SUM(J434:J435)</f>
        <v>3770423</v>
      </c>
      <c r="K433" s="106">
        <f t="shared" si="201"/>
        <v>5766759</v>
      </c>
    </row>
    <row r="434" spans="1:11" s="155" customFormat="1" ht="30" hidden="1" x14ac:dyDescent="0.2">
      <c r="A434" s="108" t="s">
        <v>601</v>
      </c>
      <c r="B434" s="123" t="s">
        <v>738</v>
      </c>
      <c r="C434" s="123">
        <v>563</v>
      </c>
      <c r="D434" s="108" t="s">
        <v>325</v>
      </c>
      <c r="E434" s="109">
        <v>3681</v>
      </c>
      <c r="F434" s="141" t="s">
        <v>882</v>
      </c>
      <c r="G434" s="131"/>
      <c r="H434" s="231">
        <v>199800</v>
      </c>
      <c r="I434" s="231">
        <v>1664</v>
      </c>
      <c r="J434" s="231"/>
      <c r="K434" s="231">
        <f t="shared" si="201"/>
        <v>198136</v>
      </c>
    </row>
    <row r="435" spans="1:11" s="158" customFormat="1" ht="30" hidden="1" x14ac:dyDescent="0.2">
      <c r="A435" s="108" t="s">
        <v>601</v>
      </c>
      <c r="B435" s="123" t="s">
        <v>738</v>
      </c>
      <c r="C435" s="123">
        <v>563</v>
      </c>
      <c r="D435" s="108" t="s">
        <v>325</v>
      </c>
      <c r="E435" s="109">
        <v>3682</v>
      </c>
      <c r="F435" s="141" t="s">
        <v>744</v>
      </c>
      <c r="G435" s="131"/>
      <c r="H435" s="244">
        <v>1798200</v>
      </c>
      <c r="I435" s="244"/>
      <c r="J435" s="244">
        <v>3770423</v>
      </c>
      <c r="K435" s="244">
        <f t="shared" si="201"/>
        <v>5568623</v>
      </c>
    </row>
    <row r="436" spans="1:11" s="157" customFormat="1" hidden="1" x14ac:dyDescent="0.2">
      <c r="A436" s="194" t="s">
        <v>601</v>
      </c>
      <c r="B436" s="175" t="s">
        <v>738</v>
      </c>
      <c r="C436" s="165">
        <v>563</v>
      </c>
      <c r="D436" s="165"/>
      <c r="E436" s="166">
        <v>38</v>
      </c>
      <c r="F436" s="167"/>
      <c r="G436" s="168"/>
      <c r="H436" s="247">
        <f t="shared" ref="H436:J436" si="220">H437</f>
        <v>17598790</v>
      </c>
      <c r="I436" s="247">
        <f t="shared" si="220"/>
        <v>0</v>
      </c>
      <c r="J436" s="247">
        <f t="shared" si="220"/>
        <v>3889229</v>
      </c>
      <c r="K436" s="247">
        <f t="shared" si="201"/>
        <v>21488019</v>
      </c>
    </row>
    <row r="437" spans="1:11" hidden="1" x14ac:dyDescent="0.2">
      <c r="A437" s="103" t="s">
        <v>601</v>
      </c>
      <c r="B437" s="120" t="s">
        <v>738</v>
      </c>
      <c r="C437" s="120">
        <v>563</v>
      </c>
      <c r="D437" s="103"/>
      <c r="E437" s="104">
        <v>386</v>
      </c>
      <c r="F437" s="140"/>
      <c r="G437" s="105"/>
      <c r="H437" s="106">
        <f t="shared" ref="H437:J437" si="221">SUM(H438:H438)</f>
        <v>17598790</v>
      </c>
      <c r="I437" s="106">
        <f t="shared" si="221"/>
        <v>0</v>
      </c>
      <c r="J437" s="106">
        <f t="shared" si="221"/>
        <v>3889229</v>
      </c>
      <c r="K437" s="106">
        <f t="shared" si="201"/>
        <v>21488019</v>
      </c>
    </row>
    <row r="438" spans="1:11" s="100" customFormat="1" hidden="1" x14ac:dyDescent="0.2">
      <c r="A438" s="108" t="s">
        <v>601</v>
      </c>
      <c r="B438" s="123" t="s">
        <v>738</v>
      </c>
      <c r="C438" s="123">
        <v>563</v>
      </c>
      <c r="D438" s="108" t="s">
        <v>325</v>
      </c>
      <c r="E438" s="109">
        <v>3864</v>
      </c>
      <c r="F438" s="141" t="s">
        <v>889</v>
      </c>
      <c r="G438" s="131"/>
      <c r="H438" s="231">
        <v>17598790</v>
      </c>
      <c r="I438" s="231"/>
      <c r="J438" s="231">
        <v>3889229</v>
      </c>
      <c r="K438" s="231">
        <f t="shared" si="201"/>
        <v>21488019</v>
      </c>
    </row>
    <row r="439" spans="1:11" ht="56.25" hidden="1" x14ac:dyDescent="0.2">
      <c r="A439" s="178" t="s">
        <v>601</v>
      </c>
      <c r="B439" s="178" t="s">
        <v>740</v>
      </c>
      <c r="C439" s="178"/>
      <c r="D439" s="178"/>
      <c r="E439" s="176"/>
      <c r="F439" s="173" t="s">
        <v>741</v>
      </c>
      <c r="G439" s="174" t="s">
        <v>659</v>
      </c>
      <c r="H439" s="248">
        <f>H469+H461+H488+H440+H457</f>
        <v>600000</v>
      </c>
      <c r="I439" s="248">
        <f>I469+I461+I488+I440+I457</f>
        <v>506810</v>
      </c>
      <c r="J439" s="248">
        <f>J469+J461+J488+J440+J457</f>
        <v>15200</v>
      </c>
      <c r="K439" s="248">
        <f t="shared" si="201"/>
        <v>108390</v>
      </c>
    </row>
    <row r="440" spans="1:11" hidden="1" x14ac:dyDescent="0.2">
      <c r="A440" s="194" t="s">
        <v>601</v>
      </c>
      <c r="B440" s="175" t="s">
        <v>740</v>
      </c>
      <c r="C440" s="165">
        <v>51</v>
      </c>
      <c r="D440" s="165"/>
      <c r="E440" s="166">
        <v>32</v>
      </c>
      <c r="F440" s="167"/>
      <c r="G440" s="168"/>
      <c r="H440" s="247">
        <f t="shared" ref="H440:I440" si="222">H441+H445+H447+H455</f>
        <v>350800</v>
      </c>
      <c r="I440" s="247">
        <f t="shared" si="222"/>
        <v>257610</v>
      </c>
      <c r="J440" s="247">
        <f t="shared" ref="J440" si="223">J441+J445+J447+J455</f>
        <v>15200</v>
      </c>
      <c r="K440" s="247">
        <f t="shared" si="201"/>
        <v>108390</v>
      </c>
    </row>
    <row r="441" spans="1:11" hidden="1" x14ac:dyDescent="0.2">
      <c r="A441" s="103" t="s">
        <v>601</v>
      </c>
      <c r="B441" s="102" t="s">
        <v>740</v>
      </c>
      <c r="C441" s="102">
        <v>51</v>
      </c>
      <c r="D441" s="103"/>
      <c r="E441" s="104">
        <v>321</v>
      </c>
      <c r="F441" s="140"/>
      <c r="G441" s="105"/>
      <c r="H441" s="246">
        <f t="shared" ref="H441:I441" si="224">H442+H443+H444</f>
        <v>13600</v>
      </c>
      <c r="I441" s="246">
        <f t="shared" si="224"/>
        <v>2500</v>
      </c>
      <c r="J441" s="246">
        <f t="shared" ref="J441" si="225">J442+J443+J444</f>
        <v>13500</v>
      </c>
      <c r="K441" s="246">
        <f t="shared" si="201"/>
        <v>24600</v>
      </c>
    </row>
    <row r="442" spans="1:11" ht="15" hidden="1" x14ac:dyDescent="0.2">
      <c r="A442" s="108" t="s">
        <v>601</v>
      </c>
      <c r="B442" s="94" t="s">
        <v>740</v>
      </c>
      <c r="C442" s="94">
        <v>51</v>
      </c>
      <c r="D442" s="108" t="s">
        <v>31</v>
      </c>
      <c r="E442" s="109">
        <v>3211</v>
      </c>
      <c r="F442" s="141" t="s">
        <v>42</v>
      </c>
      <c r="G442" s="110"/>
      <c r="H442" s="231">
        <v>11000</v>
      </c>
      <c r="I442" s="231"/>
      <c r="J442" s="231">
        <v>13500</v>
      </c>
      <c r="K442" s="231">
        <f t="shared" si="201"/>
        <v>24500</v>
      </c>
    </row>
    <row r="443" spans="1:11" s="100" customFormat="1" ht="30" hidden="1" x14ac:dyDescent="0.2">
      <c r="A443" s="108" t="s">
        <v>601</v>
      </c>
      <c r="B443" s="123" t="s">
        <v>740</v>
      </c>
      <c r="C443" s="123">
        <v>51</v>
      </c>
      <c r="D443" s="108" t="s">
        <v>31</v>
      </c>
      <c r="E443" s="109">
        <v>3212</v>
      </c>
      <c r="F443" s="141" t="s">
        <v>43</v>
      </c>
      <c r="G443" s="110"/>
      <c r="H443" s="234">
        <v>100</v>
      </c>
      <c r="I443" s="234">
        <v>100</v>
      </c>
      <c r="J443" s="234"/>
      <c r="K443" s="234">
        <f t="shared" si="201"/>
        <v>0</v>
      </c>
    </row>
    <row r="444" spans="1:11" ht="15" hidden="1" x14ac:dyDescent="0.2">
      <c r="A444" s="108" t="s">
        <v>601</v>
      </c>
      <c r="B444" s="123" t="s">
        <v>740</v>
      </c>
      <c r="C444" s="123">
        <v>51</v>
      </c>
      <c r="D444" s="108" t="s">
        <v>31</v>
      </c>
      <c r="E444" s="109">
        <v>3213</v>
      </c>
      <c r="F444" s="141" t="s">
        <v>44</v>
      </c>
      <c r="G444" s="110"/>
      <c r="H444" s="234">
        <v>2500</v>
      </c>
      <c r="I444" s="234">
        <v>2400</v>
      </c>
      <c r="J444" s="234"/>
      <c r="K444" s="234">
        <f t="shared" si="201"/>
        <v>100</v>
      </c>
    </row>
    <row r="445" spans="1:11" hidden="1" x14ac:dyDescent="0.2">
      <c r="A445" s="103" t="s">
        <v>601</v>
      </c>
      <c r="B445" s="102" t="s">
        <v>740</v>
      </c>
      <c r="C445" s="102">
        <v>51</v>
      </c>
      <c r="D445" s="103"/>
      <c r="E445" s="104">
        <v>322</v>
      </c>
      <c r="F445" s="140"/>
      <c r="G445" s="105"/>
      <c r="H445" s="246">
        <f t="shared" ref="H445:J445" si="226">H446</f>
        <v>100</v>
      </c>
      <c r="I445" s="246">
        <f t="shared" si="226"/>
        <v>0</v>
      </c>
      <c r="J445" s="246">
        <f t="shared" si="226"/>
        <v>0</v>
      </c>
      <c r="K445" s="246">
        <f t="shared" si="201"/>
        <v>100</v>
      </c>
    </row>
    <row r="446" spans="1:11" ht="15" hidden="1" x14ac:dyDescent="0.2">
      <c r="A446" s="108" t="s">
        <v>601</v>
      </c>
      <c r="B446" s="94" t="s">
        <v>740</v>
      </c>
      <c r="C446" s="94">
        <v>51</v>
      </c>
      <c r="D446" s="108" t="s">
        <v>31</v>
      </c>
      <c r="E446" s="109">
        <v>3221</v>
      </c>
      <c r="F446" s="141" t="s">
        <v>297</v>
      </c>
      <c r="G446" s="110"/>
      <c r="H446" s="233">
        <v>100</v>
      </c>
      <c r="I446" s="233"/>
      <c r="J446" s="233"/>
      <c r="K446" s="233">
        <f t="shared" si="201"/>
        <v>100</v>
      </c>
    </row>
    <row r="447" spans="1:11" hidden="1" x14ac:dyDescent="0.2">
      <c r="A447" s="103" t="s">
        <v>601</v>
      </c>
      <c r="B447" s="102" t="s">
        <v>740</v>
      </c>
      <c r="C447" s="102">
        <v>51</v>
      </c>
      <c r="D447" s="103"/>
      <c r="E447" s="104">
        <v>323</v>
      </c>
      <c r="F447" s="140"/>
      <c r="G447" s="105"/>
      <c r="H447" s="246">
        <f t="shared" ref="H447:I447" si="227">SUM(H448:H454)</f>
        <v>335700</v>
      </c>
      <c r="I447" s="246">
        <f t="shared" si="227"/>
        <v>253810</v>
      </c>
      <c r="J447" s="246">
        <f t="shared" ref="J447" si="228">SUM(J448:J454)</f>
        <v>1700</v>
      </c>
      <c r="K447" s="246">
        <f t="shared" si="201"/>
        <v>83590</v>
      </c>
    </row>
    <row r="448" spans="1:11" ht="15" hidden="1" x14ac:dyDescent="0.2">
      <c r="A448" s="108" t="s">
        <v>601</v>
      </c>
      <c r="B448" s="94" t="s">
        <v>740</v>
      </c>
      <c r="C448" s="94">
        <v>51</v>
      </c>
      <c r="D448" s="108" t="s">
        <v>31</v>
      </c>
      <c r="E448" s="109">
        <v>3231</v>
      </c>
      <c r="F448" s="141" t="s">
        <v>52</v>
      </c>
      <c r="G448" s="110"/>
      <c r="H448" s="234">
        <v>100</v>
      </c>
      <c r="I448" s="234">
        <v>100</v>
      </c>
      <c r="J448" s="234"/>
      <c r="K448" s="234">
        <f t="shared" si="201"/>
        <v>0</v>
      </c>
    </row>
    <row r="449" spans="1:11" ht="15" hidden="1" x14ac:dyDescent="0.2">
      <c r="A449" s="108" t="s">
        <v>601</v>
      </c>
      <c r="B449" s="94" t="s">
        <v>740</v>
      </c>
      <c r="C449" s="94">
        <v>51</v>
      </c>
      <c r="D449" s="108" t="s">
        <v>31</v>
      </c>
      <c r="E449" s="109">
        <v>3232</v>
      </c>
      <c r="F449" s="141" t="s">
        <v>53</v>
      </c>
      <c r="G449" s="110"/>
      <c r="H449" s="234">
        <v>100</v>
      </c>
      <c r="I449" s="234"/>
      <c r="J449" s="234">
        <v>1700</v>
      </c>
      <c r="K449" s="234">
        <f t="shared" si="201"/>
        <v>1800</v>
      </c>
    </row>
    <row r="450" spans="1:11" ht="15" hidden="1" x14ac:dyDescent="0.2">
      <c r="A450" s="108" t="s">
        <v>601</v>
      </c>
      <c r="B450" s="94" t="s">
        <v>740</v>
      </c>
      <c r="C450" s="94">
        <v>51</v>
      </c>
      <c r="D450" s="108" t="s">
        <v>31</v>
      </c>
      <c r="E450" s="109">
        <v>3233</v>
      </c>
      <c r="F450" s="141" t="s">
        <v>54</v>
      </c>
      <c r="G450" s="110"/>
      <c r="H450" s="244">
        <v>44500</v>
      </c>
      <c r="I450" s="244">
        <v>34100</v>
      </c>
      <c r="J450" s="244"/>
      <c r="K450" s="244">
        <f t="shared" si="201"/>
        <v>10400</v>
      </c>
    </row>
    <row r="451" spans="1:11" ht="15" hidden="1" x14ac:dyDescent="0.2">
      <c r="A451" s="108" t="s">
        <v>601</v>
      </c>
      <c r="B451" s="94" t="s">
        <v>740</v>
      </c>
      <c r="C451" s="94">
        <v>51</v>
      </c>
      <c r="D451" s="108" t="s">
        <v>31</v>
      </c>
      <c r="E451" s="109">
        <v>3235</v>
      </c>
      <c r="F451" s="141" t="s">
        <v>56</v>
      </c>
      <c r="G451" s="110"/>
      <c r="H451" s="244">
        <v>100</v>
      </c>
      <c r="I451" s="244"/>
      <c r="J451" s="244"/>
      <c r="K451" s="244">
        <f t="shared" si="201"/>
        <v>100</v>
      </c>
    </row>
    <row r="452" spans="1:11" ht="15" hidden="1" x14ac:dyDescent="0.2">
      <c r="A452" s="108" t="s">
        <v>601</v>
      </c>
      <c r="B452" s="94" t="s">
        <v>740</v>
      </c>
      <c r="C452" s="94">
        <v>51</v>
      </c>
      <c r="D452" s="108" t="s">
        <v>31</v>
      </c>
      <c r="E452" s="109">
        <v>3237</v>
      </c>
      <c r="F452" s="141" t="s">
        <v>58</v>
      </c>
      <c r="G452" s="110"/>
      <c r="H452" s="244">
        <v>175000</v>
      </c>
      <c r="I452" s="244">
        <v>105310</v>
      </c>
      <c r="J452" s="244"/>
      <c r="K452" s="244">
        <f t="shared" si="201"/>
        <v>69690</v>
      </c>
    </row>
    <row r="453" spans="1:11" ht="15" hidden="1" x14ac:dyDescent="0.2">
      <c r="A453" s="108" t="s">
        <v>601</v>
      </c>
      <c r="B453" s="94" t="s">
        <v>740</v>
      </c>
      <c r="C453" s="94">
        <v>51</v>
      </c>
      <c r="D453" s="108" t="s">
        <v>31</v>
      </c>
      <c r="E453" s="109">
        <v>3238</v>
      </c>
      <c r="F453" s="141" t="s">
        <v>59</v>
      </c>
      <c r="G453" s="110"/>
      <c r="H453" s="244">
        <v>115800</v>
      </c>
      <c r="I453" s="244">
        <v>114300</v>
      </c>
      <c r="J453" s="244"/>
      <c r="K453" s="244">
        <f t="shared" si="201"/>
        <v>1500</v>
      </c>
    </row>
    <row r="454" spans="1:11" ht="15" hidden="1" x14ac:dyDescent="0.2">
      <c r="A454" s="108" t="s">
        <v>601</v>
      </c>
      <c r="B454" s="94" t="s">
        <v>740</v>
      </c>
      <c r="C454" s="94">
        <v>51</v>
      </c>
      <c r="D454" s="108" t="s">
        <v>31</v>
      </c>
      <c r="E454" s="109">
        <v>3239</v>
      </c>
      <c r="F454" s="141" t="s">
        <v>60</v>
      </c>
      <c r="G454" s="110"/>
      <c r="H454" s="234">
        <v>100</v>
      </c>
      <c r="I454" s="234"/>
      <c r="J454" s="234"/>
      <c r="K454" s="234">
        <f t="shared" si="201"/>
        <v>100</v>
      </c>
    </row>
    <row r="455" spans="1:11" hidden="1" x14ac:dyDescent="0.2">
      <c r="A455" s="103" t="s">
        <v>601</v>
      </c>
      <c r="B455" s="102" t="s">
        <v>740</v>
      </c>
      <c r="C455" s="102">
        <v>51</v>
      </c>
      <c r="D455" s="103"/>
      <c r="E455" s="104">
        <v>329</v>
      </c>
      <c r="F455" s="140"/>
      <c r="G455" s="105"/>
      <c r="H455" s="246">
        <f t="shared" ref="H455:J455" si="229">H456</f>
        <v>1400</v>
      </c>
      <c r="I455" s="246">
        <f t="shared" si="229"/>
        <v>1300</v>
      </c>
      <c r="J455" s="246">
        <f t="shared" si="229"/>
        <v>0</v>
      </c>
      <c r="K455" s="246">
        <f t="shared" si="201"/>
        <v>100</v>
      </c>
    </row>
    <row r="456" spans="1:11" ht="15" hidden="1" x14ac:dyDescent="0.2">
      <c r="A456" s="108" t="s">
        <v>601</v>
      </c>
      <c r="B456" s="94" t="s">
        <v>740</v>
      </c>
      <c r="C456" s="94">
        <v>51</v>
      </c>
      <c r="D456" s="108" t="s">
        <v>31</v>
      </c>
      <c r="E456" s="109">
        <v>3293</v>
      </c>
      <c r="F456" s="141" t="s">
        <v>64</v>
      </c>
      <c r="G456" s="110"/>
      <c r="H456" s="231">
        <v>1400</v>
      </c>
      <c r="I456" s="231">
        <v>1300</v>
      </c>
      <c r="J456" s="231"/>
      <c r="K456" s="231">
        <f t="shared" si="201"/>
        <v>100</v>
      </c>
    </row>
    <row r="457" spans="1:11" hidden="1" x14ac:dyDescent="0.2">
      <c r="A457" s="194" t="s">
        <v>601</v>
      </c>
      <c r="B457" s="175" t="s">
        <v>740</v>
      </c>
      <c r="C457" s="165">
        <v>51</v>
      </c>
      <c r="D457" s="165"/>
      <c r="E457" s="166">
        <v>42</v>
      </c>
      <c r="F457" s="167"/>
      <c r="G457" s="168"/>
      <c r="H457" s="247">
        <f t="shared" ref="H457:J457" si="230">H458</f>
        <v>200</v>
      </c>
      <c r="I457" s="247">
        <f t="shared" si="230"/>
        <v>200</v>
      </c>
      <c r="J457" s="247">
        <f t="shared" si="230"/>
        <v>0</v>
      </c>
      <c r="K457" s="247">
        <f t="shared" si="201"/>
        <v>0</v>
      </c>
    </row>
    <row r="458" spans="1:11" hidden="1" x14ac:dyDescent="0.2">
      <c r="A458" s="103" t="s">
        <v>601</v>
      </c>
      <c r="B458" s="102" t="s">
        <v>740</v>
      </c>
      <c r="C458" s="102">
        <v>51</v>
      </c>
      <c r="D458" s="103"/>
      <c r="E458" s="104">
        <v>422</v>
      </c>
      <c r="F458" s="140"/>
      <c r="G458" s="105"/>
      <c r="H458" s="246">
        <f t="shared" ref="H458:I458" si="231">H459+H460</f>
        <v>200</v>
      </c>
      <c r="I458" s="246">
        <f t="shared" si="231"/>
        <v>200</v>
      </c>
      <c r="J458" s="246">
        <f t="shared" ref="J458" si="232">J459+J460</f>
        <v>0</v>
      </c>
      <c r="K458" s="246">
        <f t="shared" si="201"/>
        <v>0</v>
      </c>
    </row>
    <row r="459" spans="1:11" s="100" customFormat="1" hidden="1" x14ac:dyDescent="0.2">
      <c r="A459" s="108" t="s">
        <v>601</v>
      </c>
      <c r="B459" s="94" t="s">
        <v>740</v>
      </c>
      <c r="C459" s="94">
        <v>51</v>
      </c>
      <c r="D459" s="108" t="s">
        <v>31</v>
      </c>
      <c r="E459" s="109">
        <v>4222</v>
      </c>
      <c r="F459" s="141" t="s">
        <v>75</v>
      </c>
      <c r="G459" s="110"/>
      <c r="H459" s="234">
        <v>100</v>
      </c>
      <c r="I459" s="234">
        <v>100</v>
      </c>
      <c r="J459" s="234"/>
      <c r="K459" s="234">
        <f t="shared" si="201"/>
        <v>0</v>
      </c>
    </row>
    <row r="460" spans="1:11" ht="15" hidden="1" x14ac:dyDescent="0.2">
      <c r="A460" s="108" t="s">
        <v>601</v>
      </c>
      <c r="B460" s="94" t="s">
        <v>740</v>
      </c>
      <c r="C460" s="94">
        <v>51</v>
      </c>
      <c r="D460" s="108" t="s">
        <v>31</v>
      </c>
      <c r="E460" s="109">
        <v>4227</v>
      </c>
      <c r="F460" s="141" t="s">
        <v>77</v>
      </c>
      <c r="G460" s="110"/>
      <c r="H460" s="234">
        <v>100</v>
      </c>
      <c r="I460" s="234">
        <v>100</v>
      </c>
      <c r="J460" s="234"/>
      <c r="K460" s="234">
        <f t="shared" si="201"/>
        <v>0</v>
      </c>
    </row>
    <row r="461" spans="1:11" s="138" customFormat="1" hidden="1" x14ac:dyDescent="0.2">
      <c r="A461" s="194" t="s">
        <v>601</v>
      </c>
      <c r="B461" s="175" t="s">
        <v>740</v>
      </c>
      <c r="C461" s="165">
        <v>559</v>
      </c>
      <c r="D461" s="165"/>
      <c r="E461" s="166">
        <v>31</v>
      </c>
      <c r="F461" s="167"/>
      <c r="G461" s="168"/>
      <c r="H461" s="247">
        <f t="shared" ref="H461:I461" si="233">H462+H465+H467</f>
        <v>400</v>
      </c>
      <c r="I461" s="247">
        <f t="shared" si="233"/>
        <v>400</v>
      </c>
      <c r="J461" s="247">
        <f t="shared" ref="J461" si="234">J462+J465+J467</f>
        <v>0</v>
      </c>
      <c r="K461" s="247">
        <f t="shared" si="201"/>
        <v>0</v>
      </c>
    </row>
    <row r="462" spans="1:11" s="138" customFormat="1" hidden="1" x14ac:dyDescent="0.2">
      <c r="A462" s="103" t="s">
        <v>601</v>
      </c>
      <c r="B462" s="120" t="s">
        <v>740</v>
      </c>
      <c r="C462" s="120">
        <v>559</v>
      </c>
      <c r="D462" s="103"/>
      <c r="E462" s="104">
        <v>311</v>
      </c>
      <c r="F462" s="140"/>
      <c r="G462" s="105"/>
      <c r="H462" s="106">
        <f t="shared" ref="H462:I462" si="235">H463+H464</f>
        <v>200</v>
      </c>
      <c r="I462" s="106">
        <f t="shared" si="235"/>
        <v>200</v>
      </c>
      <c r="J462" s="106">
        <f t="shared" ref="J462" si="236">J463+J464</f>
        <v>0</v>
      </c>
      <c r="K462" s="106">
        <f t="shared" si="201"/>
        <v>0</v>
      </c>
    </row>
    <row r="463" spans="1:11" ht="15" hidden="1" x14ac:dyDescent="0.2">
      <c r="A463" s="108" t="s">
        <v>601</v>
      </c>
      <c r="B463" s="123" t="s">
        <v>740</v>
      </c>
      <c r="C463" s="123">
        <v>559</v>
      </c>
      <c r="D463" s="108" t="s">
        <v>31</v>
      </c>
      <c r="E463" s="109">
        <v>3111</v>
      </c>
      <c r="F463" s="141" t="s">
        <v>33</v>
      </c>
      <c r="G463" s="131"/>
      <c r="H463" s="234">
        <v>100</v>
      </c>
      <c r="I463" s="234">
        <v>100</v>
      </c>
      <c r="J463" s="234"/>
      <c r="K463" s="234">
        <f t="shared" si="201"/>
        <v>0</v>
      </c>
    </row>
    <row r="464" spans="1:11" s="138" customFormat="1" ht="15" hidden="1" x14ac:dyDescent="0.2">
      <c r="A464" s="108" t="s">
        <v>601</v>
      </c>
      <c r="B464" s="123" t="s">
        <v>740</v>
      </c>
      <c r="C464" s="123">
        <v>559</v>
      </c>
      <c r="D464" s="108" t="s">
        <v>31</v>
      </c>
      <c r="E464" s="109">
        <v>3113</v>
      </c>
      <c r="F464" s="141" t="s">
        <v>35</v>
      </c>
      <c r="G464" s="131"/>
      <c r="H464" s="234">
        <v>100</v>
      </c>
      <c r="I464" s="234">
        <v>100</v>
      </c>
      <c r="J464" s="234"/>
      <c r="K464" s="234">
        <f t="shared" si="201"/>
        <v>0</v>
      </c>
    </row>
    <row r="465" spans="1:11" hidden="1" x14ac:dyDescent="0.2">
      <c r="A465" s="103" t="s">
        <v>601</v>
      </c>
      <c r="B465" s="120" t="s">
        <v>740</v>
      </c>
      <c r="C465" s="120">
        <v>559</v>
      </c>
      <c r="D465" s="103"/>
      <c r="E465" s="104">
        <v>312</v>
      </c>
      <c r="F465" s="140"/>
      <c r="G465" s="105"/>
      <c r="H465" s="106">
        <f t="shared" ref="H465:J465" si="237">H466</f>
        <v>100</v>
      </c>
      <c r="I465" s="106">
        <f t="shared" si="237"/>
        <v>100</v>
      </c>
      <c r="J465" s="106">
        <f t="shared" si="237"/>
        <v>0</v>
      </c>
      <c r="K465" s="106">
        <f t="shared" si="201"/>
        <v>0</v>
      </c>
    </row>
    <row r="466" spans="1:11" s="138" customFormat="1" ht="15" hidden="1" x14ac:dyDescent="0.2">
      <c r="A466" s="108" t="s">
        <v>601</v>
      </c>
      <c r="B466" s="123" t="s">
        <v>740</v>
      </c>
      <c r="C466" s="123">
        <v>559</v>
      </c>
      <c r="D466" s="108" t="s">
        <v>31</v>
      </c>
      <c r="E466" s="109">
        <v>3121</v>
      </c>
      <c r="F466" s="141" t="s">
        <v>471</v>
      </c>
      <c r="G466" s="131"/>
      <c r="H466" s="234">
        <v>100</v>
      </c>
      <c r="I466" s="234">
        <v>100</v>
      </c>
      <c r="J466" s="234"/>
      <c r="K466" s="234">
        <f t="shared" si="201"/>
        <v>0</v>
      </c>
    </row>
    <row r="467" spans="1:11" hidden="1" x14ac:dyDescent="0.2">
      <c r="A467" s="103" t="s">
        <v>601</v>
      </c>
      <c r="B467" s="120" t="s">
        <v>740</v>
      </c>
      <c r="C467" s="120">
        <v>559</v>
      </c>
      <c r="D467" s="103"/>
      <c r="E467" s="104">
        <v>313</v>
      </c>
      <c r="F467" s="140"/>
      <c r="G467" s="105"/>
      <c r="H467" s="106">
        <f t="shared" ref="H467:J467" si="238">H468</f>
        <v>100</v>
      </c>
      <c r="I467" s="106">
        <f t="shared" si="238"/>
        <v>100</v>
      </c>
      <c r="J467" s="106">
        <f t="shared" si="238"/>
        <v>0</v>
      </c>
      <c r="K467" s="106">
        <f t="shared" si="201"/>
        <v>0</v>
      </c>
    </row>
    <row r="468" spans="1:11" ht="15" hidden="1" x14ac:dyDescent="0.2">
      <c r="A468" s="108" t="s">
        <v>601</v>
      </c>
      <c r="B468" s="123" t="s">
        <v>740</v>
      </c>
      <c r="C468" s="123">
        <v>559</v>
      </c>
      <c r="D468" s="108" t="s">
        <v>31</v>
      </c>
      <c r="E468" s="109">
        <v>3132</v>
      </c>
      <c r="F468" s="141" t="s">
        <v>40</v>
      </c>
      <c r="G468" s="131"/>
      <c r="H468" s="234">
        <v>100</v>
      </c>
      <c r="I468" s="234">
        <v>100</v>
      </c>
      <c r="J468" s="234"/>
      <c r="K468" s="234">
        <f t="shared" si="201"/>
        <v>0</v>
      </c>
    </row>
    <row r="469" spans="1:11" hidden="1" x14ac:dyDescent="0.2">
      <c r="A469" s="194" t="s">
        <v>601</v>
      </c>
      <c r="B469" s="175" t="s">
        <v>740</v>
      </c>
      <c r="C469" s="165">
        <v>559</v>
      </c>
      <c r="D469" s="165"/>
      <c r="E469" s="166">
        <v>32</v>
      </c>
      <c r="F469" s="167"/>
      <c r="G469" s="168"/>
      <c r="H469" s="247">
        <f t="shared" ref="H469:I469" si="239">H470+H474+H476+H486+H484</f>
        <v>248400</v>
      </c>
      <c r="I469" s="247">
        <f t="shared" si="239"/>
        <v>248400</v>
      </c>
      <c r="J469" s="247">
        <f t="shared" ref="J469" si="240">J470+J474+J476+J486+J484</f>
        <v>0</v>
      </c>
      <c r="K469" s="247">
        <f t="shared" si="201"/>
        <v>0</v>
      </c>
    </row>
    <row r="470" spans="1:11" hidden="1" x14ac:dyDescent="0.2">
      <c r="A470" s="103" t="s">
        <v>601</v>
      </c>
      <c r="B470" s="102" t="s">
        <v>740</v>
      </c>
      <c r="C470" s="102">
        <v>559</v>
      </c>
      <c r="D470" s="103"/>
      <c r="E470" s="104">
        <v>321</v>
      </c>
      <c r="F470" s="140"/>
      <c r="G470" s="105"/>
      <c r="H470" s="246">
        <f t="shared" ref="H470:I470" si="241">H471+H472+H473</f>
        <v>52600</v>
      </c>
      <c r="I470" s="246">
        <f t="shared" si="241"/>
        <v>52600</v>
      </c>
      <c r="J470" s="246">
        <f t="shared" ref="J470" si="242">J471+J472+J473</f>
        <v>0</v>
      </c>
      <c r="K470" s="246">
        <f t="shared" ref="K470:K533" si="243">H470-I470+J470</f>
        <v>0</v>
      </c>
    </row>
    <row r="471" spans="1:11" ht="15" hidden="1" x14ac:dyDescent="0.2">
      <c r="A471" s="108" t="s">
        <v>601</v>
      </c>
      <c r="B471" s="94" t="s">
        <v>740</v>
      </c>
      <c r="C471" s="94">
        <v>559</v>
      </c>
      <c r="D471" s="108" t="s">
        <v>31</v>
      </c>
      <c r="E471" s="109">
        <v>3211</v>
      </c>
      <c r="F471" s="141" t="s">
        <v>42</v>
      </c>
      <c r="G471" s="110"/>
      <c r="H471" s="231">
        <v>50000</v>
      </c>
      <c r="I471" s="231">
        <v>50000</v>
      </c>
      <c r="J471" s="231"/>
      <c r="K471" s="231">
        <f t="shared" si="243"/>
        <v>0</v>
      </c>
    </row>
    <row r="472" spans="1:11" s="100" customFormat="1" ht="30" hidden="1" x14ac:dyDescent="0.2">
      <c r="A472" s="108" t="s">
        <v>601</v>
      </c>
      <c r="B472" s="123" t="s">
        <v>740</v>
      </c>
      <c r="C472" s="123">
        <v>559</v>
      </c>
      <c r="D472" s="108" t="s">
        <v>31</v>
      </c>
      <c r="E472" s="109">
        <v>3212</v>
      </c>
      <c r="F472" s="141" t="s">
        <v>43</v>
      </c>
      <c r="G472" s="110"/>
      <c r="H472" s="234">
        <v>100</v>
      </c>
      <c r="I472" s="234">
        <v>100</v>
      </c>
      <c r="J472" s="234"/>
      <c r="K472" s="234">
        <f t="shared" si="243"/>
        <v>0</v>
      </c>
    </row>
    <row r="473" spans="1:11" ht="15" hidden="1" x14ac:dyDescent="0.2">
      <c r="A473" s="108" t="s">
        <v>601</v>
      </c>
      <c r="B473" s="123" t="s">
        <v>740</v>
      </c>
      <c r="C473" s="123">
        <v>559</v>
      </c>
      <c r="D473" s="108" t="s">
        <v>31</v>
      </c>
      <c r="E473" s="109">
        <v>3213</v>
      </c>
      <c r="F473" s="141" t="s">
        <v>44</v>
      </c>
      <c r="G473" s="110"/>
      <c r="H473" s="244">
        <v>2500</v>
      </c>
      <c r="I473" s="244">
        <v>2500</v>
      </c>
      <c r="J473" s="244"/>
      <c r="K473" s="244">
        <f t="shared" si="243"/>
        <v>0</v>
      </c>
    </row>
    <row r="474" spans="1:11" hidden="1" x14ac:dyDescent="0.2">
      <c r="A474" s="103" t="s">
        <v>601</v>
      </c>
      <c r="B474" s="102" t="s">
        <v>740</v>
      </c>
      <c r="C474" s="102">
        <v>559</v>
      </c>
      <c r="D474" s="103"/>
      <c r="E474" s="104">
        <v>322</v>
      </c>
      <c r="F474" s="140"/>
      <c r="G474" s="105"/>
      <c r="H474" s="246">
        <f t="shared" ref="H474:J474" si="244">H475</f>
        <v>100</v>
      </c>
      <c r="I474" s="246">
        <f t="shared" si="244"/>
        <v>100</v>
      </c>
      <c r="J474" s="246">
        <f t="shared" si="244"/>
        <v>0</v>
      </c>
      <c r="K474" s="246">
        <f t="shared" si="243"/>
        <v>0</v>
      </c>
    </row>
    <row r="475" spans="1:11" ht="15" hidden="1" x14ac:dyDescent="0.2">
      <c r="A475" s="108" t="s">
        <v>601</v>
      </c>
      <c r="B475" s="94" t="s">
        <v>740</v>
      </c>
      <c r="C475" s="94">
        <v>559</v>
      </c>
      <c r="D475" s="108" t="s">
        <v>31</v>
      </c>
      <c r="E475" s="109">
        <v>3221</v>
      </c>
      <c r="F475" s="141" t="s">
        <v>297</v>
      </c>
      <c r="G475" s="110"/>
      <c r="H475" s="228">
        <v>100</v>
      </c>
      <c r="I475" s="228">
        <v>100</v>
      </c>
      <c r="J475" s="228"/>
      <c r="K475" s="228">
        <f t="shared" si="243"/>
        <v>0</v>
      </c>
    </row>
    <row r="476" spans="1:11" hidden="1" x14ac:dyDescent="0.2">
      <c r="A476" s="103" t="s">
        <v>601</v>
      </c>
      <c r="B476" s="102" t="s">
        <v>740</v>
      </c>
      <c r="C476" s="102">
        <v>559</v>
      </c>
      <c r="D476" s="103"/>
      <c r="E476" s="104">
        <v>323</v>
      </c>
      <c r="F476" s="140"/>
      <c r="G476" s="105"/>
      <c r="H476" s="246">
        <f>SUM(H477:H483)</f>
        <v>194600</v>
      </c>
      <c r="I476" s="246">
        <f>SUM(I477:I483)</f>
        <v>194600</v>
      </c>
      <c r="J476" s="246">
        <f>SUM(J477:J483)</f>
        <v>0</v>
      </c>
      <c r="K476" s="246">
        <f t="shared" si="243"/>
        <v>0</v>
      </c>
    </row>
    <row r="477" spans="1:11" ht="15" hidden="1" x14ac:dyDescent="0.2">
      <c r="A477" s="108" t="s">
        <v>601</v>
      </c>
      <c r="B477" s="94" t="s">
        <v>740</v>
      </c>
      <c r="C477" s="94">
        <v>559</v>
      </c>
      <c r="D477" s="108" t="s">
        <v>31</v>
      </c>
      <c r="E477" s="109">
        <v>3231</v>
      </c>
      <c r="F477" s="141" t="s">
        <v>52</v>
      </c>
      <c r="G477" s="110"/>
      <c r="H477" s="233">
        <v>100</v>
      </c>
      <c r="I477" s="233">
        <v>100</v>
      </c>
      <c r="J477" s="233"/>
      <c r="K477" s="233">
        <f t="shared" si="243"/>
        <v>0</v>
      </c>
    </row>
    <row r="478" spans="1:11" ht="15" hidden="1" x14ac:dyDescent="0.2">
      <c r="A478" s="108" t="s">
        <v>601</v>
      </c>
      <c r="B478" s="94" t="s">
        <v>740</v>
      </c>
      <c r="C478" s="94">
        <v>559</v>
      </c>
      <c r="D478" s="108" t="s">
        <v>31</v>
      </c>
      <c r="E478" s="109">
        <v>3232</v>
      </c>
      <c r="F478" s="141" t="s">
        <v>53</v>
      </c>
      <c r="G478" s="110"/>
      <c r="H478" s="244">
        <v>100</v>
      </c>
      <c r="I478" s="244">
        <v>100</v>
      </c>
      <c r="J478" s="244"/>
      <c r="K478" s="244">
        <f t="shared" si="243"/>
        <v>0</v>
      </c>
    </row>
    <row r="479" spans="1:11" ht="15" hidden="1" x14ac:dyDescent="0.2">
      <c r="A479" s="108" t="s">
        <v>601</v>
      </c>
      <c r="B479" s="94" t="s">
        <v>740</v>
      </c>
      <c r="C479" s="94">
        <v>559</v>
      </c>
      <c r="D479" s="108" t="s">
        <v>31</v>
      </c>
      <c r="E479" s="109">
        <v>3233</v>
      </c>
      <c r="F479" s="141" t="s">
        <v>54</v>
      </c>
      <c r="G479" s="110"/>
      <c r="H479" s="244">
        <v>20000</v>
      </c>
      <c r="I479" s="244">
        <v>20000</v>
      </c>
      <c r="J479" s="244"/>
      <c r="K479" s="244">
        <f t="shared" si="243"/>
        <v>0</v>
      </c>
    </row>
    <row r="480" spans="1:11" ht="15" hidden="1" x14ac:dyDescent="0.2">
      <c r="A480" s="108" t="s">
        <v>601</v>
      </c>
      <c r="B480" s="94" t="s">
        <v>740</v>
      </c>
      <c r="C480" s="94">
        <v>559</v>
      </c>
      <c r="D480" s="108" t="s">
        <v>31</v>
      </c>
      <c r="E480" s="109">
        <v>3235</v>
      </c>
      <c r="F480" s="141" t="s">
        <v>56</v>
      </c>
      <c r="G480" s="110"/>
      <c r="H480" s="244">
        <v>100</v>
      </c>
      <c r="I480" s="244">
        <v>100</v>
      </c>
      <c r="J480" s="244"/>
      <c r="K480" s="244">
        <f t="shared" si="243"/>
        <v>0</v>
      </c>
    </row>
    <row r="481" spans="1:11" ht="15" hidden="1" x14ac:dyDescent="0.2">
      <c r="A481" s="108" t="s">
        <v>601</v>
      </c>
      <c r="B481" s="94" t="s">
        <v>740</v>
      </c>
      <c r="C481" s="94">
        <v>559</v>
      </c>
      <c r="D481" s="108" t="s">
        <v>31</v>
      </c>
      <c r="E481" s="109">
        <v>3237</v>
      </c>
      <c r="F481" s="141" t="s">
        <v>58</v>
      </c>
      <c r="G481" s="110"/>
      <c r="H481" s="244">
        <v>75000</v>
      </c>
      <c r="I481" s="244">
        <v>75000</v>
      </c>
      <c r="J481" s="244"/>
      <c r="K481" s="244">
        <f t="shared" si="243"/>
        <v>0</v>
      </c>
    </row>
    <row r="482" spans="1:11" s="100" customFormat="1" hidden="1" x14ac:dyDescent="0.2">
      <c r="A482" s="108" t="s">
        <v>601</v>
      </c>
      <c r="B482" s="94" t="s">
        <v>740</v>
      </c>
      <c r="C482" s="94">
        <v>559</v>
      </c>
      <c r="D482" s="108" t="s">
        <v>31</v>
      </c>
      <c r="E482" s="109">
        <v>3238</v>
      </c>
      <c r="F482" s="141" t="s">
        <v>59</v>
      </c>
      <c r="G482" s="110"/>
      <c r="H482" s="244">
        <v>99200</v>
      </c>
      <c r="I482" s="244">
        <v>99200</v>
      </c>
      <c r="J482" s="244"/>
      <c r="K482" s="244">
        <f t="shared" si="243"/>
        <v>0</v>
      </c>
    </row>
    <row r="483" spans="1:11" ht="15" hidden="1" x14ac:dyDescent="0.2">
      <c r="A483" s="108" t="s">
        <v>601</v>
      </c>
      <c r="B483" s="94" t="s">
        <v>740</v>
      </c>
      <c r="C483" s="94">
        <v>559</v>
      </c>
      <c r="D483" s="108" t="s">
        <v>31</v>
      </c>
      <c r="E483" s="109">
        <v>3239</v>
      </c>
      <c r="F483" s="141" t="s">
        <v>60</v>
      </c>
      <c r="G483" s="110"/>
      <c r="H483" s="234">
        <v>100</v>
      </c>
      <c r="I483" s="234">
        <v>100</v>
      </c>
      <c r="J483" s="234"/>
      <c r="K483" s="234">
        <f t="shared" si="243"/>
        <v>0</v>
      </c>
    </row>
    <row r="484" spans="1:11" hidden="1" x14ac:dyDescent="0.2">
      <c r="A484" s="103" t="s">
        <v>601</v>
      </c>
      <c r="B484" s="102" t="s">
        <v>740</v>
      </c>
      <c r="C484" s="102">
        <v>559</v>
      </c>
      <c r="D484" s="103"/>
      <c r="E484" s="104">
        <v>324</v>
      </c>
      <c r="F484" s="140"/>
      <c r="G484" s="105"/>
      <c r="H484" s="156">
        <f t="shared" ref="H484:J484" si="245">H485</f>
        <v>100</v>
      </c>
      <c r="I484" s="156">
        <f t="shared" si="245"/>
        <v>100</v>
      </c>
      <c r="J484" s="156">
        <f t="shared" si="245"/>
        <v>0</v>
      </c>
      <c r="K484" s="156">
        <f t="shared" si="243"/>
        <v>0</v>
      </c>
    </row>
    <row r="485" spans="1:11" ht="30" hidden="1" x14ac:dyDescent="0.2">
      <c r="A485" s="108" t="s">
        <v>601</v>
      </c>
      <c r="B485" s="94" t="s">
        <v>740</v>
      </c>
      <c r="C485" s="94">
        <v>559</v>
      </c>
      <c r="D485" s="108" t="s">
        <v>31</v>
      </c>
      <c r="E485" s="109">
        <v>3241</v>
      </c>
      <c r="F485" s="141" t="s">
        <v>205</v>
      </c>
      <c r="G485" s="110"/>
      <c r="H485" s="233">
        <v>100</v>
      </c>
      <c r="I485" s="233">
        <v>100</v>
      </c>
      <c r="J485" s="233"/>
      <c r="K485" s="233">
        <f t="shared" si="243"/>
        <v>0</v>
      </c>
    </row>
    <row r="486" spans="1:11" hidden="1" x14ac:dyDescent="0.2">
      <c r="A486" s="103" t="s">
        <v>601</v>
      </c>
      <c r="B486" s="102" t="s">
        <v>740</v>
      </c>
      <c r="C486" s="102">
        <v>559</v>
      </c>
      <c r="D486" s="103"/>
      <c r="E486" s="104">
        <v>329</v>
      </c>
      <c r="F486" s="140"/>
      <c r="G486" s="105"/>
      <c r="H486" s="246">
        <f t="shared" ref="H486:J486" si="246">H487</f>
        <v>1000</v>
      </c>
      <c r="I486" s="246">
        <f t="shared" si="246"/>
        <v>1000</v>
      </c>
      <c r="J486" s="246">
        <f t="shared" si="246"/>
        <v>0</v>
      </c>
      <c r="K486" s="246">
        <f t="shared" si="243"/>
        <v>0</v>
      </c>
    </row>
    <row r="487" spans="1:11" ht="15" hidden="1" x14ac:dyDescent="0.2">
      <c r="A487" s="108" t="s">
        <v>601</v>
      </c>
      <c r="B487" s="94" t="s">
        <v>740</v>
      </c>
      <c r="C487" s="94">
        <v>559</v>
      </c>
      <c r="D487" s="108" t="s">
        <v>31</v>
      </c>
      <c r="E487" s="109">
        <v>3293</v>
      </c>
      <c r="F487" s="141" t="s">
        <v>64</v>
      </c>
      <c r="G487" s="110"/>
      <c r="H487" s="231">
        <v>1000</v>
      </c>
      <c r="I487" s="231">
        <v>1000</v>
      </c>
      <c r="J487" s="231"/>
      <c r="K487" s="231">
        <f t="shared" si="243"/>
        <v>0</v>
      </c>
    </row>
    <row r="488" spans="1:11" hidden="1" x14ac:dyDescent="0.2">
      <c r="A488" s="194" t="s">
        <v>601</v>
      </c>
      <c r="B488" s="175" t="s">
        <v>740</v>
      </c>
      <c r="C488" s="165">
        <v>559</v>
      </c>
      <c r="D488" s="165"/>
      <c r="E488" s="166">
        <v>42</v>
      </c>
      <c r="F488" s="167"/>
      <c r="G488" s="168"/>
      <c r="H488" s="247">
        <f t="shared" ref="H488:J488" si="247">H489</f>
        <v>200</v>
      </c>
      <c r="I488" s="247">
        <f t="shared" si="247"/>
        <v>200</v>
      </c>
      <c r="J488" s="247">
        <f t="shared" si="247"/>
        <v>0</v>
      </c>
      <c r="K488" s="247">
        <f t="shared" si="243"/>
        <v>0</v>
      </c>
    </row>
    <row r="489" spans="1:11" hidden="1" x14ac:dyDescent="0.2">
      <c r="A489" s="103" t="s">
        <v>601</v>
      </c>
      <c r="B489" s="102" t="s">
        <v>740</v>
      </c>
      <c r="C489" s="102">
        <v>559</v>
      </c>
      <c r="D489" s="103"/>
      <c r="E489" s="104">
        <v>422</v>
      </c>
      <c r="F489" s="140"/>
      <c r="G489" s="105"/>
      <c r="H489" s="246">
        <f t="shared" ref="H489:I489" si="248">H490+H491</f>
        <v>200</v>
      </c>
      <c r="I489" s="246">
        <f t="shared" si="248"/>
        <v>200</v>
      </c>
      <c r="J489" s="246">
        <f t="shared" ref="J489" si="249">J490+J491</f>
        <v>0</v>
      </c>
      <c r="K489" s="246">
        <f t="shared" si="243"/>
        <v>0</v>
      </c>
    </row>
    <row r="490" spans="1:11" ht="15" hidden="1" x14ac:dyDescent="0.2">
      <c r="A490" s="108" t="s">
        <v>601</v>
      </c>
      <c r="B490" s="94" t="s">
        <v>740</v>
      </c>
      <c r="C490" s="94">
        <v>559</v>
      </c>
      <c r="D490" s="108" t="s">
        <v>31</v>
      </c>
      <c r="E490" s="109">
        <v>4222</v>
      </c>
      <c r="F490" s="141" t="s">
        <v>75</v>
      </c>
      <c r="G490" s="110"/>
      <c r="H490" s="233">
        <v>100</v>
      </c>
      <c r="I490" s="233">
        <v>100</v>
      </c>
      <c r="J490" s="233"/>
      <c r="K490" s="233">
        <f t="shared" si="243"/>
        <v>0</v>
      </c>
    </row>
    <row r="491" spans="1:11" s="100" customFormat="1" hidden="1" x14ac:dyDescent="0.2">
      <c r="A491" s="146" t="s">
        <v>601</v>
      </c>
      <c r="B491" s="94" t="s">
        <v>740</v>
      </c>
      <c r="C491" s="94">
        <v>559</v>
      </c>
      <c r="D491" s="108" t="s">
        <v>31</v>
      </c>
      <c r="E491" s="109">
        <v>4227</v>
      </c>
      <c r="F491" s="141" t="s">
        <v>77</v>
      </c>
      <c r="G491" s="110"/>
      <c r="H491" s="233">
        <v>100</v>
      </c>
      <c r="I491" s="233">
        <v>100</v>
      </c>
      <c r="J491" s="233"/>
      <c r="K491" s="233">
        <f t="shared" si="243"/>
        <v>0</v>
      </c>
    </row>
    <row r="492" spans="1:11" ht="56.25" hidden="1" x14ac:dyDescent="0.2">
      <c r="A492" s="195" t="s">
        <v>601</v>
      </c>
      <c r="B492" s="170" t="s">
        <v>742</v>
      </c>
      <c r="C492" s="170"/>
      <c r="D492" s="170"/>
      <c r="E492" s="171"/>
      <c r="F492" s="173" t="s">
        <v>743</v>
      </c>
      <c r="G492" s="174" t="s">
        <v>659</v>
      </c>
      <c r="H492" s="248">
        <f>H501+H507+H498+H493</f>
        <v>108698092</v>
      </c>
      <c r="I492" s="248">
        <f>I501+I507+I498+I493</f>
        <v>78457953</v>
      </c>
      <c r="J492" s="248">
        <f>J501+J507+J498+J493</f>
        <v>5865260</v>
      </c>
      <c r="K492" s="248">
        <f t="shared" si="243"/>
        <v>36105399</v>
      </c>
    </row>
    <row r="493" spans="1:11" s="224" customFormat="1" hidden="1" x14ac:dyDescent="0.2">
      <c r="A493" s="194" t="s">
        <v>601</v>
      </c>
      <c r="B493" s="175" t="s">
        <v>742</v>
      </c>
      <c r="C493" s="165">
        <v>581</v>
      </c>
      <c r="D493" s="165"/>
      <c r="E493" s="166">
        <v>31</v>
      </c>
      <c r="F493" s="167"/>
      <c r="G493" s="168"/>
      <c r="H493" s="247">
        <f t="shared" ref="H493:I493" si="250">H494+H496</f>
        <v>600</v>
      </c>
      <c r="I493" s="247">
        <f t="shared" si="250"/>
        <v>600</v>
      </c>
      <c r="J493" s="247">
        <f t="shared" ref="J493" si="251">J494+J496</f>
        <v>0</v>
      </c>
      <c r="K493" s="247">
        <f t="shared" si="243"/>
        <v>0</v>
      </c>
    </row>
    <row r="494" spans="1:11" s="207" customFormat="1" hidden="1" x14ac:dyDescent="0.2">
      <c r="A494" s="103" t="s">
        <v>601</v>
      </c>
      <c r="B494" s="120" t="s">
        <v>742</v>
      </c>
      <c r="C494" s="120">
        <v>581</v>
      </c>
      <c r="D494" s="103"/>
      <c r="E494" s="104">
        <v>311</v>
      </c>
      <c r="F494" s="140"/>
      <c r="G494" s="105"/>
      <c r="H494" s="106">
        <f t="shared" ref="H494:J494" si="252">H495</f>
        <v>300</v>
      </c>
      <c r="I494" s="106">
        <f t="shared" si="252"/>
        <v>300</v>
      </c>
      <c r="J494" s="106">
        <f t="shared" si="252"/>
        <v>0</v>
      </c>
      <c r="K494" s="106">
        <f t="shared" si="243"/>
        <v>0</v>
      </c>
    </row>
    <row r="495" spans="1:11" s="224" customFormat="1" ht="15" hidden="1" x14ac:dyDescent="0.2">
      <c r="A495" s="108" t="s">
        <v>601</v>
      </c>
      <c r="B495" s="123" t="s">
        <v>742</v>
      </c>
      <c r="C495" s="123">
        <v>581</v>
      </c>
      <c r="D495" s="108" t="s">
        <v>258</v>
      </c>
      <c r="E495" s="109">
        <v>3111</v>
      </c>
      <c r="F495" s="141" t="s">
        <v>33</v>
      </c>
      <c r="G495" s="131"/>
      <c r="H495" s="231">
        <v>300</v>
      </c>
      <c r="I495" s="231">
        <v>300</v>
      </c>
      <c r="J495" s="231"/>
      <c r="K495" s="231">
        <f t="shared" si="243"/>
        <v>0</v>
      </c>
    </row>
    <row r="496" spans="1:11" s="223" customFormat="1" hidden="1" x14ac:dyDescent="0.2">
      <c r="A496" s="103" t="s">
        <v>601</v>
      </c>
      <c r="B496" s="120" t="s">
        <v>742</v>
      </c>
      <c r="C496" s="120">
        <v>581</v>
      </c>
      <c r="D496" s="103"/>
      <c r="E496" s="104">
        <v>313</v>
      </c>
      <c r="F496" s="140"/>
      <c r="G496" s="105"/>
      <c r="H496" s="106">
        <f t="shared" ref="H496:J496" si="253">H497</f>
        <v>300</v>
      </c>
      <c r="I496" s="106">
        <f t="shared" si="253"/>
        <v>300</v>
      </c>
      <c r="J496" s="106">
        <f t="shared" si="253"/>
        <v>0</v>
      </c>
      <c r="K496" s="106">
        <f t="shared" si="243"/>
        <v>0</v>
      </c>
    </row>
    <row r="497" spans="1:11" s="207" customFormat="1" ht="15" hidden="1" x14ac:dyDescent="0.2">
      <c r="A497" s="108" t="s">
        <v>601</v>
      </c>
      <c r="B497" s="123" t="s">
        <v>742</v>
      </c>
      <c r="C497" s="123">
        <v>581</v>
      </c>
      <c r="D497" s="108" t="s">
        <v>258</v>
      </c>
      <c r="E497" s="109">
        <v>3132</v>
      </c>
      <c r="F497" s="141" t="s">
        <v>40</v>
      </c>
      <c r="G497" s="131"/>
      <c r="H497" s="231">
        <v>300</v>
      </c>
      <c r="I497" s="231">
        <v>300</v>
      </c>
      <c r="J497" s="231"/>
      <c r="K497" s="231">
        <f t="shared" si="243"/>
        <v>0</v>
      </c>
    </row>
    <row r="498" spans="1:11" s="138" customFormat="1" hidden="1" x14ac:dyDescent="0.2">
      <c r="A498" s="194" t="s">
        <v>601</v>
      </c>
      <c r="B498" s="175" t="s">
        <v>742</v>
      </c>
      <c r="C498" s="165">
        <v>581</v>
      </c>
      <c r="D498" s="165"/>
      <c r="E498" s="166">
        <v>35</v>
      </c>
      <c r="F498" s="167"/>
      <c r="G498" s="168"/>
      <c r="H498" s="247">
        <f t="shared" ref="H498:J498" si="254">H499</f>
        <v>130100</v>
      </c>
      <c r="I498" s="247">
        <f t="shared" si="254"/>
        <v>130100</v>
      </c>
      <c r="J498" s="247">
        <f t="shared" si="254"/>
        <v>0</v>
      </c>
      <c r="K498" s="247">
        <f t="shared" si="243"/>
        <v>0</v>
      </c>
    </row>
    <row r="499" spans="1:11" hidden="1" x14ac:dyDescent="0.2">
      <c r="A499" s="117" t="s">
        <v>601</v>
      </c>
      <c r="B499" s="101" t="s">
        <v>742</v>
      </c>
      <c r="C499" s="102">
        <v>581</v>
      </c>
      <c r="D499" s="103"/>
      <c r="E499" s="104">
        <v>353</v>
      </c>
      <c r="F499" s="140"/>
      <c r="G499" s="105"/>
      <c r="H499" s="106">
        <f>H500</f>
        <v>130100</v>
      </c>
      <c r="I499" s="106">
        <f>I500</f>
        <v>130100</v>
      </c>
      <c r="J499" s="106">
        <f>J500</f>
        <v>0</v>
      </c>
      <c r="K499" s="106">
        <f t="shared" si="243"/>
        <v>0</v>
      </c>
    </row>
    <row r="500" spans="1:11" s="100" customFormat="1" ht="30" hidden="1" x14ac:dyDescent="0.2">
      <c r="A500" s="146" t="s">
        <v>601</v>
      </c>
      <c r="B500" s="135" t="s">
        <v>742</v>
      </c>
      <c r="C500" s="135">
        <v>581</v>
      </c>
      <c r="D500" s="136" t="s">
        <v>325</v>
      </c>
      <c r="E500" s="137">
        <v>3531</v>
      </c>
      <c r="F500" s="142" t="s">
        <v>886</v>
      </c>
      <c r="G500" s="131"/>
      <c r="H500" s="230">
        <v>130100</v>
      </c>
      <c r="I500" s="230">
        <v>130100</v>
      </c>
      <c r="J500" s="230"/>
      <c r="K500" s="230">
        <f t="shared" si="243"/>
        <v>0</v>
      </c>
    </row>
    <row r="501" spans="1:11" s="138" customFormat="1" hidden="1" x14ac:dyDescent="0.2">
      <c r="A501" s="194" t="s">
        <v>601</v>
      </c>
      <c r="B501" s="175" t="s">
        <v>742</v>
      </c>
      <c r="C501" s="165">
        <v>581</v>
      </c>
      <c r="D501" s="165"/>
      <c r="E501" s="166">
        <v>36</v>
      </c>
      <c r="F501" s="167"/>
      <c r="G501" s="168"/>
      <c r="H501" s="247">
        <f t="shared" ref="H501:J501" si="255">SUM(H502)</f>
        <v>23653450</v>
      </c>
      <c r="I501" s="247">
        <f t="shared" si="255"/>
        <v>3763805</v>
      </c>
      <c r="J501" s="247">
        <f t="shared" si="255"/>
        <v>0</v>
      </c>
      <c r="K501" s="247">
        <f t="shared" si="243"/>
        <v>19889645</v>
      </c>
    </row>
    <row r="502" spans="1:11" s="138" customFormat="1" hidden="1" x14ac:dyDescent="0.2">
      <c r="A502" s="117" t="s">
        <v>601</v>
      </c>
      <c r="B502" s="101" t="s">
        <v>742</v>
      </c>
      <c r="C502" s="102">
        <v>581</v>
      </c>
      <c r="D502" s="103"/>
      <c r="E502" s="104">
        <v>368</v>
      </c>
      <c r="F502" s="140"/>
      <c r="G502" s="105"/>
      <c r="H502" s="106">
        <f>SUM(H503:H506)</f>
        <v>23653450</v>
      </c>
      <c r="I502" s="106">
        <f>SUM(I503:I506)</f>
        <v>3763805</v>
      </c>
      <c r="J502" s="106">
        <f>SUM(J503:J506)</f>
        <v>0</v>
      </c>
      <c r="K502" s="106">
        <f t="shared" si="243"/>
        <v>19889645</v>
      </c>
    </row>
    <row r="503" spans="1:11" s="138" customFormat="1" ht="30" hidden="1" x14ac:dyDescent="0.2">
      <c r="A503" s="135" t="s">
        <v>601</v>
      </c>
      <c r="B503" s="135" t="s">
        <v>742</v>
      </c>
      <c r="C503" s="135">
        <v>581</v>
      </c>
      <c r="D503" s="136" t="s">
        <v>325</v>
      </c>
      <c r="E503" s="137">
        <v>3681</v>
      </c>
      <c r="F503" s="142" t="s">
        <v>882</v>
      </c>
      <c r="G503" s="131"/>
      <c r="H503" s="233">
        <v>100</v>
      </c>
      <c r="I503" s="233">
        <v>100</v>
      </c>
      <c r="J503" s="233"/>
      <c r="K503" s="233">
        <f t="shared" si="243"/>
        <v>0</v>
      </c>
    </row>
    <row r="504" spans="1:11" s="138" customFormat="1" ht="30" hidden="1" x14ac:dyDescent="0.2">
      <c r="A504" s="135" t="s">
        <v>601</v>
      </c>
      <c r="B504" s="135" t="s">
        <v>742</v>
      </c>
      <c r="C504" s="135">
        <v>581</v>
      </c>
      <c r="D504" s="136" t="s">
        <v>258</v>
      </c>
      <c r="E504" s="137">
        <v>3682</v>
      </c>
      <c r="F504" s="142" t="s">
        <v>744</v>
      </c>
      <c r="G504" s="131"/>
      <c r="H504" s="244">
        <v>2764350</v>
      </c>
      <c r="I504" s="244">
        <v>2764350</v>
      </c>
      <c r="J504" s="244"/>
      <c r="K504" s="244">
        <f t="shared" si="243"/>
        <v>0</v>
      </c>
    </row>
    <row r="505" spans="1:11" ht="30" hidden="1" x14ac:dyDescent="0.2">
      <c r="A505" s="135" t="s">
        <v>601</v>
      </c>
      <c r="B505" s="135" t="s">
        <v>742</v>
      </c>
      <c r="C505" s="135">
        <v>581</v>
      </c>
      <c r="D505" s="136" t="s">
        <v>270</v>
      </c>
      <c r="E505" s="137">
        <v>3682</v>
      </c>
      <c r="F505" s="142" t="s">
        <v>744</v>
      </c>
      <c r="G505" s="131"/>
      <c r="H505" s="244">
        <v>20389000</v>
      </c>
      <c r="I505" s="244">
        <v>499355</v>
      </c>
      <c r="J505" s="244"/>
      <c r="K505" s="244">
        <f t="shared" si="243"/>
        <v>19889645</v>
      </c>
    </row>
    <row r="506" spans="1:11" s="100" customFormat="1" ht="30" hidden="1" x14ac:dyDescent="0.2">
      <c r="A506" s="135" t="s">
        <v>601</v>
      </c>
      <c r="B506" s="135" t="s">
        <v>742</v>
      </c>
      <c r="C506" s="135">
        <v>581</v>
      </c>
      <c r="D506" s="136" t="s">
        <v>325</v>
      </c>
      <c r="E506" s="137">
        <v>3682</v>
      </c>
      <c r="F506" s="142" t="s">
        <v>744</v>
      </c>
      <c r="G506" s="131"/>
      <c r="H506" s="244">
        <v>500000</v>
      </c>
      <c r="I506" s="244">
        <v>500000</v>
      </c>
      <c r="J506" s="244"/>
      <c r="K506" s="244">
        <f t="shared" si="243"/>
        <v>0</v>
      </c>
    </row>
    <row r="507" spans="1:11" s="138" customFormat="1" hidden="1" x14ac:dyDescent="0.2">
      <c r="A507" s="194" t="s">
        <v>601</v>
      </c>
      <c r="B507" s="175" t="s">
        <v>742</v>
      </c>
      <c r="C507" s="165">
        <v>581</v>
      </c>
      <c r="D507" s="165"/>
      <c r="E507" s="166">
        <v>38</v>
      </c>
      <c r="F507" s="167"/>
      <c r="G507" s="168"/>
      <c r="H507" s="247">
        <f>H508+H510</f>
        <v>84913942</v>
      </c>
      <c r="I507" s="247">
        <f>I508+I510</f>
        <v>74563448</v>
      </c>
      <c r="J507" s="247">
        <f>J508+J510</f>
        <v>5865260</v>
      </c>
      <c r="K507" s="247">
        <f t="shared" si="243"/>
        <v>16215754</v>
      </c>
    </row>
    <row r="508" spans="1:11" s="138" customFormat="1" hidden="1" x14ac:dyDescent="0.2">
      <c r="A508" s="117" t="s">
        <v>601</v>
      </c>
      <c r="B508" s="101" t="s">
        <v>742</v>
      </c>
      <c r="C508" s="102">
        <v>581</v>
      </c>
      <c r="D508" s="103"/>
      <c r="E508" s="104">
        <v>382</v>
      </c>
      <c r="F508" s="140"/>
      <c r="G508" s="105"/>
      <c r="H508" s="106">
        <f t="shared" ref="H508:J508" si="256">SUM(H509)</f>
        <v>1000000</v>
      </c>
      <c r="I508" s="106">
        <f t="shared" si="256"/>
        <v>0</v>
      </c>
      <c r="J508" s="106">
        <f t="shared" si="256"/>
        <v>1239698</v>
      </c>
      <c r="K508" s="106">
        <f t="shared" si="243"/>
        <v>2239698</v>
      </c>
    </row>
    <row r="509" spans="1:11" s="138" customFormat="1" hidden="1" x14ac:dyDescent="0.2">
      <c r="A509" s="146" t="s">
        <v>601</v>
      </c>
      <c r="B509" s="135" t="s">
        <v>742</v>
      </c>
      <c r="C509" s="135">
        <v>581</v>
      </c>
      <c r="D509" s="136" t="s">
        <v>101</v>
      </c>
      <c r="E509" s="137">
        <v>3823</v>
      </c>
      <c r="F509" s="142" t="s">
        <v>888</v>
      </c>
      <c r="G509" s="131"/>
      <c r="H509" s="231">
        <v>1000000</v>
      </c>
      <c r="I509" s="231"/>
      <c r="J509" s="231">
        <v>1239698</v>
      </c>
      <c r="K509" s="231">
        <f t="shared" si="243"/>
        <v>2239698</v>
      </c>
    </row>
    <row r="510" spans="1:11" s="138" customFormat="1" hidden="1" x14ac:dyDescent="0.2">
      <c r="A510" s="146" t="s">
        <v>601</v>
      </c>
      <c r="B510" s="146" t="s">
        <v>742</v>
      </c>
      <c r="C510" s="146">
        <v>581</v>
      </c>
      <c r="D510" s="152"/>
      <c r="E510" s="147">
        <v>386</v>
      </c>
      <c r="F510" s="143"/>
      <c r="G510" s="130"/>
      <c r="H510" s="246">
        <f t="shared" ref="H510:I510" si="257">SUM(H511:H515)</f>
        <v>83913942</v>
      </c>
      <c r="I510" s="246">
        <f t="shared" si="257"/>
        <v>74563448</v>
      </c>
      <c r="J510" s="246">
        <f t="shared" ref="J510" si="258">SUM(J511:J515)</f>
        <v>4625562</v>
      </c>
      <c r="K510" s="246">
        <f t="shared" si="243"/>
        <v>13976056</v>
      </c>
    </row>
    <row r="511" spans="1:11" s="138" customFormat="1" ht="15" hidden="1" x14ac:dyDescent="0.2">
      <c r="A511" s="135" t="s">
        <v>601</v>
      </c>
      <c r="B511" s="135" t="s">
        <v>742</v>
      </c>
      <c r="C511" s="135">
        <v>581</v>
      </c>
      <c r="D511" s="136" t="s">
        <v>258</v>
      </c>
      <c r="E511" s="137">
        <v>3864</v>
      </c>
      <c r="F511" s="142" t="s">
        <v>889</v>
      </c>
      <c r="G511" s="131"/>
      <c r="H511" s="231">
        <v>65013942</v>
      </c>
      <c r="I511" s="231">
        <v>63128405</v>
      </c>
      <c r="J511" s="231"/>
      <c r="K511" s="231">
        <f t="shared" si="243"/>
        <v>1885537</v>
      </c>
    </row>
    <row r="512" spans="1:11" s="138" customFormat="1" ht="15" hidden="1" x14ac:dyDescent="0.2">
      <c r="A512" s="135" t="s">
        <v>601</v>
      </c>
      <c r="B512" s="135" t="s">
        <v>742</v>
      </c>
      <c r="C512" s="135">
        <v>581</v>
      </c>
      <c r="D512" s="136" t="s">
        <v>101</v>
      </c>
      <c r="E512" s="137">
        <v>3864</v>
      </c>
      <c r="F512" s="142" t="s">
        <v>889</v>
      </c>
      <c r="G512" s="131"/>
      <c r="H512" s="244">
        <v>3000000</v>
      </c>
      <c r="I512" s="244">
        <v>3000000</v>
      </c>
      <c r="J512" s="244"/>
      <c r="K512" s="244">
        <f t="shared" si="243"/>
        <v>0</v>
      </c>
    </row>
    <row r="513" spans="1:11" s="138" customFormat="1" ht="15" hidden="1" x14ac:dyDescent="0.2">
      <c r="A513" s="135" t="s">
        <v>601</v>
      </c>
      <c r="B513" s="135" t="s">
        <v>742</v>
      </c>
      <c r="C513" s="135">
        <v>581</v>
      </c>
      <c r="D513" s="136" t="s">
        <v>270</v>
      </c>
      <c r="E513" s="137">
        <v>3864</v>
      </c>
      <c r="F513" s="142" t="s">
        <v>889</v>
      </c>
      <c r="G513" s="131"/>
      <c r="H513" s="244">
        <v>200000</v>
      </c>
      <c r="I513" s="244">
        <v>200000</v>
      </c>
      <c r="J513" s="244"/>
      <c r="K513" s="244">
        <f t="shared" si="243"/>
        <v>0</v>
      </c>
    </row>
    <row r="514" spans="1:11" ht="15" hidden="1" x14ac:dyDescent="0.2">
      <c r="A514" s="135" t="s">
        <v>601</v>
      </c>
      <c r="B514" s="135" t="s">
        <v>742</v>
      </c>
      <c r="C514" s="135">
        <v>581</v>
      </c>
      <c r="D514" s="136" t="s">
        <v>296</v>
      </c>
      <c r="E514" s="137">
        <v>3864</v>
      </c>
      <c r="F514" s="142" t="s">
        <v>889</v>
      </c>
      <c r="G514" s="131"/>
      <c r="H514" s="244">
        <v>1800000</v>
      </c>
      <c r="I514" s="244"/>
      <c r="J514" s="244">
        <v>4625562</v>
      </c>
      <c r="K514" s="244">
        <f t="shared" si="243"/>
        <v>6425562</v>
      </c>
    </row>
    <row r="515" spans="1:11" s="100" customFormat="1" hidden="1" x14ac:dyDescent="0.2">
      <c r="A515" s="135" t="s">
        <v>601</v>
      </c>
      <c r="B515" s="135" t="s">
        <v>742</v>
      </c>
      <c r="C515" s="135">
        <v>581</v>
      </c>
      <c r="D515" s="136" t="s">
        <v>325</v>
      </c>
      <c r="E515" s="137">
        <v>3864</v>
      </c>
      <c r="F515" s="142" t="s">
        <v>889</v>
      </c>
      <c r="G515" s="131"/>
      <c r="H515" s="244">
        <v>13900000</v>
      </c>
      <c r="I515" s="244">
        <v>8235043</v>
      </c>
      <c r="J515" s="244"/>
      <c r="K515" s="244">
        <f t="shared" si="243"/>
        <v>5664957</v>
      </c>
    </row>
    <row r="516" spans="1:11" s="100" customFormat="1" ht="56.25" hidden="1" x14ac:dyDescent="0.2">
      <c r="A516" s="195" t="s">
        <v>601</v>
      </c>
      <c r="B516" s="170" t="s">
        <v>747</v>
      </c>
      <c r="C516" s="170"/>
      <c r="D516" s="170"/>
      <c r="E516" s="171"/>
      <c r="F516" s="173" t="s">
        <v>748</v>
      </c>
      <c r="G516" s="174" t="s">
        <v>659</v>
      </c>
      <c r="H516" s="248">
        <f>H521+H527+H531+H539+H568+H579+H583+H562+H571+H517+H558+H591</f>
        <v>67820821</v>
      </c>
      <c r="I516" s="248">
        <f>I521+I527+I531+I539+I568+I579+I583+I562+I571+I517+I558+I591</f>
        <v>53706303</v>
      </c>
      <c r="J516" s="248">
        <f>J521+J527+J531+J539+J568+J579+J583+J562+J571+J517+J558+J591</f>
        <v>27188850</v>
      </c>
      <c r="K516" s="248">
        <f t="shared" si="243"/>
        <v>41303368</v>
      </c>
    </row>
    <row r="517" spans="1:11" s="223" customFormat="1" hidden="1" x14ac:dyDescent="0.2">
      <c r="A517" s="194" t="s">
        <v>601</v>
      </c>
      <c r="B517" s="175" t="s">
        <v>747</v>
      </c>
      <c r="C517" s="165">
        <v>562</v>
      </c>
      <c r="D517" s="165"/>
      <c r="E517" s="166">
        <v>35</v>
      </c>
      <c r="F517" s="167"/>
      <c r="G517" s="168"/>
      <c r="H517" s="247">
        <f t="shared" ref="H517:J517" si="259">H518</f>
        <v>113430</v>
      </c>
      <c r="I517" s="247">
        <f t="shared" si="259"/>
        <v>113230</v>
      </c>
      <c r="J517" s="247">
        <f t="shared" si="259"/>
        <v>0</v>
      </c>
      <c r="K517" s="247">
        <f t="shared" si="243"/>
        <v>200</v>
      </c>
    </row>
    <row r="518" spans="1:11" s="224" customFormat="1" hidden="1" x14ac:dyDescent="0.2">
      <c r="A518" s="117" t="s">
        <v>601</v>
      </c>
      <c r="B518" s="101" t="s">
        <v>747</v>
      </c>
      <c r="C518" s="102">
        <v>562</v>
      </c>
      <c r="D518" s="103"/>
      <c r="E518" s="104">
        <v>353</v>
      </c>
      <c r="F518" s="140"/>
      <c r="G518" s="105"/>
      <c r="H518" s="106">
        <f t="shared" ref="H518:I518" si="260">H520+H519</f>
        <v>113430</v>
      </c>
      <c r="I518" s="106">
        <f t="shared" si="260"/>
        <v>113230</v>
      </c>
      <c r="J518" s="106">
        <f t="shared" ref="J518" si="261">J520+J519</f>
        <v>0</v>
      </c>
      <c r="K518" s="106">
        <f t="shared" si="243"/>
        <v>200</v>
      </c>
    </row>
    <row r="519" spans="1:11" s="207" customFormat="1" ht="30" hidden="1" x14ac:dyDescent="0.2">
      <c r="A519" s="146" t="s">
        <v>601</v>
      </c>
      <c r="B519" s="135" t="s">
        <v>747</v>
      </c>
      <c r="C519" s="94">
        <v>562</v>
      </c>
      <c r="D519" s="108" t="s">
        <v>258</v>
      </c>
      <c r="E519" s="137">
        <v>3531</v>
      </c>
      <c r="F519" s="142" t="s">
        <v>886</v>
      </c>
      <c r="G519" s="105"/>
      <c r="H519" s="233">
        <v>100</v>
      </c>
      <c r="I519" s="233"/>
      <c r="J519" s="233"/>
      <c r="K519" s="233">
        <f t="shared" si="243"/>
        <v>100</v>
      </c>
    </row>
    <row r="520" spans="1:11" s="207" customFormat="1" ht="30" hidden="1" x14ac:dyDescent="0.2">
      <c r="A520" s="146" t="s">
        <v>601</v>
      </c>
      <c r="B520" s="135" t="s">
        <v>747</v>
      </c>
      <c r="C520" s="94">
        <v>562</v>
      </c>
      <c r="D520" s="136" t="s">
        <v>270</v>
      </c>
      <c r="E520" s="137">
        <v>3531</v>
      </c>
      <c r="F520" s="142" t="s">
        <v>886</v>
      </c>
      <c r="G520" s="131"/>
      <c r="H520" s="244">
        <v>113330</v>
      </c>
      <c r="I520" s="244">
        <v>113230</v>
      </c>
      <c r="J520" s="244"/>
      <c r="K520" s="244">
        <f t="shared" si="243"/>
        <v>100</v>
      </c>
    </row>
    <row r="521" spans="1:11" s="224" customFormat="1" hidden="1" x14ac:dyDescent="0.2">
      <c r="A521" s="194" t="s">
        <v>601</v>
      </c>
      <c r="B521" s="175" t="s">
        <v>747</v>
      </c>
      <c r="C521" s="165">
        <v>562</v>
      </c>
      <c r="D521" s="165"/>
      <c r="E521" s="166">
        <v>36</v>
      </c>
      <c r="F521" s="167"/>
      <c r="G521" s="168"/>
      <c r="H521" s="247">
        <f t="shared" ref="H521:J521" si="262">H522</f>
        <v>38809538</v>
      </c>
      <c r="I521" s="247">
        <f t="shared" si="262"/>
        <v>38309238</v>
      </c>
      <c r="J521" s="247">
        <f t="shared" si="262"/>
        <v>0</v>
      </c>
      <c r="K521" s="247">
        <f t="shared" si="243"/>
        <v>500300</v>
      </c>
    </row>
    <row r="522" spans="1:11" s="224" customFormat="1" hidden="1" x14ac:dyDescent="0.2">
      <c r="A522" s="103" t="s">
        <v>601</v>
      </c>
      <c r="B522" s="102" t="s">
        <v>747</v>
      </c>
      <c r="C522" s="102">
        <v>562</v>
      </c>
      <c r="D522" s="103"/>
      <c r="E522" s="104">
        <v>368</v>
      </c>
      <c r="F522" s="140"/>
      <c r="G522" s="105"/>
      <c r="H522" s="106">
        <f t="shared" ref="H522:I522" si="263">H523+H524+H525+H526</f>
        <v>38809538</v>
      </c>
      <c r="I522" s="106">
        <f t="shared" si="263"/>
        <v>38309238</v>
      </c>
      <c r="J522" s="106">
        <f t="shared" ref="J522" si="264">J523+J524+J525+J526</f>
        <v>0</v>
      </c>
      <c r="K522" s="106">
        <f t="shared" si="243"/>
        <v>500300</v>
      </c>
    </row>
    <row r="523" spans="1:11" s="224" customFormat="1" ht="30" hidden="1" x14ac:dyDescent="0.2">
      <c r="A523" s="108" t="s">
        <v>601</v>
      </c>
      <c r="B523" s="94" t="s">
        <v>747</v>
      </c>
      <c r="C523" s="94">
        <v>562</v>
      </c>
      <c r="D523" s="108" t="s">
        <v>258</v>
      </c>
      <c r="E523" s="109">
        <v>3681</v>
      </c>
      <c r="F523" s="141" t="s">
        <v>882</v>
      </c>
      <c r="G523" s="131"/>
      <c r="H523" s="231">
        <v>225629</v>
      </c>
      <c r="I523" s="231">
        <v>225529</v>
      </c>
      <c r="J523" s="231"/>
      <c r="K523" s="231">
        <f t="shared" si="243"/>
        <v>100</v>
      </c>
    </row>
    <row r="524" spans="1:11" s="224" customFormat="1" ht="30" hidden="1" x14ac:dyDescent="0.2">
      <c r="A524" s="108" t="s">
        <v>601</v>
      </c>
      <c r="B524" s="94" t="s">
        <v>747</v>
      </c>
      <c r="C524" s="94">
        <v>562</v>
      </c>
      <c r="D524" s="108" t="s">
        <v>270</v>
      </c>
      <c r="E524" s="109">
        <v>3681</v>
      </c>
      <c r="F524" s="141" t="s">
        <v>882</v>
      </c>
      <c r="G524" s="131"/>
      <c r="H524" s="244">
        <v>247662</v>
      </c>
      <c r="I524" s="244">
        <v>247562</v>
      </c>
      <c r="J524" s="244"/>
      <c r="K524" s="244">
        <f t="shared" si="243"/>
        <v>100</v>
      </c>
    </row>
    <row r="525" spans="1:11" s="224" customFormat="1" ht="30" hidden="1" x14ac:dyDescent="0.2">
      <c r="A525" s="108" t="s">
        <v>601</v>
      </c>
      <c r="B525" s="94" t="s">
        <v>747</v>
      </c>
      <c r="C525" s="94">
        <v>562</v>
      </c>
      <c r="D525" s="108" t="s">
        <v>258</v>
      </c>
      <c r="E525" s="109">
        <v>3682</v>
      </c>
      <c r="F525" s="141" t="s">
        <v>744</v>
      </c>
      <c r="G525" s="131"/>
      <c r="H525" s="244">
        <v>3395420</v>
      </c>
      <c r="I525" s="244">
        <v>3395320</v>
      </c>
      <c r="J525" s="244"/>
      <c r="K525" s="244">
        <f t="shared" si="243"/>
        <v>100</v>
      </c>
    </row>
    <row r="526" spans="1:11" s="207" customFormat="1" ht="30" hidden="1" x14ac:dyDescent="0.2">
      <c r="A526" s="108" t="s">
        <v>601</v>
      </c>
      <c r="B526" s="94" t="s">
        <v>747</v>
      </c>
      <c r="C526" s="94">
        <v>562</v>
      </c>
      <c r="D526" s="108" t="s">
        <v>270</v>
      </c>
      <c r="E526" s="109">
        <v>3682</v>
      </c>
      <c r="F526" s="141" t="s">
        <v>744</v>
      </c>
      <c r="G526" s="131"/>
      <c r="H526" s="244">
        <v>34940827</v>
      </c>
      <c r="I526" s="244">
        <v>34440827</v>
      </c>
      <c r="J526" s="244"/>
      <c r="K526" s="244">
        <f t="shared" si="243"/>
        <v>500000</v>
      </c>
    </row>
    <row r="527" spans="1:11" s="207" customFormat="1" hidden="1" x14ac:dyDescent="0.2">
      <c r="A527" s="194" t="s">
        <v>601</v>
      </c>
      <c r="B527" s="175" t="s">
        <v>747</v>
      </c>
      <c r="C527" s="165">
        <v>562</v>
      </c>
      <c r="D527" s="165"/>
      <c r="E527" s="166">
        <v>38</v>
      </c>
      <c r="F527" s="167"/>
      <c r="G527" s="168"/>
      <c r="H527" s="247">
        <f t="shared" ref="H527:J527" si="265">H528</f>
        <v>850100</v>
      </c>
      <c r="I527" s="247">
        <f t="shared" si="265"/>
        <v>0</v>
      </c>
      <c r="J527" s="247">
        <f t="shared" si="265"/>
        <v>1671439</v>
      </c>
      <c r="K527" s="247">
        <f t="shared" si="243"/>
        <v>2521539</v>
      </c>
    </row>
    <row r="528" spans="1:11" s="207" customFormat="1" hidden="1" x14ac:dyDescent="0.2">
      <c r="A528" s="103" t="s">
        <v>601</v>
      </c>
      <c r="B528" s="120" t="s">
        <v>747</v>
      </c>
      <c r="C528" s="120">
        <v>562</v>
      </c>
      <c r="D528" s="103"/>
      <c r="E528" s="104">
        <v>386</v>
      </c>
      <c r="F528" s="140"/>
      <c r="G528" s="105"/>
      <c r="H528" s="106">
        <f t="shared" ref="H528:I528" si="266">H530+H529</f>
        <v>850100</v>
      </c>
      <c r="I528" s="106">
        <f t="shared" si="266"/>
        <v>0</v>
      </c>
      <c r="J528" s="106">
        <f t="shared" ref="J528" si="267">J530+J529</f>
        <v>1671439</v>
      </c>
      <c r="K528" s="106">
        <f t="shared" si="243"/>
        <v>2521539</v>
      </c>
    </row>
    <row r="529" spans="1:11" s="207" customFormat="1" ht="15" hidden="1" x14ac:dyDescent="0.2">
      <c r="A529" s="108" t="s">
        <v>601</v>
      </c>
      <c r="B529" s="123" t="s">
        <v>747</v>
      </c>
      <c r="C529" s="123">
        <v>562</v>
      </c>
      <c r="D529" s="108" t="s">
        <v>258</v>
      </c>
      <c r="E529" s="109">
        <v>3864</v>
      </c>
      <c r="F529" s="141" t="s">
        <v>889</v>
      </c>
      <c r="G529" s="105"/>
      <c r="H529" s="233">
        <v>100</v>
      </c>
      <c r="I529" s="233"/>
      <c r="J529" s="233"/>
      <c r="K529" s="233">
        <f t="shared" si="243"/>
        <v>100</v>
      </c>
    </row>
    <row r="530" spans="1:11" s="207" customFormat="1" ht="15" hidden="1" x14ac:dyDescent="0.2">
      <c r="A530" s="108" t="s">
        <v>601</v>
      </c>
      <c r="B530" s="123" t="s">
        <v>747</v>
      </c>
      <c r="C530" s="123">
        <v>562</v>
      </c>
      <c r="D530" s="108" t="s">
        <v>270</v>
      </c>
      <c r="E530" s="109">
        <v>3864</v>
      </c>
      <c r="F530" s="141" t="s">
        <v>889</v>
      </c>
      <c r="G530" s="131"/>
      <c r="H530" s="244">
        <v>850000</v>
      </c>
      <c r="I530" s="244"/>
      <c r="J530" s="244">
        <v>1671439</v>
      </c>
      <c r="K530" s="244">
        <f t="shared" si="243"/>
        <v>2521439</v>
      </c>
    </row>
    <row r="531" spans="1:11" s="207" customFormat="1" hidden="1" x14ac:dyDescent="0.2">
      <c r="A531" s="194" t="s">
        <v>601</v>
      </c>
      <c r="B531" s="175" t="s">
        <v>747</v>
      </c>
      <c r="C531" s="165">
        <v>563</v>
      </c>
      <c r="D531" s="165"/>
      <c r="E531" s="166">
        <v>31</v>
      </c>
      <c r="F531" s="167"/>
      <c r="G531" s="168"/>
      <c r="H531" s="247">
        <f t="shared" ref="H531:I531" si="268">H532+H535+H537</f>
        <v>1358800</v>
      </c>
      <c r="I531" s="247">
        <f t="shared" si="268"/>
        <v>260</v>
      </c>
      <c r="J531" s="247">
        <f t="shared" ref="J531" si="269">J532+J535+J537</f>
        <v>137811</v>
      </c>
      <c r="K531" s="247">
        <f t="shared" si="243"/>
        <v>1496351</v>
      </c>
    </row>
    <row r="532" spans="1:11" s="207" customFormat="1" hidden="1" x14ac:dyDescent="0.2">
      <c r="A532" s="152" t="s">
        <v>601</v>
      </c>
      <c r="B532" s="153" t="s">
        <v>747</v>
      </c>
      <c r="C532" s="153">
        <v>563</v>
      </c>
      <c r="D532" s="152"/>
      <c r="E532" s="147">
        <v>311</v>
      </c>
      <c r="F532" s="143"/>
      <c r="G532" s="130"/>
      <c r="H532" s="246">
        <f t="shared" ref="H532:I532" si="270">H533+H534</f>
        <v>1134700</v>
      </c>
      <c r="I532" s="246">
        <f t="shared" si="270"/>
        <v>0</v>
      </c>
      <c r="J532" s="246">
        <f t="shared" ref="J532" si="271">J533+J534</f>
        <v>124026</v>
      </c>
      <c r="K532" s="246">
        <f t="shared" si="243"/>
        <v>1258726</v>
      </c>
    </row>
    <row r="533" spans="1:11" s="207" customFormat="1" ht="15" hidden="1" x14ac:dyDescent="0.2">
      <c r="A533" s="108" t="s">
        <v>601</v>
      </c>
      <c r="B533" s="123" t="s">
        <v>747</v>
      </c>
      <c r="C533" s="123">
        <v>563</v>
      </c>
      <c r="D533" s="108" t="s">
        <v>31</v>
      </c>
      <c r="E533" s="109">
        <v>3111</v>
      </c>
      <c r="F533" s="141" t="s">
        <v>33</v>
      </c>
      <c r="G533" s="110"/>
      <c r="H533" s="231">
        <v>1133000</v>
      </c>
      <c r="I533" s="231"/>
      <c r="J533" s="231">
        <v>124026</v>
      </c>
      <c r="K533" s="231">
        <f t="shared" si="243"/>
        <v>1257026</v>
      </c>
    </row>
    <row r="534" spans="1:11" s="207" customFormat="1" ht="15" hidden="1" x14ac:dyDescent="0.2">
      <c r="A534" s="108" t="s">
        <v>601</v>
      </c>
      <c r="B534" s="123" t="s">
        <v>747</v>
      </c>
      <c r="C534" s="123">
        <v>563</v>
      </c>
      <c r="D534" s="108" t="s">
        <v>31</v>
      </c>
      <c r="E534" s="109">
        <v>3113</v>
      </c>
      <c r="F534" s="141" t="s">
        <v>35</v>
      </c>
      <c r="G534" s="110"/>
      <c r="H534" s="244">
        <v>1700</v>
      </c>
      <c r="I534" s="244"/>
      <c r="J534" s="244"/>
      <c r="K534" s="244">
        <f t="shared" ref="K534:K597" si="272">H534-I534+J534</f>
        <v>1700</v>
      </c>
    </row>
    <row r="535" spans="1:11" s="207" customFormat="1" hidden="1" x14ac:dyDescent="0.2">
      <c r="A535" s="103" t="s">
        <v>601</v>
      </c>
      <c r="B535" s="120" t="s">
        <v>747</v>
      </c>
      <c r="C535" s="120">
        <v>563</v>
      </c>
      <c r="D535" s="103"/>
      <c r="E535" s="104">
        <v>312</v>
      </c>
      <c r="F535" s="140"/>
      <c r="G535" s="105"/>
      <c r="H535" s="106">
        <f t="shared" ref="H535:J535" si="273">H536</f>
        <v>39100</v>
      </c>
      <c r="I535" s="106">
        <f t="shared" si="273"/>
        <v>260</v>
      </c>
      <c r="J535" s="106">
        <f t="shared" si="273"/>
        <v>0</v>
      </c>
      <c r="K535" s="106">
        <f t="shared" si="272"/>
        <v>38840</v>
      </c>
    </row>
    <row r="536" spans="1:11" s="207" customFormat="1" ht="15" hidden="1" x14ac:dyDescent="0.2">
      <c r="A536" s="108" t="s">
        <v>601</v>
      </c>
      <c r="B536" s="123" t="s">
        <v>747</v>
      </c>
      <c r="C536" s="123">
        <v>563</v>
      </c>
      <c r="D536" s="108" t="s">
        <v>31</v>
      </c>
      <c r="E536" s="109">
        <v>3121</v>
      </c>
      <c r="F536" s="141" t="s">
        <v>471</v>
      </c>
      <c r="G536" s="110"/>
      <c r="H536" s="231">
        <v>39100</v>
      </c>
      <c r="I536" s="231">
        <v>260</v>
      </c>
      <c r="J536" s="231"/>
      <c r="K536" s="231">
        <f t="shared" si="272"/>
        <v>38840</v>
      </c>
    </row>
    <row r="537" spans="1:11" s="207" customFormat="1" hidden="1" x14ac:dyDescent="0.2">
      <c r="A537" s="103" t="s">
        <v>601</v>
      </c>
      <c r="B537" s="120" t="s">
        <v>747</v>
      </c>
      <c r="C537" s="120">
        <v>563</v>
      </c>
      <c r="D537" s="103"/>
      <c r="E537" s="104">
        <v>313</v>
      </c>
      <c r="F537" s="140"/>
      <c r="G537" s="105"/>
      <c r="H537" s="106">
        <f t="shared" ref="H537:J537" si="274">H538</f>
        <v>185000</v>
      </c>
      <c r="I537" s="106">
        <f t="shared" si="274"/>
        <v>0</v>
      </c>
      <c r="J537" s="106">
        <f t="shared" si="274"/>
        <v>13785</v>
      </c>
      <c r="K537" s="106">
        <f t="shared" si="272"/>
        <v>198785</v>
      </c>
    </row>
    <row r="538" spans="1:11" s="207" customFormat="1" ht="15" hidden="1" x14ac:dyDescent="0.2">
      <c r="A538" s="108" t="s">
        <v>601</v>
      </c>
      <c r="B538" s="123" t="s">
        <v>747</v>
      </c>
      <c r="C538" s="123">
        <v>563</v>
      </c>
      <c r="D538" s="108" t="s">
        <v>31</v>
      </c>
      <c r="E538" s="109">
        <v>3132</v>
      </c>
      <c r="F538" s="141" t="s">
        <v>40</v>
      </c>
      <c r="G538" s="110"/>
      <c r="H538" s="231">
        <v>185000</v>
      </c>
      <c r="I538" s="231"/>
      <c r="J538" s="231">
        <v>13785</v>
      </c>
      <c r="K538" s="231">
        <f t="shared" si="272"/>
        <v>198785</v>
      </c>
    </row>
    <row r="539" spans="1:11" s="207" customFormat="1" hidden="1" x14ac:dyDescent="0.2">
      <c r="A539" s="194" t="s">
        <v>601</v>
      </c>
      <c r="B539" s="175" t="s">
        <v>747</v>
      </c>
      <c r="C539" s="165">
        <v>563</v>
      </c>
      <c r="D539" s="165"/>
      <c r="E539" s="166">
        <v>32</v>
      </c>
      <c r="F539" s="167"/>
      <c r="G539" s="168"/>
      <c r="H539" s="247">
        <f t="shared" ref="H539:I539" si="275">H540+H544+H547+H556</f>
        <v>1017374</v>
      </c>
      <c r="I539" s="247">
        <f t="shared" si="275"/>
        <v>355788</v>
      </c>
      <c r="J539" s="247">
        <f t="shared" ref="J539" si="276">J540+J544+J547+J556</f>
        <v>107472</v>
      </c>
      <c r="K539" s="247">
        <f t="shared" si="272"/>
        <v>769058</v>
      </c>
    </row>
    <row r="540" spans="1:11" s="207" customFormat="1" hidden="1" x14ac:dyDescent="0.2">
      <c r="A540" s="103" t="s">
        <v>601</v>
      </c>
      <c r="B540" s="120" t="s">
        <v>747</v>
      </c>
      <c r="C540" s="120">
        <v>563</v>
      </c>
      <c r="D540" s="103"/>
      <c r="E540" s="104">
        <v>321</v>
      </c>
      <c r="F540" s="140"/>
      <c r="G540" s="105"/>
      <c r="H540" s="106">
        <f t="shared" ref="H540:I540" si="277">SUM(H541:H543)</f>
        <v>71315</v>
      </c>
      <c r="I540" s="106">
        <f t="shared" si="277"/>
        <v>7497</v>
      </c>
      <c r="J540" s="106">
        <f t="shared" ref="J540" si="278">SUM(J541:J543)</f>
        <v>223</v>
      </c>
      <c r="K540" s="106">
        <f t="shared" si="272"/>
        <v>64041</v>
      </c>
    </row>
    <row r="541" spans="1:11" s="207" customFormat="1" ht="15" hidden="1" x14ac:dyDescent="0.2">
      <c r="A541" s="108" t="s">
        <v>601</v>
      </c>
      <c r="B541" s="123" t="s">
        <v>747</v>
      </c>
      <c r="C541" s="123">
        <v>563</v>
      </c>
      <c r="D541" s="108" t="s">
        <v>31</v>
      </c>
      <c r="E541" s="109">
        <v>3211</v>
      </c>
      <c r="F541" s="141" t="s">
        <v>42</v>
      </c>
      <c r="G541" s="110"/>
      <c r="H541" s="231">
        <v>34000</v>
      </c>
      <c r="I541" s="231">
        <v>1314</v>
      </c>
      <c r="J541" s="231"/>
      <c r="K541" s="231">
        <f t="shared" si="272"/>
        <v>32686</v>
      </c>
    </row>
    <row r="542" spans="1:11" s="207" customFormat="1" ht="30" hidden="1" x14ac:dyDescent="0.2">
      <c r="A542" s="108" t="s">
        <v>601</v>
      </c>
      <c r="B542" s="123" t="s">
        <v>747</v>
      </c>
      <c r="C542" s="123">
        <v>563</v>
      </c>
      <c r="D542" s="108" t="s">
        <v>31</v>
      </c>
      <c r="E542" s="109">
        <v>3212</v>
      </c>
      <c r="F542" s="141" t="s">
        <v>43</v>
      </c>
      <c r="G542" s="110"/>
      <c r="H542" s="244">
        <v>26315</v>
      </c>
      <c r="I542" s="244"/>
      <c r="J542" s="244">
        <v>223</v>
      </c>
      <c r="K542" s="244">
        <f t="shared" si="272"/>
        <v>26538</v>
      </c>
    </row>
    <row r="543" spans="1:11" s="207" customFormat="1" ht="15" hidden="1" x14ac:dyDescent="0.2">
      <c r="A543" s="108" t="s">
        <v>601</v>
      </c>
      <c r="B543" s="123" t="s">
        <v>747</v>
      </c>
      <c r="C543" s="123">
        <v>563</v>
      </c>
      <c r="D543" s="108" t="s">
        <v>31</v>
      </c>
      <c r="E543" s="109">
        <v>3213</v>
      </c>
      <c r="F543" s="141" t="s">
        <v>44</v>
      </c>
      <c r="G543" s="110"/>
      <c r="H543" s="244">
        <v>11000</v>
      </c>
      <c r="I543" s="244">
        <v>6183</v>
      </c>
      <c r="J543" s="244"/>
      <c r="K543" s="244">
        <f t="shared" si="272"/>
        <v>4817</v>
      </c>
    </row>
    <row r="544" spans="1:11" s="207" customFormat="1" hidden="1" x14ac:dyDescent="0.2">
      <c r="A544" s="103" t="s">
        <v>601</v>
      </c>
      <c r="B544" s="120" t="s">
        <v>747</v>
      </c>
      <c r="C544" s="120">
        <v>563</v>
      </c>
      <c r="D544" s="103"/>
      <c r="E544" s="104">
        <v>322</v>
      </c>
      <c r="F544" s="140"/>
      <c r="G544" s="105"/>
      <c r="H544" s="106">
        <f t="shared" ref="H544:I544" si="279">SUM(H545:H546)</f>
        <v>35760</v>
      </c>
      <c r="I544" s="106">
        <f t="shared" si="279"/>
        <v>20811</v>
      </c>
      <c r="J544" s="106">
        <f t="shared" ref="J544" si="280">SUM(J545:J546)</f>
        <v>0</v>
      </c>
      <c r="K544" s="106">
        <f t="shared" si="272"/>
        <v>14949</v>
      </c>
    </row>
    <row r="545" spans="1:11" s="207" customFormat="1" ht="15" hidden="1" x14ac:dyDescent="0.2">
      <c r="A545" s="108" t="s">
        <v>601</v>
      </c>
      <c r="B545" s="123" t="s">
        <v>747</v>
      </c>
      <c r="C545" s="123">
        <v>563</v>
      </c>
      <c r="D545" s="108" t="s">
        <v>31</v>
      </c>
      <c r="E545" s="109">
        <v>3221</v>
      </c>
      <c r="F545" s="141" t="s">
        <v>297</v>
      </c>
      <c r="G545" s="110"/>
      <c r="H545" s="231">
        <v>7760</v>
      </c>
      <c r="I545" s="231">
        <v>4360</v>
      </c>
      <c r="J545" s="231"/>
      <c r="K545" s="231">
        <f t="shared" si="272"/>
        <v>3400</v>
      </c>
    </row>
    <row r="546" spans="1:11" s="207" customFormat="1" ht="15" hidden="1" x14ac:dyDescent="0.2">
      <c r="A546" s="108" t="s">
        <v>601</v>
      </c>
      <c r="B546" s="123" t="s">
        <v>747</v>
      </c>
      <c r="C546" s="123">
        <v>563</v>
      </c>
      <c r="D546" s="108" t="s">
        <v>31</v>
      </c>
      <c r="E546" s="109">
        <v>3223</v>
      </c>
      <c r="F546" s="141" t="s">
        <v>48</v>
      </c>
      <c r="G546" s="110"/>
      <c r="H546" s="244">
        <v>28000</v>
      </c>
      <c r="I546" s="244">
        <v>16451</v>
      </c>
      <c r="J546" s="244"/>
      <c r="K546" s="244">
        <f t="shared" si="272"/>
        <v>11549</v>
      </c>
    </row>
    <row r="547" spans="1:11" s="207" customFormat="1" hidden="1" x14ac:dyDescent="0.2">
      <c r="A547" s="103" t="s">
        <v>601</v>
      </c>
      <c r="B547" s="120" t="s">
        <v>747</v>
      </c>
      <c r="C547" s="120">
        <v>563</v>
      </c>
      <c r="D547" s="103"/>
      <c r="E547" s="104">
        <v>323</v>
      </c>
      <c r="F547" s="140"/>
      <c r="G547" s="105"/>
      <c r="H547" s="106">
        <f t="shared" ref="H547:I547" si="281">SUM(H548:H555)</f>
        <v>904349</v>
      </c>
      <c r="I547" s="106">
        <f t="shared" si="281"/>
        <v>327350</v>
      </c>
      <c r="J547" s="106">
        <f t="shared" ref="J547" si="282">SUM(J548:J555)</f>
        <v>107249</v>
      </c>
      <c r="K547" s="106">
        <f t="shared" si="272"/>
        <v>684248</v>
      </c>
    </row>
    <row r="548" spans="1:11" s="207" customFormat="1" ht="15" hidden="1" x14ac:dyDescent="0.2">
      <c r="A548" s="108" t="s">
        <v>601</v>
      </c>
      <c r="B548" s="123" t="s">
        <v>747</v>
      </c>
      <c r="C548" s="123">
        <v>563</v>
      </c>
      <c r="D548" s="108" t="s">
        <v>31</v>
      </c>
      <c r="E548" s="109">
        <v>3231</v>
      </c>
      <c r="F548" s="141" t="s">
        <v>52</v>
      </c>
      <c r="G548" s="110"/>
      <c r="H548" s="231">
        <v>22207</v>
      </c>
      <c r="I548" s="231">
        <v>19283</v>
      </c>
      <c r="J548" s="231"/>
      <c r="K548" s="231">
        <f t="shared" si="272"/>
        <v>2924</v>
      </c>
    </row>
    <row r="549" spans="1:11" s="207" customFormat="1" ht="15" hidden="1" x14ac:dyDescent="0.2">
      <c r="A549" s="108" t="s">
        <v>601</v>
      </c>
      <c r="B549" s="123" t="s">
        <v>747</v>
      </c>
      <c r="C549" s="123">
        <v>563</v>
      </c>
      <c r="D549" s="108" t="s">
        <v>31</v>
      </c>
      <c r="E549" s="109">
        <v>3232</v>
      </c>
      <c r="F549" s="141" t="s">
        <v>53</v>
      </c>
      <c r="G549" s="110"/>
      <c r="H549" s="244">
        <v>75757</v>
      </c>
      <c r="I549" s="244"/>
      <c r="J549" s="244">
        <v>2005</v>
      </c>
      <c r="K549" s="244">
        <f t="shared" si="272"/>
        <v>77762</v>
      </c>
    </row>
    <row r="550" spans="1:11" s="207" customFormat="1" ht="15" hidden="1" x14ac:dyDescent="0.2">
      <c r="A550" s="108" t="s">
        <v>601</v>
      </c>
      <c r="B550" s="123" t="s">
        <v>747</v>
      </c>
      <c r="C550" s="123">
        <v>563</v>
      </c>
      <c r="D550" s="108" t="s">
        <v>31</v>
      </c>
      <c r="E550" s="109">
        <v>3233</v>
      </c>
      <c r="F550" s="141" t="s">
        <v>54</v>
      </c>
      <c r="G550" s="110"/>
      <c r="H550" s="244">
        <v>226000</v>
      </c>
      <c r="I550" s="244"/>
      <c r="J550" s="244">
        <v>14234</v>
      </c>
      <c r="K550" s="244">
        <f t="shared" si="272"/>
        <v>240234</v>
      </c>
    </row>
    <row r="551" spans="1:11" s="207" customFormat="1" ht="15" hidden="1" x14ac:dyDescent="0.2">
      <c r="A551" s="108" t="s">
        <v>601</v>
      </c>
      <c r="B551" s="123" t="s">
        <v>747</v>
      </c>
      <c r="C551" s="123">
        <v>563</v>
      </c>
      <c r="D551" s="108" t="s">
        <v>31</v>
      </c>
      <c r="E551" s="109">
        <v>3234</v>
      </c>
      <c r="F551" s="141" t="s">
        <v>55</v>
      </c>
      <c r="G551" s="110"/>
      <c r="H551" s="244">
        <v>2550</v>
      </c>
      <c r="I551" s="244"/>
      <c r="J551" s="244">
        <v>527</v>
      </c>
      <c r="K551" s="244">
        <f t="shared" si="272"/>
        <v>3077</v>
      </c>
    </row>
    <row r="552" spans="1:11" s="207" customFormat="1" ht="15" hidden="1" x14ac:dyDescent="0.2">
      <c r="A552" s="108" t="s">
        <v>601</v>
      </c>
      <c r="B552" s="123" t="s">
        <v>747</v>
      </c>
      <c r="C552" s="123">
        <v>563</v>
      </c>
      <c r="D552" s="108" t="s">
        <v>31</v>
      </c>
      <c r="E552" s="109">
        <v>3235</v>
      </c>
      <c r="F552" s="141" t="s">
        <v>56</v>
      </c>
      <c r="G552" s="110"/>
      <c r="H552" s="244">
        <v>4250</v>
      </c>
      <c r="I552" s="244"/>
      <c r="J552" s="244">
        <v>45277</v>
      </c>
      <c r="K552" s="244">
        <f t="shared" si="272"/>
        <v>49527</v>
      </c>
    </row>
    <row r="553" spans="1:11" s="207" customFormat="1" ht="15" hidden="1" x14ac:dyDescent="0.2">
      <c r="A553" s="108" t="s">
        <v>601</v>
      </c>
      <c r="B553" s="123" t="s">
        <v>747</v>
      </c>
      <c r="C553" s="123">
        <v>563</v>
      </c>
      <c r="D553" s="108" t="s">
        <v>31</v>
      </c>
      <c r="E553" s="109">
        <v>3237</v>
      </c>
      <c r="F553" s="141" t="s">
        <v>58</v>
      </c>
      <c r="G553" s="110"/>
      <c r="H553" s="244">
        <v>566000</v>
      </c>
      <c r="I553" s="244">
        <v>308067</v>
      </c>
      <c r="J553" s="244"/>
      <c r="K553" s="244">
        <f t="shared" si="272"/>
        <v>257933</v>
      </c>
    </row>
    <row r="554" spans="1:11" s="207" customFormat="1" ht="15" hidden="1" x14ac:dyDescent="0.2">
      <c r="A554" s="108" t="s">
        <v>601</v>
      </c>
      <c r="B554" s="123" t="s">
        <v>747</v>
      </c>
      <c r="C554" s="123">
        <v>563</v>
      </c>
      <c r="D554" s="108" t="s">
        <v>31</v>
      </c>
      <c r="E554" s="109">
        <v>3238</v>
      </c>
      <c r="F554" s="141" t="s">
        <v>59</v>
      </c>
      <c r="G554" s="110"/>
      <c r="H554" s="244">
        <v>5635</v>
      </c>
      <c r="I554" s="244"/>
      <c r="J554" s="244">
        <v>35360</v>
      </c>
      <c r="K554" s="244">
        <f t="shared" si="272"/>
        <v>40995</v>
      </c>
    </row>
    <row r="555" spans="1:11" s="207" customFormat="1" ht="15" hidden="1" x14ac:dyDescent="0.2">
      <c r="A555" s="108" t="s">
        <v>601</v>
      </c>
      <c r="B555" s="123" t="s">
        <v>747</v>
      </c>
      <c r="C555" s="123">
        <v>563</v>
      </c>
      <c r="D555" s="108" t="s">
        <v>31</v>
      </c>
      <c r="E555" s="109">
        <v>3239</v>
      </c>
      <c r="F555" s="141" t="s">
        <v>60</v>
      </c>
      <c r="G555" s="110"/>
      <c r="H555" s="244">
        <v>1950</v>
      </c>
      <c r="I555" s="244"/>
      <c r="J555" s="244">
        <v>9846</v>
      </c>
      <c r="K555" s="244">
        <f t="shared" si="272"/>
        <v>11796</v>
      </c>
    </row>
    <row r="556" spans="1:11" s="207" customFormat="1" hidden="1" x14ac:dyDescent="0.2">
      <c r="A556" s="103" t="s">
        <v>601</v>
      </c>
      <c r="B556" s="120" t="s">
        <v>747</v>
      </c>
      <c r="C556" s="120">
        <v>563</v>
      </c>
      <c r="D556" s="103"/>
      <c r="E556" s="104">
        <v>329</v>
      </c>
      <c r="F556" s="140"/>
      <c r="G556" s="105"/>
      <c r="H556" s="106">
        <f t="shared" ref="H556:J556" si="283">H557</f>
        <v>5950</v>
      </c>
      <c r="I556" s="106">
        <f t="shared" si="283"/>
        <v>130</v>
      </c>
      <c r="J556" s="106">
        <f t="shared" si="283"/>
        <v>0</v>
      </c>
      <c r="K556" s="106">
        <f t="shared" si="272"/>
        <v>5820</v>
      </c>
    </row>
    <row r="557" spans="1:11" s="207" customFormat="1" ht="15" hidden="1" x14ac:dyDescent="0.2">
      <c r="A557" s="108" t="s">
        <v>601</v>
      </c>
      <c r="B557" s="123" t="s">
        <v>747</v>
      </c>
      <c r="C557" s="123">
        <v>563</v>
      </c>
      <c r="D557" s="108" t="s">
        <v>31</v>
      </c>
      <c r="E557" s="109">
        <v>3293</v>
      </c>
      <c r="F557" s="141" t="s">
        <v>64</v>
      </c>
      <c r="G557" s="110"/>
      <c r="H557" s="231">
        <v>5950</v>
      </c>
      <c r="I557" s="231">
        <v>130</v>
      </c>
      <c r="J557" s="231"/>
      <c r="K557" s="231">
        <f t="shared" si="272"/>
        <v>5820</v>
      </c>
    </row>
    <row r="558" spans="1:11" s="207" customFormat="1" hidden="1" x14ac:dyDescent="0.2">
      <c r="A558" s="194" t="s">
        <v>601</v>
      </c>
      <c r="B558" s="175" t="s">
        <v>747</v>
      </c>
      <c r="C558" s="165">
        <v>563</v>
      </c>
      <c r="D558" s="165"/>
      <c r="E558" s="166">
        <v>35</v>
      </c>
      <c r="F558" s="167"/>
      <c r="G558" s="168"/>
      <c r="H558" s="247">
        <f t="shared" ref="H558:J558" si="284">H559</f>
        <v>343886</v>
      </c>
      <c r="I558" s="247">
        <f t="shared" si="284"/>
        <v>343686</v>
      </c>
      <c r="J558" s="247">
        <f t="shared" si="284"/>
        <v>0</v>
      </c>
      <c r="K558" s="247">
        <f t="shared" si="272"/>
        <v>200</v>
      </c>
    </row>
    <row r="559" spans="1:11" s="207" customFormat="1" hidden="1" x14ac:dyDescent="0.2">
      <c r="A559" s="103" t="s">
        <v>601</v>
      </c>
      <c r="B559" s="120" t="s">
        <v>747</v>
      </c>
      <c r="C559" s="120">
        <v>563</v>
      </c>
      <c r="D559" s="103"/>
      <c r="E559" s="104">
        <v>353</v>
      </c>
      <c r="F559" s="140"/>
      <c r="G559" s="105"/>
      <c r="H559" s="106">
        <f t="shared" ref="H559:I559" si="285">SUM(H560:H561)</f>
        <v>343886</v>
      </c>
      <c r="I559" s="106">
        <f t="shared" si="285"/>
        <v>343686</v>
      </c>
      <c r="J559" s="106">
        <f t="shared" ref="J559" si="286">SUM(J560:J561)</f>
        <v>0</v>
      </c>
      <c r="K559" s="106">
        <f t="shared" si="272"/>
        <v>200</v>
      </c>
    </row>
    <row r="560" spans="1:11" s="207" customFormat="1" ht="30" hidden="1" x14ac:dyDescent="0.2">
      <c r="A560" s="108" t="s">
        <v>601</v>
      </c>
      <c r="B560" s="123" t="s">
        <v>747</v>
      </c>
      <c r="C560" s="123">
        <v>563</v>
      </c>
      <c r="D560" s="108" t="s">
        <v>270</v>
      </c>
      <c r="E560" s="109">
        <v>3531</v>
      </c>
      <c r="F560" s="141" t="s">
        <v>886</v>
      </c>
      <c r="G560" s="110"/>
      <c r="H560" s="231">
        <v>112814</v>
      </c>
      <c r="I560" s="231">
        <v>112714</v>
      </c>
      <c r="J560" s="231"/>
      <c r="K560" s="231">
        <f t="shared" si="272"/>
        <v>100</v>
      </c>
    </row>
    <row r="561" spans="1:11" s="207" customFormat="1" ht="30" hidden="1" x14ac:dyDescent="0.2">
      <c r="A561" s="108" t="s">
        <v>601</v>
      </c>
      <c r="B561" s="123" t="s">
        <v>747</v>
      </c>
      <c r="C561" s="123">
        <v>563</v>
      </c>
      <c r="D561" s="108" t="s">
        <v>325</v>
      </c>
      <c r="E561" s="109">
        <v>3531</v>
      </c>
      <c r="F561" s="141" t="s">
        <v>886</v>
      </c>
      <c r="G561" s="110"/>
      <c r="H561" s="244">
        <v>231072</v>
      </c>
      <c r="I561" s="244">
        <v>230972</v>
      </c>
      <c r="J561" s="244"/>
      <c r="K561" s="244">
        <f t="shared" si="272"/>
        <v>100</v>
      </c>
    </row>
    <row r="562" spans="1:11" s="207" customFormat="1" hidden="1" x14ac:dyDescent="0.2">
      <c r="A562" s="194" t="s">
        <v>601</v>
      </c>
      <c r="B562" s="175" t="s">
        <v>747</v>
      </c>
      <c r="C562" s="165">
        <v>563</v>
      </c>
      <c r="D562" s="165"/>
      <c r="E562" s="166">
        <v>36</v>
      </c>
      <c r="F562" s="167"/>
      <c r="G562" s="168"/>
      <c r="H562" s="247">
        <f t="shared" ref="H562:J562" si="287">H563</f>
        <v>9013405</v>
      </c>
      <c r="I562" s="247">
        <f t="shared" si="287"/>
        <v>5535349</v>
      </c>
      <c r="J562" s="247">
        <f t="shared" si="287"/>
        <v>17915493</v>
      </c>
      <c r="K562" s="247">
        <f t="shared" si="272"/>
        <v>21393549</v>
      </c>
    </row>
    <row r="563" spans="1:11" s="207" customFormat="1" hidden="1" x14ac:dyDescent="0.2">
      <c r="A563" s="103" t="s">
        <v>601</v>
      </c>
      <c r="B563" s="120" t="s">
        <v>747</v>
      </c>
      <c r="C563" s="120">
        <v>563</v>
      </c>
      <c r="D563" s="103"/>
      <c r="E563" s="104">
        <v>368</v>
      </c>
      <c r="F563" s="140"/>
      <c r="G563" s="105"/>
      <c r="H563" s="106">
        <f t="shared" ref="H563:I563" si="288">SUM(H564:H567)</f>
        <v>9013405</v>
      </c>
      <c r="I563" s="106">
        <f t="shared" si="288"/>
        <v>5535349</v>
      </c>
      <c r="J563" s="106">
        <f t="shared" ref="J563" si="289">SUM(J564:J567)</f>
        <v>17915493</v>
      </c>
      <c r="K563" s="106">
        <f t="shared" si="272"/>
        <v>21393549</v>
      </c>
    </row>
    <row r="564" spans="1:11" s="207" customFormat="1" ht="30" hidden="1" x14ac:dyDescent="0.2">
      <c r="A564" s="108" t="s">
        <v>601</v>
      </c>
      <c r="B564" s="123" t="s">
        <v>747</v>
      </c>
      <c r="C564" s="123">
        <v>563</v>
      </c>
      <c r="D564" s="108" t="s">
        <v>258</v>
      </c>
      <c r="E564" s="109">
        <v>3681</v>
      </c>
      <c r="F564" s="141" t="s">
        <v>882</v>
      </c>
      <c r="G564" s="110"/>
      <c r="H564" s="231">
        <v>388878</v>
      </c>
      <c r="I564" s="231">
        <v>388778</v>
      </c>
      <c r="J564" s="231"/>
      <c r="K564" s="231">
        <f t="shared" si="272"/>
        <v>100</v>
      </c>
    </row>
    <row r="565" spans="1:11" s="207" customFormat="1" ht="30" hidden="1" x14ac:dyDescent="0.2">
      <c r="A565" s="108" t="s">
        <v>601</v>
      </c>
      <c r="B565" s="123" t="s">
        <v>747</v>
      </c>
      <c r="C565" s="123">
        <v>563</v>
      </c>
      <c r="D565" s="108" t="s">
        <v>270</v>
      </c>
      <c r="E565" s="109">
        <v>3681</v>
      </c>
      <c r="F565" s="141" t="s">
        <v>882</v>
      </c>
      <c r="G565" s="110"/>
      <c r="H565" s="231">
        <v>28200</v>
      </c>
      <c r="I565" s="231">
        <v>28100</v>
      </c>
      <c r="J565" s="231"/>
      <c r="K565" s="231">
        <f t="shared" si="272"/>
        <v>100</v>
      </c>
    </row>
    <row r="566" spans="1:11" s="207" customFormat="1" ht="30" hidden="1" x14ac:dyDescent="0.2">
      <c r="A566" s="108" t="s">
        <v>601</v>
      </c>
      <c r="B566" s="123" t="s">
        <v>747</v>
      </c>
      <c r="C566" s="123">
        <v>563</v>
      </c>
      <c r="D566" s="108" t="s">
        <v>258</v>
      </c>
      <c r="E566" s="109">
        <v>3682</v>
      </c>
      <c r="F566" s="141" t="s">
        <v>744</v>
      </c>
      <c r="G566" s="110"/>
      <c r="H566" s="244">
        <v>7781027</v>
      </c>
      <c r="I566" s="244">
        <v>5118471</v>
      </c>
      <c r="J566" s="244"/>
      <c r="K566" s="244">
        <f t="shared" si="272"/>
        <v>2662556</v>
      </c>
    </row>
    <row r="567" spans="1:11" s="207" customFormat="1" ht="30" hidden="1" x14ac:dyDescent="0.2">
      <c r="A567" s="108" t="s">
        <v>601</v>
      </c>
      <c r="B567" s="123" t="s">
        <v>747</v>
      </c>
      <c r="C567" s="123">
        <v>563</v>
      </c>
      <c r="D567" s="108" t="s">
        <v>270</v>
      </c>
      <c r="E567" s="109">
        <v>3682</v>
      </c>
      <c r="F567" s="141" t="s">
        <v>744</v>
      </c>
      <c r="G567" s="110"/>
      <c r="H567" s="234">
        <v>815300</v>
      </c>
      <c r="I567" s="234"/>
      <c r="J567" s="244">
        <v>17915493</v>
      </c>
      <c r="K567" s="244">
        <f t="shared" si="272"/>
        <v>18730793</v>
      </c>
    </row>
    <row r="568" spans="1:11" s="207" customFormat="1" hidden="1" x14ac:dyDescent="0.2">
      <c r="A568" s="194" t="s">
        <v>601</v>
      </c>
      <c r="B568" s="175" t="s">
        <v>747</v>
      </c>
      <c r="C568" s="165">
        <v>563</v>
      </c>
      <c r="D568" s="165"/>
      <c r="E568" s="166">
        <v>37</v>
      </c>
      <c r="F568" s="167"/>
      <c r="G568" s="168"/>
      <c r="H568" s="247">
        <f t="shared" ref="H568:J569" si="290">H569</f>
        <v>25500</v>
      </c>
      <c r="I568" s="247">
        <f t="shared" si="290"/>
        <v>13412</v>
      </c>
      <c r="J568" s="247">
        <f t="shared" si="290"/>
        <v>0</v>
      </c>
      <c r="K568" s="247">
        <f t="shared" si="272"/>
        <v>12088</v>
      </c>
    </row>
    <row r="569" spans="1:11" s="207" customFormat="1" hidden="1" x14ac:dyDescent="0.2">
      <c r="A569" s="103" t="s">
        <v>601</v>
      </c>
      <c r="B569" s="120" t="s">
        <v>747</v>
      </c>
      <c r="C569" s="120">
        <v>563</v>
      </c>
      <c r="D569" s="103"/>
      <c r="E569" s="104">
        <v>372</v>
      </c>
      <c r="F569" s="140"/>
      <c r="G569" s="105"/>
      <c r="H569" s="106">
        <f t="shared" si="290"/>
        <v>25500</v>
      </c>
      <c r="I569" s="106">
        <f t="shared" si="290"/>
        <v>13412</v>
      </c>
      <c r="J569" s="106">
        <f t="shared" si="290"/>
        <v>0</v>
      </c>
      <c r="K569" s="106">
        <f t="shared" si="272"/>
        <v>12088</v>
      </c>
    </row>
    <row r="570" spans="1:11" s="207" customFormat="1" ht="15" hidden="1" x14ac:dyDescent="0.2">
      <c r="A570" s="108" t="s">
        <v>601</v>
      </c>
      <c r="B570" s="123" t="s">
        <v>747</v>
      </c>
      <c r="C570" s="123">
        <v>563</v>
      </c>
      <c r="D570" s="108" t="s">
        <v>31</v>
      </c>
      <c r="E570" s="109">
        <v>3721</v>
      </c>
      <c r="F570" s="141" t="s">
        <v>138</v>
      </c>
      <c r="G570" s="110"/>
      <c r="H570" s="231">
        <v>25500</v>
      </c>
      <c r="I570" s="231">
        <v>13412</v>
      </c>
      <c r="J570" s="231"/>
      <c r="K570" s="231">
        <f t="shared" si="272"/>
        <v>12088</v>
      </c>
    </row>
    <row r="571" spans="1:11" s="207" customFormat="1" hidden="1" x14ac:dyDescent="0.2">
      <c r="A571" s="194" t="s">
        <v>601</v>
      </c>
      <c r="B571" s="175" t="s">
        <v>747</v>
      </c>
      <c r="C571" s="165">
        <v>563</v>
      </c>
      <c r="D571" s="165"/>
      <c r="E571" s="166">
        <v>38</v>
      </c>
      <c r="F571" s="167"/>
      <c r="G571" s="168"/>
      <c r="H571" s="247">
        <f t="shared" ref="H571:I571" si="291">H572+H574+H576</f>
        <v>16258971</v>
      </c>
      <c r="I571" s="247">
        <f t="shared" si="291"/>
        <v>9020390</v>
      </c>
      <c r="J571" s="247">
        <f t="shared" ref="J571" si="292">J572+J574+J576</f>
        <v>7331268</v>
      </c>
      <c r="K571" s="247">
        <f t="shared" si="272"/>
        <v>14569849</v>
      </c>
    </row>
    <row r="572" spans="1:11" s="207" customFormat="1" hidden="1" x14ac:dyDescent="0.2">
      <c r="A572" s="103" t="s">
        <v>601</v>
      </c>
      <c r="B572" s="120" t="s">
        <v>747</v>
      </c>
      <c r="C572" s="120">
        <v>563</v>
      </c>
      <c r="D572" s="103"/>
      <c r="E572" s="104">
        <v>381</v>
      </c>
      <c r="F572" s="140"/>
      <c r="G572" s="105"/>
      <c r="H572" s="106">
        <f t="shared" ref="H572:J572" si="293">H573</f>
        <v>326662</v>
      </c>
      <c r="I572" s="106">
        <f t="shared" si="293"/>
        <v>326562</v>
      </c>
      <c r="J572" s="106">
        <f t="shared" si="293"/>
        <v>0</v>
      </c>
      <c r="K572" s="106">
        <f t="shared" si="272"/>
        <v>100</v>
      </c>
    </row>
    <row r="573" spans="1:11" s="207" customFormat="1" ht="15" hidden="1" x14ac:dyDescent="0.2">
      <c r="A573" s="108" t="s">
        <v>601</v>
      </c>
      <c r="B573" s="123" t="s">
        <v>747</v>
      </c>
      <c r="C573" s="123">
        <v>563</v>
      </c>
      <c r="D573" s="108" t="s">
        <v>101</v>
      </c>
      <c r="E573" s="109">
        <v>3813</v>
      </c>
      <c r="F573" s="141" t="s">
        <v>887</v>
      </c>
      <c r="G573" s="110"/>
      <c r="H573" s="231">
        <v>326662</v>
      </c>
      <c r="I573" s="231">
        <v>326562</v>
      </c>
      <c r="J573" s="231"/>
      <c r="K573" s="231">
        <f t="shared" si="272"/>
        <v>100</v>
      </c>
    </row>
    <row r="574" spans="1:11" s="207" customFormat="1" hidden="1" x14ac:dyDescent="0.2">
      <c r="A574" s="103" t="s">
        <v>601</v>
      </c>
      <c r="B574" s="120" t="s">
        <v>747</v>
      </c>
      <c r="C574" s="120">
        <v>563</v>
      </c>
      <c r="D574" s="103"/>
      <c r="E574" s="104">
        <v>382</v>
      </c>
      <c r="F574" s="140"/>
      <c r="G574" s="105"/>
      <c r="H574" s="106">
        <f t="shared" ref="H574:J574" si="294">H575</f>
        <v>6110237</v>
      </c>
      <c r="I574" s="106">
        <f t="shared" si="294"/>
        <v>0</v>
      </c>
      <c r="J574" s="106">
        <f t="shared" si="294"/>
        <v>1168218</v>
      </c>
      <c r="K574" s="106">
        <f t="shared" si="272"/>
        <v>7278455</v>
      </c>
    </row>
    <row r="575" spans="1:11" s="207" customFormat="1" ht="15" hidden="1" x14ac:dyDescent="0.2">
      <c r="A575" s="108" t="s">
        <v>601</v>
      </c>
      <c r="B575" s="123" t="s">
        <v>747</v>
      </c>
      <c r="C575" s="123">
        <v>563</v>
      </c>
      <c r="D575" s="108" t="s">
        <v>101</v>
      </c>
      <c r="E575" s="109">
        <v>3823</v>
      </c>
      <c r="F575" s="141" t="s">
        <v>888</v>
      </c>
      <c r="G575" s="110"/>
      <c r="H575" s="231">
        <v>6110237</v>
      </c>
      <c r="I575" s="231"/>
      <c r="J575" s="231">
        <v>1168218</v>
      </c>
      <c r="K575" s="231">
        <f t="shared" si="272"/>
        <v>7278455</v>
      </c>
    </row>
    <row r="576" spans="1:11" s="207" customFormat="1" hidden="1" x14ac:dyDescent="0.2">
      <c r="A576" s="103" t="s">
        <v>601</v>
      </c>
      <c r="B576" s="120" t="s">
        <v>747</v>
      </c>
      <c r="C576" s="120">
        <v>563</v>
      </c>
      <c r="D576" s="103"/>
      <c r="E576" s="104">
        <v>386</v>
      </c>
      <c r="F576" s="140"/>
      <c r="G576" s="105"/>
      <c r="H576" s="106">
        <f t="shared" ref="H576:I576" si="295">H577+H578</f>
        <v>9822072</v>
      </c>
      <c r="I576" s="106">
        <f t="shared" si="295"/>
        <v>8693828</v>
      </c>
      <c r="J576" s="106">
        <f t="shared" ref="J576" si="296">J577+J578</f>
        <v>6163050</v>
      </c>
      <c r="K576" s="106">
        <f t="shared" si="272"/>
        <v>7291294</v>
      </c>
    </row>
    <row r="577" spans="1:11" s="207" customFormat="1" ht="15" hidden="1" x14ac:dyDescent="0.2">
      <c r="A577" s="108" t="s">
        <v>601</v>
      </c>
      <c r="B577" s="123" t="s">
        <v>747</v>
      </c>
      <c r="C577" s="123">
        <v>563</v>
      </c>
      <c r="D577" s="108" t="s">
        <v>270</v>
      </c>
      <c r="E577" s="109">
        <v>3864</v>
      </c>
      <c r="F577" s="141" t="s">
        <v>889</v>
      </c>
      <c r="G577" s="110"/>
      <c r="H577" s="231">
        <v>1128144</v>
      </c>
      <c r="I577" s="231"/>
      <c r="J577" s="231">
        <v>6163050</v>
      </c>
      <c r="K577" s="231">
        <f t="shared" si="272"/>
        <v>7291194</v>
      </c>
    </row>
    <row r="578" spans="1:11" s="207" customFormat="1" ht="15" hidden="1" x14ac:dyDescent="0.2">
      <c r="A578" s="108" t="s">
        <v>601</v>
      </c>
      <c r="B578" s="123" t="s">
        <v>747</v>
      </c>
      <c r="C578" s="123">
        <v>563</v>
      </c>
      <c r="D578" s="108" t="s">
        <v>325</v>
      </c>
      <c r="E578" s="109">
        <v>3864</v>
      </c>
      <c r="F578" s="141" t="s">
        <v>889</v>
      </c>
      <c r="G578" s="110"/>
      <c r="H578" s="244">
        <v>8693928</v>
      </c>
      <c r="I578" s="244">
        <v>8693828</v>
      </c>
      <c r="J578" s="244"/>
      <c r="K578" s="244">
        <f t="shared" si="272"/>
        <v>100</v>
      </c>
    </row>
    <row r="579" spans="1:11" s="207" customFormat="1" hidden="1" x14ac:dyDescent="0.2">
      <c r="A579" s="194" t="s">
        <v>601</v>
      </c>
      <c r="B579" s="175" t="s">
        <v>747</v>
      </c>
      <c r="C579" s="165">
        <v>563</v>
      </c>
      <c r="D579" s="165"/>
      <c r="E579" s="166">
        <v>41</v>
      </c>
      <c r="F579" s="167"/>
      <c r="G579" s="168"/>
      <c r="H579" s="247">
        <f t="shared" ref="H579:J579" si="297">H580</f>
        <v>200</v>
      </c>
      <c r="I579" s="247">
        <f t="shared" si="297"/>
        <v>0</v>
      </c>
      <c r="J579" s="247">
        <f t="shared" si="297"/>
        <v>0</v>
      </c>
      <c r="K579" s="247">
        <f t="shared" si="272"/>
        <v>200</v>
      </c>
    </row>
    <row r="580" spans="1:11" s="207" customFormat="1" hidden="1" x14ac:dyDescent="0.2">
      <c r="A580" s="103" t="s">
        <v>601</v>
      </c>
      <c r="B580" s="120" t="s">
        <v>747</v>
      </c>
      <c r="C580" s="120">
        <v>563</v>
      </c>
      <c r="D580" s="103"/>
      <c r="E580" s="104">
        <v>412</v>
      </c>
      <c r="F580" s="140"/>
      <c r="G580" s="105"/>
      <c r="H580" s="106">
        <f t="shared" ref="H580:I580" si="298">H581+H582</f>
        <v>200</v>
      </c>
      <c r="I580" s="106">
        <f t="shared" si="298"/>
        <v>0</v>
      </c>
      <c r="J580" s="106">
        <f t="shared" ref="J580" si="299">J581+J582</f>
        <v>0</v>
      </c>
      <c r="K580" s="106">
        <f t="shared" si="272"/>
        <v>200</v>
      </c>
    </row>
    <row r="581" spans="1:11" s="207" customFormat="1" ht="15" hidden="1" x14ac:dyDescent="0.2">
      <c r="A581" s="108" t="s">
        <v>601</v>
      </c>
      <c r="B581" s="123" t="s">
        <v>747</v>
      </c>
      <c r="C581" s="123">
        <v>563</v>
      </c>
      <c r="D581" s="108" t="s">
        <v>31</v>
      </c>
      <c r="E581" s="109">
        <v>4123</v>
      </c>
      <c r="F581" s="141" t="s">
        <v>83</v>
      </c>
      <c r="G581" s="110"/>
      <c r="H581" s="231">
        <v>100</v>
      </c>
      <c r="I581" s="231"/>
      <c r="J581" s="231"/>
      <c r="K581" s="231">
        <f t="shared" si="272"/>
        <v>100</v>
      </c>
    </row>
    <row r="582" spans="1:11" s="207" customFormat="1" ht="15" hidden="1" x14ac:dyDescent="0.2">
      <c r="A582" s="108" t="s">
        <v>601</v>
      </c>
      <c r="B582" s="123" t="s">
        <v>747</v>
      </c>
      <c r="C582" s="123">
        <v>563</v>
      </c>
      <c r="D582" s="108" t="s">
        <v>31</v>
      </c>
      <c r="E582" s="109">
        <v>4126</v>
      </c>
      <c r="F582" s="141" t="s">
        <v>84</v>
      </c>
      <c r="G582" s="110"/>
      <c r="H582" s="231">
        <v>100</v>
      </c>
      <c r="I582" s="231"/>
      <c r="J582" s="231"/>
      <c r="K582" s="231">
        <f t="shared" si="272"/>
        <v>100</v>
      </c>
    </row>
    <row r="583" spans="1:11" s="207" customFormat="1" hidden="1" x14ac:dyDescent="0.2">
      <c r="A583" s="194" t="s">
        <v>601</v>
      </c>
      <c r="B583" s="175" t="s">
        <v>747</v>
      </c>
      <c r="C583" s="165">
        <v>563</v>
      </c>
      <c r="D583" s="165"/>
      <c r="E583" s="166">
        <v>42</v>
      </c>
      <c r="F583" s="167"/>
      <c r="G583" s="168"/>
      <c r="H583" s="247">
        <f t="shared" ref="H583:I583" si="300">H584+H589</f>
        <v>29417</v>
      </c>
      <c r="I583" s="247">
        <f t="shared" si="300"/>
        <v>14950</v>
      </c>
      <c r="J583" s="247">
        <f t="shared" ref="J583" si="301">J584+J589</f>
        <v>25367</v>
      </c>
      <c r="K583" s="247">
        <f t="shared" si="272"/>
        <v>39834</v>
      </c>
    </row>
    <row r="584" spans="1:11" s="207" customFormat="1" hidden="1" x14ac:dyDescent="0.2">
      <c r="A584" s="103" t="s">
        <v>601</v>
      </c>
      <c r="B584" s="120" t="s">
        <v>747</v>
      </c>
      <c r="C584" s="120">
        <v>563</v>
      </c>
      <c r="D584" s="103"/>
      <c r="E584" s="104">
        <v>422</v>
      </c>
      <c r="F584" s="140"/>
      <c r="G584" s="105"/>
      <c r="H584" s="106">
        <f t="shared" ref="H584:I584" si="302">SUM(H585:H588)</f>
        <v>29317</v>
      </c>
      <c r="I584" s="106">
        <f t="shared" si="302"/>
        <v>14950</v>
      </c>
      <c r="J584" s="106">
        <f t="shared" ref="J584" si="303">SUM(J585:J588)</f>
        <v>25367</v>
      </c>
      <c r="K584" s="106">
        <f t="shared" si="272"/>
        <v>39734</v>
      </c>
    </row>
    <row r="585" spans="1:11" s="207" customFormat="1" ht="15" hidden="1" x14ac:dyDescent="0.2">
      <c r="A585" s="108" t="s">
        <v>601</v>
      </c>
      <c r="B585" s="123" t="s">
        <v>747</v>
      </c>
      <c r="C585" s="123">
        <v>563</v>
      </c>
      <c r="D585" s="108" t="s">
        <v>31</v>
      </c>
      <c r="E585" s="109">
        <v>4221</v>
      </c>
      <c r="F585" s="141" t="s">
        <v>74</v>
      </c>
      <c r="G585" s="110"/>
      <c r="H585" s="231">
        <v>26032</v>
      </c>
      <c r="I585" s="231">
        <v>12432</v>
      </c>
      <c r="J585" s="231"/>
      <c r="K585" s="231">
        <f t="shared" si="272"/>
        <v>13600</v>
      </c>
    </row>
    <row r="586" spans="1:11" s="207" customFormat="1" ht="15" hidden="1" x14ac:dyDescent="0.2">
      <c r="A586" s="108" t="s">
        <v>601</v>
      </c>
      <c r="B586" s="123" t="s">
        <v>747</v>
      </c>
      <c r="C586" s="123">
        <v>563</v>
      </c>
      <c r="D586" s="108" t="s">
        <v>31</v>
      </c>
      <c r="E586" s="109">
        <v>4222</v>
      </c>
      <c r="F586" s="141" t="s">
        <v>75</v>
      </c>
      <c r="G586" s="110"/>
      <c r="H586" s="234">
        <v>100</v>
      </c>
      <c r="I586" s="234"/>
      <c r="J586" s="234">
        <v>467</v>
      </c>
      <c r="K586" s="234">
        <f t="shared" si="272"/>
        <v>567</v>
      </c>
    </row>
    <row r="587" spans="1:11" s="207" customFormat="1" ht="15" hidden="1" x14ac:dyDescent="0.2">
      <c r="A587" s="108" t="s">
        <v>601</v>
      </c>
      <c r="B587" s="123" t="s">
        <v>747</v>
      </c>
      <c r="C587" s="123">
        <v>563</v>
      </c>
      <c r="D587" s="108" t="s">
        <v>31</v>
      </c>
      <c r="E587" s="109">
        <v>4223</v>
      </c>
      <c r="F587" s="141" t="s">
        <v>76</v>
      </c>
      <c r="G587" s="110"/>
      <c r="H587" s="244">
        <v>3085</v>
      </c>
      <c r="I587" s="244">
        <v>2518</v>
      </c>
      <c r="J587" s="244"/>
      <c r="K587" s="244">
        <f t="shared" si="272"/>
        <v>567</v>
      </c>
    </row>
    <row r="588" spans="1:11" s="207" customFormat="1" ht="15" hidden="1" x14ac:dyDescent="0.2">
      <c r="A588" s="108" t="s">
        <v>601</v>
      </c>
      <c r="B588" s="123" t="s">
        <v>747</v>
      </c>
      <c r="C588" s="123">
        <v>563</v>
      </c>
      <c r="D588" s="108" t="s">
        <v>31</v>
      </c>
      <c r="E588" s="109">
        <v>4227</v>
      </c>
      <c r="F588" s="141" t="s">
        <v>77</v>
      </c>
      <c r="G588" s="110"/>
      <c r="H588" s="234">
        <v>100</v>
      </c>
      <c r="I588" s="234"/>
      <c r="J588" s="234">
        <v>24900</v>
      </c>
      <c r="K588" s="234">
        <f t="shared" si="272"/>
        <v>25000</v>
      </c>
    </row>
    <row r="589" spans="1:11" s="207" customFormat="1" hidden="1" x14ac:dyDescent="0.2">
      <c r="A589" s="103" t="s">
        <v>601</v>
      </c>
      <c r="B589" s="120" t="s">
        <v>747</v>
      </c>
      <c r="C589" s="120">
        <v>563</v>
      </c>
      <c r="D589" s="103"/>
      <c r="E589" s="104">
        <v>423</v>
      </c>
      <c r="F589" s="140"/>
      <c r="G589" s="105"/>
      <c r="H589" s="106">
        <f t="shared" ref="H589:J589" si="304">H590</f>
        <v>100</v>
      </c>
      <c r="I589" s="106">
        <f t="shared" si="304"/>
        <v>0</v>
      </c>
      <c r="J589" s="106">
        <f t="shared" si="304"/>
        <v>0</v>
      </c>
      <c r="K589" s="106">
        <f t="shared" si="272"/>
        <v>100</v>
      </c>
    </row>
    <row r="590" spans="1:11" s="207" customFormat="1" ht="15" hidden="1" x14ac:dyDescent="0.2">
      <c r="A590" s="108" t="s">
        <v>601</v>
      </c>
      <c r="B590" s="123" t="s">
        <v>747</v>
      </c>
      <c r="C590" s="123">
        <v>563</v>
      </c>
      <c r="D590" s="108" t="s">
        <v>31</v>
      </c>
      <c r="E590" s="109">
        <v>4231</v>
      </c>
      <c r="F590" s="141" t="s">
        <v>241</v>
      </c>
      <c r="G590" s="110"/>
      <c r="H590" s="234">
        <v>100</v>
      </c>
      <c r="I590" s="234"/>
      <c r="J590" s="234"/>
      <c r="K590" s="234">
        <f t="shared" si="272"/>
        <v>100</v>
      </c>
    </row>
    <row r="591" spans="1:11" s="207" customFormat="1" hidden="1" x14ac:dyDescent="0.2">
      <c r="A591" s="194" t="s">
        <v>601</v>
      </c>
      <c r="B591" s="175" t="s">
        <v>747</v>
      </c>
      <c r="C591" s="165">
        <v>563</v>
      </c>
      <c r="D591" s="165"/>
      <c r="E591" s="166">
        <v>45</v>
      </c>
      <c r="F591" s="167"/>
      <c r="G591" s="168"/>
      <c r="H591" s="247">
        <f t="shared" ref="H591:I591" si="305">H592+H594</f>
        <v>200</v>
      </c>
      <c r="I591" s="247">
        <f t="shared" si="305"/>
        <v>0</v>
      </c>
      <c r="J591" s="247">
        <f t="shared" ref="J591" si="306">J592+J594</f>
        <v>0</v>
      </c>
      <c r="K591" s="247">
        <f t="shared" si="272"/>
        <v>200</v>
      </c>
    </row>
    <row r="592" spans="1:11" s="207" customFormat="1" hidden="1" x14ac:dyDescent="0.2">
      <c r="A592" s="103" t="s">
        <v>601</v>
      </c>
      <c r="B592" s="120" t="s">
        <v>747</v>
      </c>
      <c r="C592" s="120">
        <v>563</v>
      </c>
      <c r="D592" s="103"/>
      <c r="E592" s="104">
        <v>451</v>
      </c>
      <c r="F592" s="140"/>
      <c r="G592" s="105"/>
      <c r="H592" s="106">
        <f t="shared" ref="H592:J592" si="307">H593</f>
        <v>100</v>
      </c>
      <c r="I592" s="106">
        <f t="shared" si="307"/>
        <v>0</v>
      </c>
      <c r="J592" s="106">
        <f t="shared" si="307"/>
        <v>0</v>
      </c>
      <c r="K592" s="106">
        <f t="shared" si="272"/>
        <v>100</v>
      </c>
    </row>
    <row r="593" spans="1:11" s="207" customFormat="1" ht="15" hidden="1" x14ac:dyDescent="0.2">
      <c r="A593" s="108" t="s">
        <v>601</v>
      </c>
      <c r="B593" s="123" t="s">
        <v>747</v>
      </c>
      <c r="C593" s="123">
        <v>563</v>
      </c>
      <c r="D593" s="108" t="s">
        <v>31</v>
      </c>
      <c r="E593" s="109">
        <v>4511</v>
      </c>
      <c r="F593" s="141" t="s">
        <v>91</v>
      </c>
      <c r="G593" s="110"/>
      <c r="H593" s="234">
        <v>100</v>
      </c>
      <c r="I593" s="234"/>
      <c r="J593" s="234"/>
      <c r="K593" s="234">
        <f t="shared" si="272"/>
        <v>100</v>
      </c>
    </row>
    <row r="594" spans="1:11" s="207" customFormat="1" hidden="1" x14ac:dyDescent="0.2">
      <c r="A594" s="103" t="s">
        <v>601</v>
      </c>
      <c r="B594" s="120" t="s">
        <v>747</v>
      </c>
      <c r="C594" s="120">
        <v>563</v>
      </c>
      <c r="D594" s="103"/>
      <c r="E594" s="104">
        <v>452</v>
      </c>
      <c r="F594" s="140"/>
      <c r="G594" s="105"/>
      <c r="H594" s="106">
        <f t="shared" ref="H594:J594" si="308">H595</f>
        <v>100</v>
      </c>
      <c r="I594" s="106">
        <f t="shared" si="308"/>
        <v>0</v>
      </c>
      <c r="J594" s="106">
        <f t="shared" si="308"/>
        <v>0</v>
      </c>
      <c r="K594" s="106">
        <f t="shared" si="272"/>
        <v>100</v>
      </c>
    </row>
    <row r="595" spans="1:11" s="207" customFormat="1" ht="15" hidden="1" x14ac:dyDescent="0.2">
      <c r="A595" s="108" t="s">
        <v>601</v>
      </c>
      <c r="B595" s="123" t="s">
        <v>747</v>
      </c>
      <c r="C595" s="123">
        <v>563</v>
      </c>
      <c r="D595" s="108" t="s">
        <v>31</v>
      </c>
      <c r="E595" s="109">
        <v>4521</v>
      </c>
      <c r="F595" s="141" t="s">
        <v>92</v>
      </c>
      <c r="G595" s="110"/>
      <c r="H595" s="234">
        <v>100</v>
      </c>
      <c r="I595" s="234"/>
      <c r="J595" s="234"/>
      <c r="K595" s="234">
        <f t="shared" si="272"/>
        <v>100</v>
      </c>
    </row>
    <row r="596" spans="1:11" s="309" customFormat="1" hidden="1" x14ac:dyDescent="0.2">
      <c r="A596" s="197" t="s">
        <v>753</v>
      </c>
      <c r="B596" s="372" t="s">
        <v>754</v>
      </c>
      <c r="C596" s="372"/>
      <c r="D596" s="372"/>
      <c r="E596" s="372"/>
      <c r="F596" s="372"/>
      <c r="G596" s="127"/>
      <c r="H596" s="99">
        <f>H597+H611+H640</f>
        <v>12462357</v>
      </c>
      <c r="I596" s="99">
        <f>I597+I611+I640</f>
        <v>133387</v>
      </c>
      <c r="J596" s="99">
        <f>J597+J611+J640</f>
        <v>967888</v>
      </c>
      <c r="K596" s="99">
        <f t="shared" si="272"/>
        <v>13296858</v>
      </c>
    </row>
    <row r="597" spans="1:11" s="100" customFormat="1" ht="31.5" hidden="1" x14ac:dyDescent="0.2">
      <c r="A597" s="198" t="s">
        <v>755</v>
      </c>
      <c r="B597" s="371" t="s">
        <v>519</v>
      </c>
      <c r="C597" s="371"/>
      <c r="D597" s="371"/>
      <c r="E597" s="371"/>
      <c r="F597" s="144" t="s">
        <v>756</v>
      </c>
      <c r="G597" s="116"/>
      <c r="H597" s="245">
        <f>H598</f>
        <v>47200</v>
      </c>
      <c r="I597" s="245">
        <f>I598</f>
        <v>0</v>
      </c>
      <c r="J597" s="245">
        <f>J598</f>
        <v>0</v>
      </c>
      <c r="K597" s="245">
        <f t="shared" si="272"/>
        <v>47200</v>
      </c>
    </row>
    <row r="598" spans="1:11" s="100" customFormat="1" ht="33.75" hidden="1" x14ac:dyDescent="0.2">
      <c r="A598" s="195" t="s">
        <v>755</v>
      </c>
      <c r="B598" s="170" t="s">
        <v>524</v>
      </c>
      <c r="C598" s="170"/>
      <c r="D598" s="170"/>
      <c r="E598" s="171"/>
      <c r="F598" s="173" t="s">
        <v>522</v>
      </c>
      <c r="G598" s="174" t="s">
        <v>681</v>
      </c>
      <c r="H598" s="248">
        <f>H599+H602+H607</f>
        <v>47200</v>
      </c>
      <c r="I598" s="248">
        <f>I599+I602+I607</f>
        <v>0</v>
      </c>
      <c r="J598" s="248">
        <f>J599+J602+J607</f>
        <v>0</v>
      </c>
      <c r="K598" s="248">
        <f t="shared" ref="K598:K663" si="309">H598-I598+J598</f>
        <v>47200</v>
      </c>
    </row>
    <row r="599" spans="1:11" s="149" customFormat="1" hidden="1" x14ac:dyDescent="0.2">
      <c r="A599" s="194" t="s">
        <v>755</v>
      </c>
      <c r="B599" s="175" t="s">
        <v>524</v>
      </c>
      <c r="C599" s="165">
        <v>51</v>
      </c>
      <c r="D599" s="165"/>
      <c r="E599" s="166">
        <v>32</v>
      </c>
      <c r="F599" s="167"/>
      <c r="G599" s="168"/>
      <c r="H599" s="247">
        <f t="shared" ref="H599:J600" si="310">H600</f>
        <v>4000</v>
      </c>
      <c r="I599" s="247">
        <f t="shared" si="310"/>
        <v>0</v>
      </c>
      <c r="J599" s="247">
        <f t="shared" si="310"/>
        <v>0</v>
      </c>
      <c r="K599" s="247">
        <f t="shared" si="309"/>
        <v>4000</v>
      </c>
    </row>
    <row r="600" spans="1:11" s="100" customFormat="1" hidden="1" x14ac:dyDescent="0.2">
      <c r="A600" s="117" t="s">
        <v>755</v>
      </c>
      <c r="B600" s="101" t="s">
        <v>524</v>
      </c>
      <c r="C600" s="102">
        <v>51</v>
      </c>
      <c r="D600" s="117"/>
      <c r="E600" s="112">
        <v>321</v>
      </c>
      <c r="F600" s="140"/>
      <c r="G600" s="105"/>
      <c r="H600" s="106">
        <f t="shared" si="310"/>
        <v>4000</v>
      </c>
      <c r="I600" s="106">
        <f t="shared" si="310"/>
        <v>0</v>
      </c>
      <c r="J600" s="106">
        <f t="shared" si="310"/>
        <v>0</v>
      </c>
      <c r="K600" s="106">
        <f t="shared" si="309"/>
        <v>4000</v>
      </c>
    </row>
    <row r="601" spans="1:11" s="100" customFormat="1" hidden="1" x14ac:dyDescent="0.2">
      <c r="A601" s="95" t="s">
        <v>755</v>
      </c>
      <c r="B601" s="93" t="s">
        <v>524</v>
      </c>
      <c r="C601" s="94">
        <v>51</v>
      </c>
      <c r="D601" s="95" t="s">
        <v>270</v>
      </c>
      <c r="E601" s="118">
        <v>3211</v>
      </c>
      <c r="F601" s="141" t="s">
        <v>42</v>
      </c>
      <c r="G601" s="131"/>
      <c r="H601" s="231">
        <v>4000</v>
      </c>
      <c r="I601" s="231"/>
      <c r="J601" s="231"/>
      <c r="K601" s="231">
        <f t="shared" si="309"/>
        <v>4000</v>
      </c>
    </row>
    <row r="602" spans="1:11" s="149" customFormat="1" hidden="1" x14ac:dyDescent="0.2">
      <c r="A602" s="194" t="s">
        <v>755</v>
      </c>
      <c r="B602" s="175" t="s">
        <v>524</v>
      </c>
      <c r="C602" s="165">
        <v>559</v>
      </c>
      <c r="D602" s="165"/>
      <c r="E602" s="166">
        <v>31</v>
      </c>
      <c r="F602" s="167"/>
      <c r="G602" s="168"/>
      <c r="H602" s="247">
        <f t="shared" ref="H602:I602" si="311">H603+H605</f>
        <v>41000</v>
      </c>
      <c r="I602" s="247">
        <f t="shared" si="311"/>
        <v>0</v>
      </c>
      <c r="J602" s="247">
        <f t="shared" ref="J602" si="312">J603+J605</f>
        <v>0</v>
      </c>
      <c r="K602" s="247">
        <f t="shared" si="309"/>
        <v>41000</v>
      </c>
    </row>
    <row r="603" spans="1:11" s="100" customFormat="1" hidden="1" x14ac:dyDescent="0.2">
      <c r="A603" s="117" t="s">
        <v>755</v>
      </c>
      <c r="B603" s="101" t="s">
        <v>524</v>
      </c>
      <c r="C603" s="102">
        <v>559</v>
      </c>
      <c r="D603" s="117"/>
      <c r="E603" s="112">
        <v>311</v>
      </c>
      <c r="F603" s="140"/>
      <c r="G603" s="105"/>
      <c r="H603" s="106">
        <f t="shared" ref="H603:J603" si="313">H604</f>
        <v>35000</v>
      </c>
      <c r="I603" s="106">
        <f t="shared" si="313"/>
        <v>0</v>
      </c>
      <c r="J603" s="106">
        <f t="shared" si="313"/>
        <v>0</v>
      </c>
      <c r="K603" s="106">
        <f t="shared" si="309"/>
        <v>35000</v>
      </c>
    </row>
    <row r="604" spans="1:11" s="149" customFormat="1" hidden="1" x14ac:dyDescent="0.2">
      <c r="A604" s="95" t="s">
        <v>755</v>
      </c>
      <c r="B604" s="93" t="s">
        <v>524</v>
      </c>
      <c r="C604" s="94">
        <v>559</v>
      </c>
      <c r="D604" s="95" t="s">
        <v>270</v>
      </c>
      <c r="E604" s="118">
        <v>3111</v>
      </c>
      <c r="F604" s="141" t="s">
        <v>33</v>
      </c>
      <c r="G604" s="131"/>
      <c r="H604" s="231">
        <v>35000</v>
      </c>
      <c r="I604" s="231"/>
      <c r="J604" s="231"/>
      <c r="K604" s="231">
        <f t="shared" si="309"/>
        <v>35000</v>
      </c>
    </row>
    <row r="605" spans="1:11" s="100" customFormat="1" hidden="1" x14ac:dyDescent="0.2">
      <c r="A605" s="117" t="s">
        <v>755</v>
      </c>
      <c r="B605" s="101" t="s">
        <v>524</v>
      </c>
      <c r="C605" s="102">
        <v>559</v>
      </c>
      <c r="D605" s="117"/>
      <c r="E605" s="112">
        <v>313</v>
      </c>
      <c r="F605" s="140"/>
      <c r="G605" s="105"/>
      <c r="H605" s="106">
        <f t="shared" ref="H605:J605" si="314">H606</f>
        <v>6000</v>
      </c>
      <c r="I605" s="106">
        <f t="shared" si="314"/>
        <v>0</v>
      </c>
      <c r="J605" s="106">
        <f t="shared" si="314"/>
        <v>0</v>
      </c>
      <c r="K605" s="106">
        <f t="shared" si="309"/>
        <v>6000</v>
      </c>
    </row>
    <row r="606" spans="1:11" s="100" customFormat="1" hidden="1" x14ac:dyDescent="0.2">
      <c r="A606" s="95" t="s">
        <v>755</v>
      </c>
      <c r="B606" s="93" t="s">
        <v>524</v>
      </c>
      <c r="C606" s="94">
        <v>559</v>
      </c>
      <c r="D606" s="95" t="s">
        <v>270</v>
      </c>
      <c r="E606" s="118">
        <v>3132</v>
      </c>
      <c r="F606" s="141" t="s">
        <v>40</v>
      </c>
      <c r="G606" s="131"/>
      <c r="H606" s="231">
        <v>6000</v>
      </c>
      <c r="I606" s="231"/>
      <c r="J606" s="231"/>
      <c r="K606" s="231">
        <f t="shared" si="309"/>
        <v>6000</v>
      </c>
    </row>
    <row r="607" spans="1:11" s="149" customFormat="1" hidden="1" x14ac:dyDescent="0.2">
      <c r="A607" s="194" t="s">
        <v>755</v>
      </c>
      <c r="B607" s="175" t="s">
        <v>524</v>
      </c>
      <c r="C607" s="165">
        <v>559</v>
      </c>
      <c r="D607" s="165"/>
      <c r="E607" s="166">
        <v>32</v>
      </c>
      <c r="F607" s="167"/>
      <c r="G607" s="168"/>
      <c r="H607" s="247">
        <f t="shared" ref="H607:J607" si="315">H608</f>
        <v>2200</v>
      </c>
      <c r="I607" s="247">
        <f t="shared" si="315"/>
        <v>0</v>
      </c>
      <c r="J607" s="247">
        <f t="shared" si="315"/>
        <v>0</v>
      </c>
      <c r="K607" s="247">
        <f t="shared" si="309"/>
        <v>2200</v>
      </c>
    </row>
    <row r="608" spans="1:11" s="149" customFormat="1" hidden="1" x14ac:dyDescent="0.2">
      <c r="A608" s="117" t="s">
        <v>755</v>
      </c>
      <c r="B608" s="101" t="s">
        <v>524</v>
      </c>
      <c r="C608" s="102">
        <v>559</v>
      </c>
      <c r="D608" s="117"/>
      <c r="E608" s="112">
        <v>321</v>
      </c>
      <c r="F608" s="140"/>
      <c r="G608" s="105"/>
      <c r="H608" s="106">
        <f t="shared" ref="H608:I608" si="316">H609+H610</f>
        <v>2200</v>
      </c>
      <c r="I608" s="106">
        <f t="shared" si="316"/>
        <v>0</v>
      </c>
      <c r="J608" s="106">
        <f t="shared" ref="J608" si="317">J609+J610</f>
        <v>0</v>
      </c>
      <c r="K608" s="106">
        <f t="shared" si="309"/>
        <v>2200</v>
      </c>
    </row>
    <row r="609" spans="1:11" s="100" customFormat="1" hidden="1" x14ac:dyDescent="0.2">
      <c r="A609" s="95" t="s">
        <v>755</v>
      </c>
      <c r="B609" s="93" t="s">
        <v>524</v>
      </c>
      <c r="C609" s="94">
        <v>559</v>
      </c>
      <c r="D609" s="95" t="s">
        <v>270</v>
      </c>
      <c r="E609" s="118">
        <v>3211</v>
      </c>
      <c r="F609" s="141" t="s">
        <v>42</v>
      </c>
      <c r="G609" s="131"/>
      <c r="H609" s="231">
        <v>1600</v>
      </c>
      <c r="I609" s="231"/>
      <c r="J609" s="231"/>
      <c r="K609" s="231">
        <f t="shared" si="309"/>
        <v>1600</v>
      </c>
    </row>
    <row r="610" spans="1:11" s="100" customFormat="1" hidden="1" x14ac:dyDescent="0.2">
      <c r="A610" s="95" t="s">
        <v>755</v>
      </c>
      <c r="B610" s="93" t="s">
        <v>524</v>
      </c>
      <c r="C610" s="94">
        <v>559</v>
      </c>
      <c r="D610" s="95" t="s">
        <v>270</v>
      </c>
      <c r="E610" s="199">
        <v>3214</v>
      </c>
      <c r="F610" s="141" t="s">
        <v>45</v>
      </c>
      <c r="G610" s="131"/>
      <c r="H610" s="234">
        <v>600</v>
      </c>
      <c r="I610" s="234"/>
      <c r="J610" s="234"/>
      <c r="K610" s="234">
        <f t="shared" si="309"/>
        <v>600</v>
      </c>
    </row>
    <row r="611" spans="1:11" s="100" customFormat="1" ht="47.25" customHeight="1" x14ac:dyDescent="0.2">
      <c r="A611" s="198" t="s">
        <v>759</v>
      </c>
      <c r="B611" s="374" t="s">
        <v>760</v>
      </c>
      <c r="C611" s="375"/>
      <c r="D611" s="375"/>
      <c r="E611" s="376"/>
      <c r="F611" s="144" t="s">
        <v>761</v>
      </c>
      <c r="G611" s="116"/>
      <c r="H611" s="245">
        <f>H612+H616</f>
        <v>22127</v>
      </c>
      <c r="I611" s="245">
        <f>I612+I616</f>
        <v>2402</v>
      </c>
      <c r="J611" s="245">
        <f>J612+J616</f>
        <v>34356</v>
      </c>
      <c r="K611" s="245">
        <f t="shared" si="309"/>
        <v>54081</v>
      </c>
    </row>
    <row r="612" spans="1:11" s="100" customFormat="1" ht="33.75" x14ac:dyDescent="0.2">
      <c r="A612" s="195" t="s">
        <v>759</v>
      </c>
      <c r="B612" s="170" t="s">
        <v>762</v>
      </c>
      <c r="C612" s="170"/>
      <c r="D612" s="170"/>
      <c r="E612" s="171"/>
      <c r="F612" s="173" t="s">
        <v>29</v>
      </c>
      <c r="G612" s="174" t="s">
        <v>763</v>
      </c>
      <c r="H612" s="248">
        <f>H613</f>
        <v>1327</v>
      </c>
      <c r="I612" s="248">
        <f>I613</f>
        <v>0</v>
      </c>
      <c r="J612" s="248">
        <f>J613</f>
        <v>0</v>
      </c>
      <c r="K612" s="248">
        <f t="shared" si="309"/>
        <v>1327</v>
      </c>
    </row>
    <row r="613" spans="1:11" s="138" customFormat="1" x14ac:dyDescent="0.2">
      <c r="A613" s="194" t="s">
        <v>759</v>
      </c>
      <c r="B613" s="175" t="s">
        <v>762</v>
      </c>
      <c r="C613" s="165">
        <v>51</v>
      </c>
      <c r="D613" s="165"/>
      <c r="E613" s="166">
        <v>32</v>
      </c>
      <c r="F613" s="167"/>
      <c r="G613" s="168"/>
      <c r="H613" s="247">
        <f t="shared" ref="H613:J614" si="318">H614</f>
        <v>1327</v>
      </c>
      <c r="I613" s="247">
        <f t="shared" si="318"/>
        <v>0</v>
      </c>
      <c r="J613" s="247">
        <f t="shared" si="318"/>
        <v>0</v>
      </c>
      <c r="K613" s="247">
        <f t="shared" si="309"/>
        <v>1327</v>
      </c>
    </row>
    <row r="614" spans="1:11" s="100" customFormat="1" x14ac:dyDescent="0.2">
      <c r="A614" s="103" t="s">
        <v>759</v>
      </c>
      <c r="B614" s="102" t="s">
        <v>762</v>
      </c>
      <c r="C614" s="102">
        <v>51</v>
      </c>
      <c r="D614" s="117"/>
      <c r="E614" s="112">
        <v>321</v>
      </c>
      <c r="F614" s="140"/>
      <c r="G614" s="105"/>
      <c r="H614" s="106">
        <f t="shared" si="318"/>
        <v>1327</v>
      </c>
      <c r="I614" s="106">
        <f t="shared" si="318"/>
        <v>0</v>
      </c>
      <c r="J614" s="106">
        <f t="shared" si="318"/>
        <v>0</v>
      </c>
      <c r="K614" s="106">
        <f t="shared" si="309"/>
        <v>1327</v>
      </c>
    </row>
    <row r="615" spans="1:11" s="100" customFormat="1" x14ac:dyDescent="0.2">
      <c r="A615" s="108" t="s">
        <v>759</v>
      </c>
      <c r="B615" s="94" t="s">
        <v>762</v>
      </c>
      <c r="C615" s="94">
        <v>51</v>
      </c>
      <c r="D615" s="95" t="s">
        <v>296</v>
      </c>
      <c r="E615" s="118">
        <v>3211</v>
      </c>
      <c r="F615" s="141" t="s">
        <v>42</v>
      </c>
      <c r="G615" s="131"/>
      <c r="H615" s="228">
        <v>1327</v>
      </c>
      <c r="I615" s="228"/>
      <c r="J615" s="228"/>
      <c r="K615" s="228">
        <f t="shared" si="309"/>
        <v>1327</v>
      </c>
    </row>
    <row r="616" spans="1:11" s="100" customFormat="1" ht="78.75" x14ac:dyDescent="0.2">
      <c r="A616" s="178" t="s">
        <v>759</v>
      </c>
      <c r="B616" s="169" t="s">
        <v>766</v>
      </c>
      <c r="C616" s="169"/>
      <c r="D616" s="169"/>
      <c r="E616" s="176"/>
      <c r="F616" s="173" t="s">
        <v>767</v>
      </c>
      <c r="G616" s="174" t="s">
        <v>763</v>
      </c>
      <c r="H616" s="248">
        <f>H617+H625+H633+H636</f>
        <v>20800</v>
      </c>
      <c r="I616" s="248">
        <f>I617+I625+I633+I636</f>
        <v>2402</v>
      </c>
      <c r="J616" s="248">
        <f>J617+J625+J633+J636</f>
        <v>34356</v>
      </c>
      <c r="K616" s="248">
        <f t="shared" si="309"/>
        <v>52754</v>
      </c>
    </row>
    <row r="617" spans="1:11" s="138" customFormat="1" x14ac:dyDescent="0.2">
      <c r="A617" s="194" t="s">
        <v>759</v>
      </c>
      <c r="B617" s="175" t="s">
        <v>766</v>
      </c>
      <c r="C617" s="165">
        <v>559</v>
      </c>
      <c r="D617" s="165"/>
      <c r="E617" s="166">
        <v>31</v>
      </c>
      <c r="F617" s="167"/>
      <c r="G617" s="168"/>
      <c r="H617" s="247">
        <f>H618+H623+H621</f>
        <v>12250</v>
      </c>
      <c r="I617" s="247">
        <f t="shared" ref="I617:J617" si="319">I618+I623+I621</f>
        <v>2402</v>
      </c>
      <c r="J617" s="247">
        <f t="shared" si="319"/>
        <v>4492</v>
      </c>
      <c r="K617" s="247">
        <f t="shared" si="309"/>
        <v>14340</v>
      </c>
    </row>
    <row r="618" spans="1:11" s="138" customFormat="1" x14ac:dyDescent="0.2">
      <c r="A618" s="117" t="s">
        <v>759</v>
      </c>
      <c r="B618" s="101" t="s">
        <v>766</v>
      </c>
      <c r="C618" s="102">
        <v>559</v>
      </c>
      <c r="D618" s="117"/>
      <c r="E618" s="112">
        <v>311</v>
      </c>
      <c r="F618" s="140"/>
      <c r="G618" s="105"/>
      <c r="H618" s="106">
        <f t="shared" ref="H618:I618" si="320">SUM(H619:H620)</f>
        <v>8250</v>
      </c>
      <c r="I618" s="106">
        <f t="shared" si="320"/>
        <v>0</v>
      </c>
      <c r="J618" s="106">
        <f t="shared" ref="J618" si="321">SUM(J619:J620)</f>
        <v>1432</v>
      </c>
      <c r="K618" s="106">
        <f t="shared" si="309"/>
        <v>9682</v>
      </c>
    </row>
    <row r="619" spans="1:11" s="138" customFormat="1" ht="15" x14ac:dyDescent="0.2">
      <c r="A619" s="95" t="s">
        <v>759</v>
      </c>
      <c r="B619" s="93" t="s">
        <v>766</v>
      </c>
      <c r="C619" s="94">
        <v>559</v>
      </c>
      <c r="D619" s="95" t="s">
        <v>296</v>
      </c>
      <c r="E619" s="118">
        <v>3111</v>
      </c>
      <c r="F619" s="141" t="s">
        <v>33</v>
      </c>
      <c r="G619" s="131"/>
      <c r="H619" s="228">
        <v>8000</v>
      </c>
      <c r="I619" s="228"/>
      <c r="J619" s="228">
        <v>1322</v>
      </c>
      <c r="K619" s="228">
        <f t="shared" si="309"/>
        <v>9322</v>
      </c>
    </row>
    <row r="620" spans="1:11" s="100" customFormat="1" x14ac:dyDescent="0.2">
      <c r="A620" s="95" t="s">
        <v>759</v>
      </c>
      <c r="B620" s="93" t="s">
        <v>766</v>
      </c>
      <c r="C620" s="94">
        <v>559</v>
      </c>
      <c r="D620" s="95" t="s">
        <v>296</v>
      </c>
      <c r="E620" s="118">
        <v>3113</v>
      </c>
      <c r="F620" s="141" t="s">
        <v>35</v>
      </c>
      <c r="G620" s="131"/>
      <c r="H620" s="228">
        <v>250</v>
      </c>
      <c r="I620" s="228"/>
      <c r="J620" s="228">
        <v>110</v>
      </c>
      <c r="K620" s="228">
        <f t="shared" si="309"/>
        <v>360</v>
      </c>
    </row>
    <row r="621" spans="1:11" s="138" customFormat="1" x14ac:dyDescent="0.2">
      <c r="A621" s="117" t="s">
        <v>759</v>
      </c>
      <c r="B621" s="101" t="s">
        <v>766</v>
      </c>
      <c r="C621" s="102">
        <v>559</v>
      </c>
      <c r="D621" s="117"/>
      <c r="E621" s="112">
        <v>312</v>
      </c>
      <c r="F621" s="140"/>
      <c r="G621" s="105"/>
      <c r="H621" s="106">
        <f t="shared" ref="H621:J623" si="322">SUM(H622)</f>
        <v>0</v>
      </c>
      <c r="I621" s="106">
        <f t="shared" si="322"/>
        <v>0</v>
      </c>
      <c r="J621" s="106">
        <f t="shared" si="322"/>
        <v>3060</v>
      </c>
      <c r="K621" s="106">
        <f t="shared" ref="K621:K622" si="323">H621-I621+J621</f>
        <v>3060</v>
      </c>
    </row>
    <row r="622" spans="1:11" s="138" customFormat="1" ht="15" x14ac:dyDescent="0.2">
      <c r="A622" s="95" t="s">
        <v>759</v>
      </c>
      <c r="B622" s="93" t="s">
        <v>766</v>
      </c>
      <c r="C622" s="94">
        <v>559</v>
      </c>
      <c r="D622" s="95" t="s">
        <v>296</v>
      </c>
      <c r="E622" s="118">
        <v>3121</v>
      </c>
      <c r="F622" s="141" t="s">
        <v>471</v>
      </c>
      <c r="G622" s="131"/>
      <c r="H622" s="228"/>
      <c r="I622" s="228"/>
      <c r="J622" s="228">
        <v>3060</v>
      </c>
      <c r="K622" s="228">
        <f t="shared" si="323"/>
        <v>3060</v>
      </c>
    </row>
    <row r="623" spans="1:11" s="138" customFormat="1" x14ac:dyDescent="0.2">
      <c r="A623" s="117" t="s">
        <v>759</v>
      </c>
      <c r="B623" s="101" t="s">
        <v>766</v>
      </c>
      <c r="C623" s="102">
        <v>559</v>
      </c>
      <c r="D623" s="117"/>
      <c r="E623" s="112">
        <v>313</v>
      </c>
      <c r="F623" s="140"/>
      <c r="G623" s="105"/>
      <c r="H623" s="106">
        <f t="shared" si="322"/>
        <v>4000</v>
      </c>
      <c r="I623" s="106">
        <f t="shared" si="322"/>
        <v>2402</v>
      </c>
      <c r="J623" s="106">
        <f t="shared" si="322"/>
        <v>0</v>
      </c>
      <c r="K623" s="106">
        <f t="shared" si="309"/>
        <v>1598</v>
      </c>
    </row>
    <row r="624" spans="1:11" s="138" customFormat="1" ht="15" x14ac:dyDescent="0.2">
      <c r="A624" s="95" t="s">
        <v>759</v>
      </c>
      <c r="B624" s="93" t="s">
        <v>766</v>
      </c>
      <c r="C624" s="94">
        <v>559</v>
      </c>
      <c r="D624" s="95" t="s">
        <v>296</v>
      </c>
      <c r="E624" s="118">
        <v>3132</v>
      </c>
      <c r="F624" s="141" t="s">
        <v>40</v>
      </c>
      <c r="G624" s="131"/>
      <c r="H624" s="228">
        <v>4000</v>
      </c>
      <c r="I624" s="228">
        <v>2402</v>
      </c>
      <c r="J624" s="228"/>
      <c r="K624" s="228">
        <f t="shared" si="309"/>
        <v>1598</v>
      </c>
    </row>
    <row r="625" spans="1:11" s="138" customFormat="1" x14ac:dyDescent="0.2">
      <c r="A625" s="194" t="s">
        <v>759</v>
      </c>
      <c r="B625" s="175" t="s">
        <v>766</v>
      </c>
      <c r="C625" s="165">
        <v>559</v>
      </c>
      <c r="D625" s="165"/>
      <c r="E625" s="166">
        <v>32</v>
      </c>
      <c r="F625" s="167"/>
      <c r="G625" s="168"/>
      <c r="H625" s="247">
        <f t="shared" ref="H625:I625" si="324">H626+H629+H631</f>
        <v>8400</v>
      </c>
      <c r="I625" s="247">
        <f t="shared" si="324"/>
        <v>0</v>
      </c>
      <c r="J625" s="247">
        <f t="shared" ref="J625" si="325">J626+J629+J631</f>
        <v>7614</v>
      </c>
      <c r="K625" s="247">
        <f t="shared" si="309"/>
        <v>16014</v>
      </c>
    </row>
    <row r="626" spans="1:11" s="138" customFormat="1" x14ac:dyDescent="0.2">
      <c r="A626" s="117" t="s">
        <v>759</v>
      </c>
      <c r="B626" s="101" t="s">
        <v>766</v>
      </c>
      <c r="C626" s="102">
        <v>559</v>
      </c>
      <c r="D626" s="117"/>
      <c r="E626" s="112">
        <v>321</v>
      </c>
      <c r="F626" s="140"/>
      <c r="G626" s="105"/>
      <c r="H626" s="106">
        <f t="shared" ref="H626:I626" si="326">SUM(H627:H628)</f>
        <v>350</v>
      </c>
      <c r="I626" s="106">
        <f t="shared" si="326"/>
        <v>0</v>
      </c>
      <c r="J626" s="106">
        <f t="shared" ref="J626" si="327">SUM(J627:J628)</f>
        <v>700</v>
      </c>
      <c r="K626" s="106">
        <f t="shared" si="309"/>
        <v>1050</v>
      </c>
    </row>
    <row r="627" spans="1:11" s="138" customFormat="1" ht="15" x14ac:dyDescent="0.2">
      <c r="A627" s="95" t="s">
        <v>759</v>
      </c>
      <c r="B627" s="93" t="s">
        <v>766</v>
      </c>
      <c r="C627" s="94">
        <v>559</v>
      </c>
      <c r="D627" s="95" t="s">
        <v>296</v>
      </c>
      <c r="E627" s="118">
        <v>3211</v>
      </c>
      <c r="F627" s="141" t="s">
        <v>42</v>
      </c>
      <c r="G627" s="131"/>
      <c r="H627" s="228">
        <v>300</v>
      </c>
      <c r="I627" s="228"/>
      <c r="J627" s="228">
        <v>700</v>
      </c>
      <c r="K627" s="228">
        <f t="shared" si="309"/>
        <v>1000</v>
      </c>
    </row>
    <row r="628" spans="1:11" ht="15" x14ac:dyDescent="0.2">
      <c r="A628" s="95" t="s">
        <v>759</v>
      </c>
      <c r="B628" s="249" t="s">
        <v>766</v>
      </c>
      <c r="C628" s="250">
        <v>559</v>
      </c>
      <c r="D628" s="95" t="s">
        <v>296</v>
      </c>
      <c r="E628" s="187">
        <v>3213</v>
      </c>
      <c r="F628" s="141" t="s">
        <v>44</v>
      </c>
      <c r="G628" s="131"/>
      <c r="H628" s="228">
        <v>50</v>
      </c>
      <c r="I628" s="228"/>
      <c r="J628" s="228"/>
      <c r="K628" s="228">
        <f t="shared" si="309"/>
        <v>50</v>
      </c>
    </row>
    <row r="629" spans="1:11" s="138" customFormat="1" x14ac:dyDescent="0.2">
      <c r="A629" s="117" t="s">
        <v>759</v>
      </c>
      <c r="B629" s="101" t="s">
        <v>766</v>
      </c>
      <c r="C629" s="102">
        <v>559</v>
      </c>
      <c r="D629" s="117"/>
      <c r="E629" s="112">
        <v>323</v>
      </c>
      <c r="F629" s="140"/>
      <c r="G629" s="105"/>
      <c r="H629" s="106">
        <f t="shared" ref="H629:J629" si="328">SUM(H630)</f>
        <v>8000</v>
      </c>
      <c r="I629" s="106">
        <f t="shared" si="328"/>
        <v>0</v>
      </c>
      <c r="J629" s="106">
        <f t="shared" si="328"/>
        <v>6864</v>
      </c>
      <c r="K629" s="106">
        <f t="shared" si="309"/>
        <v>14864</v>
      </c>
    </row>
    <row r="630" spans="1:11" s="138" customFormat="1" ht="15" x14ac:dyDescent="0.2">
      <c r="A630" s="95" t="s">
        <v>759</v>
      </c>
      <c r="B630" s="93" t="s">
        <v>766</v>
      </c>
      <c r="C630" s="94">
        <v>559</v>
      </c>
      <c r="D630" s="95" t="s">
        <v>296</v>
      </c>
      <c r="E630" s="118">
        <v>3237</v>
      </c>
      <c r="F630" s="141" t="s">
        <v>58</v>
      </c>
      <c r="G630" s="131"/>
      <c r="H630" s="228">
        <v>8000</v>
      </c>
      <c r="I630" s="228"/>
      <c r="J630" s="228">
        <v>6864</v>
      </c>
      <c r="K630" s="228">
        <f t="shared" si="309"/>
        <v>14864</v>
      </c>
    </row>
    <row r="631" spans="1:11" s="138" customFormat="1" x14ac:dyDescent="0.2">
      <c r="A631" s="117" t="s">
        <v>759</v>
      </c>
      <c r="B631" s="101" t="s">
        <v>766</v>
      </c>
      <c r="C631" s="102">
        <v>559</v>
      </c>
      <c r="D631" s="117"/>
      <c r="E631" s="112">
        <v>329</v>
      </c>
      <c r="F631" s="140"/>
      <c r="G631" s="105"/>
      <c r="H631" s="106">
        <f t="shared" ref="H631:J631" si="329">SUM(H632)</f>
        <v>50</v>
      </c>
      <c r="I631" s="106">
        <f t="shared" si="329"/>
        <v>0</v>
      </c>
      <c r="J631" s="106">
        <f t="shared" si="329"/>
        <v>50</v>
      </c>
      <c r="K631" s="106">
        <f t="shared" si="309"/>
        <v>100</v>
      </c>
    </row>
    <row r="632" spans="1:11" s="138" customFormat="1" ht="15" x14ac:dyDescent="0.2">
      <c r="A632" s="95" t="s">
        <v>759</v>
      </c>
      <c r="B632" s="93" t="s">
        <v>766</v>
      </c>
      <c r="C632" s="94">
        <v>559</v>
      </c>
      <c r="D632" s="95" t="s">
        <v>296</v>
      </c>
      <c r="E632" s="118">
        <v>3293</v>
      </c>
      <c r="F632" s="141" t="s">
        <v>64</v>
      </c>
      <c r="G632" s="131"/>
      <c r="H632" s="228">
        <v>50</v>
      </c>
      <c r="I632" s="228"/>
      <c r="J632" s="228">
        <v>50</v>
      </c>
      <c r="K632" s="228">
        <f t="shared" si="309"/>
        <v>100</v>
      </c>
    </row>
    <row r="633" spans="1:11" s="138" customFormat="1" x14ac:dyDescent="0.2">
      <c r="A633" s="194" t="s">
        <v>759</v>
      </c>
      <c r="B633" s="175" t="s">
        <v>766</v>
      </c>
      <c r="C633" s="165">
        <v>559</v>
      </c>
      <c r="D633" s="165"/>
      <c r="E633" s="166">
        <v>41</v>
      </c>
      <c r="F633" s="167"/>
      <c r="G633" s="168"/>
      <c r="H633" s="247">
        <f t="shared" ref="H633:J633" si="330">H634</f>
        <v>50</v>
      </c>
      <c r="I633" s="247">
        <f t="shared" si="330"/>
        <v>0</v>
      </c>
      <c r="J633" s="247">
        <f t="shared" si="330"/>
        <v>12750</v>
      </c>
      <c r="K633" s="247">
        <f t="shared" si="309"/>
        <v>12800</v>
      </c>
    </row>
    <row r="634" spans="1:11" s="138" customFormat="1" x14ac:dyDescent="0.2">
      <c r="A634" s="117" t="s">
        <v>759</v>
      </c>
      <c r="B634" s="101" t="s">
        <v>766</v>
      </c>
      <c r="C634" s="102">
        <v>559</v>
      </c>
      <c r="D634" s="117"/>
      <c r="E634" s="112">
        <v>412</v>
      </c>
      <c r="F634" s="140"/>
      <c r="G634" s="105"/>
      <c r="H634" s="106">
        <f t="shared" ref="H634:J634" si="331">SUM(H635)</f>
        <v>50</v>
      </c>
      <c r="I634" s="106">
        <f t="shared" si="331"/>
        <v>0</v>
      </c>
      <c r="J634" s="106">
        <f t="shared" si="331"/>
        <v>12750</v>
      </c>
      <c r="K634" s="106">
        <f t="shared" si="309"/>
        <v>12800</v>
      </c>
    </row>
    <row r="635" spans="1:11" s="138" customFormat="1" ht="15" x14ac:dyDescent="0.2">
      <c r="A635" s="95" t="s">
        <v>759</v>
      </c>
      <c r="B635" s="93" t="s">
        <v>766</v>
      </c>
      <c r="C635" s="94">
        <v>559</v>
      </c>
      <c r="D635" s="95" t="s">
        <v>296</v>
      </c>
      <c r="E635" s="118">
        <v>4123</v>
      </c>
      <c r="F635" s="141" t="s">
        <v>83</v>
      </c>
      <c r="G635" s="131"/>
      <c r="H635" s="228">
        <v>50</v>
      </c>
      <c r="I635" s="228"/>
      <c r="J635" s="228">
        <v>12750</v>
      </c>
      <c r="K635" s="228">
        <f t="shared" si="309"/>
        <v>12800</v>
      </c>
    </row>
    <row r="636" spans="1:11" s="138" customFormat="1" x14ac:dyDescent="0.2">
      <c r="A636" s="194" t="s">
        <v>759</v>
      </c>
      <c r="B636" s="175" t="s">
        <v>766</v>
      </c>
      <c r="C636" s="165">
        <v>559</v>
      </c>
      <c r="D636" s="165"/>
      <c r="E636" s="166">
        <v>42</v>
      </c>
      <c r="F636" s="167"/>
      <c r="G636" s="168"/>
      <c r="H636" s="247">
        <f t="shared" ref="H636:J636" si="332">H637</f>
        <v>100</v>
      </c>
      <c r="I636" s="247">
        <f t="shared" si="332"/>
        <v>0</v>
      </c>
      <c r="J636" s="247">
        <f t="shared" si="332"/>
        <v>9500</v>
      </c>
      <c r="K636" s="247">
        <f t="shared" si="309"/>
        <v>9600</v>
      </c>
    </row>
    <row r="637" spans="1:11" s="138" customFormat="1" x14ac:dyDescent="0.2">
      <c r="A637" s="117" t="s">
        <v>759</v>
      </c>
      <c r="B637" s="101" t="s">
        <v>766</v>
      </c>
      <c r="C637" s="102">
        <v>559</v>
      </c>
      <c r="D637" s="117"/>
      <c r="E637" s="112">
        <v>422</v>
      </c>
      <c r="F637" s="140"/>
      <c r="G637" s="105"/>
      <c r="H637" s="106">
        <f t="shared" ref="H637:I637" si="333">SUM(H638:H639)</f>
        <v>100</v>
      </c>
      <c r="I637" s="106">
        <f t="shared" si="333"/>
        <v>0</v>
      </c>
      <c r="J637" s="106">
        <f t="shared" ref="J637" si="334">SUM(J638:J639)</f>
        <v>9500</v>
      </c>
      <c r="K637" s="106">
        <f t="shared" si="309"/>
        <v>9600</v>
      </c>
    </row>
    <row r="638" spans="1:11" s="138" customFormat="1" ht="15" x14ac:dyDescent="0.2">
      <c r="A638" s="95" t="s">
        <v>759</v>
      </c>
      <c r="B638" s="93" t="s">
        <v>766</v>
      </c>
      <c r="C638" s="94">
        <v>559</v>
      </c>
      <c r="D638" s="95" t="s">
        <v>296</v>
      </c>
      <c r="E638" s="118">
        <v>4221</v>
      </c>
      <c r="F638" s="141" t="s">
        <v>74</v>
      </c>
      <c r="G638" s="131"/>
      <c r="H638" s="228">
        <v>50</v>
      </c>
      <c r="I638" s="228"/>
      <c r="J638" s="228">
        <v>7470</v>
      </c>
      <c r="K638" s="228">
        <f t="shared" si="309"/>
        <v>7520</v>
      </c>
    </row>
    <row r="639" spans="1:11" ht="15" x14ac:dyDescent="0.2">
      <c r="A639" s="95" t="s">
        <v>759</v>
      </c>
      <c r="B639" s="249" t="s">
        <v>766</v>
      </c>
      <c r="C639" s="250">
        <v>559</v>
      </c>
      <c r="D639" s="95" t="s">
        <v>296</v>
      </c>
      <c r="E639" s="187">
        <v>4227</v>
      </c>
      <c r="F639" s="141" t="s">
        <v>77</v>
      </c>
      <c r="G639" s="131"/>
      <c r="H639" s="228">
        <v>50</v>
      </c>
      <c r="I639" s="228"/>
      <c r="J639" s="228">
        <v>2030</v>
      </c>
      <c r="K639" s="228">
        <f t="shared" si="309"/>
        <v>2080</v>
      </c>
    </row>
    <row r="640" spans="1:11" hidden="1" x14ac:dyDescent="0.2">
      <c r="A640" s="198" t="s">
        <v>890</v>
      </c>
      <c r="B640" s="374" t="s">
        <v>891</v>
      </c>
      <c r="C640" s="375"/>
      <c r="D640" s="375"/>
      <c r="E640" s="376"/>
      <c r="F640" s="144" t="s">
        <v>892</v>
      </c>
      <c r="G640" s="116"/>
      <c r="H640" s="245">
        <f t="shared" ref="H640:J640" si="335">H641</f>
        <v>12393030</v>
      </c>
      <c r="I640" s="245">
        <f t="shared" si="335"/>
        <v>130985</v>
      </c>
      <c r="J640" s="245">
        <f t="shared" si="335"/>
        <v>933532</v>
      </c>
      <c r="K640" s="245">
        <f t="shared" si="309"/>
        <v>13195577</v>
      </c>
    </row>
    <row r="641" spans="1:11" ht="33.75" hidden="1" x14ac:dyDescent="0.2">
      <c r="A641" s="178" t="s">
        <v>890</v>
      </c>
      <c r="B641" s="169" t="s">
        <v>893</v>
      </c>
      <c r="C641" s="169"/>
      <c r="D641" s="169"/>
      <c r="E641" s="176"/>
      <c r="F641" s="173" t="s">
        <v>894</v>
      </c>
      <c r="G641" s="174" t="s">
        <v>727</v>
      </c>
      <c r="H641" s="248">
        <f t="shared" ref="H641:I641" si="336">H647+H661+H670+H700+H705+H712+H720+H723+H642+H658+H709</f>
        <v>12393030</v>
      </c>
      <c r="I641" s="248">
        <f t="shared" si="336"/>
        <v>130985</v>
      </c>
      <c r="J641" s="248">
        <f t="shared" ref="J641" si="337">J647+J661+J670+J700+J705+J712+J720+J723+J642+J658+J709</f>
        <v>933532</v>
      </c>
      <c r="K641" s="248">
        <f t="shared" si="309"/>
        <v>13195577</v>
      </c>
    </row>
    <row r="642" spans="1:11" hidden="1" x14ac:dyDescent="0.2">
      <c r="A642" s="194" t="s">
        <v>890</v>
      </c>
      <c r="B642" s="175" t="s">
        <v>893</v>
      </c>
      <c r="C642" s="165">
        <v>31</v>
      </c>
      <c r="D642" s="165"/>
      <c r="E642" s="166">
        <v>31</v>
      </c>
      <c r="F642" s="167"/>
      <c r="G642" s="168"/>
      <c r="H642" s="247">
        <f t="shared" ref="H642:I642" si="338">H643+H645</f>
        <v>46400</v>
      </c>
      <c r="I642" s="247">
        <f t="shared" si="338"/>
        <v>0</v>
      </c>
      <c r="J642" s="247">
        <f t="shared" ref="J642" si="339">J643+J645</f>
        <v>59000</v>
      </c>
      <c r="K642" s="247">
        <f t="shared" si="309"/>
        <v>105400</v>
      </c>
    </row>
    <row r="643" spans="1:11" hidden="1" x14ac:dyDescent="0.2">
      <c r="A643" s="103" t="s">
        <v>890</v>
      </c>
      <c r="B643" s="102" t="s">
        <v>893</v>
      </c>
      <c r="C643" s="101">
        <v>31</v>
      </c>
      <c r="D643" s="117"/>
      <c r="E643" s="112">
        <v>311</v>
      </c>
      <c r="F643" s="140"/>
      <c r="G643" s="105"/>
      <c r="H643" s="106">
        <f t="shared" ref="H643:J643" si="340">H644</f>
        <v>40000</v>
      </c>
      <c r="I643" s="106">
        <f t="shared" si="340"/>
        <v>0</v>
      </c>
      <c r="J643" s="106">
        <f t="shared" si="340"/>
        <v>50000</v>
      </c>
      <c r="K643" s="106">
        <f t="shared" si="309"/>
        <v>90000</v>
      </c>
    </row>
    <row r="644" spans="1:11" ht="15" hidden="1" x14ac:dyDescent="0.2">
      <c r="A644" s="108" t="s">
        <v>890</v>
      </c>
      <c r="B644" s="94" t="s">
        <v>893</v>
      </c>
      <c r="C644" s="93">
        <v>31</v>
      </c>
      <c r="D644" s="95" t="s">
        <v>296</v>
      </c>
      <c r="E644" s="118">
        <v>3111</v>
      </c>
      <c r="F644" s="141" t="s">
        <v>33</v>
      </c>
      <c r="G644" s="110"/>
      <c r="H644" s="228">
        <v>40000</v>
      </c>
      <c r="I644" s="228"/>
      <c r="J644" s="228">
        <v>50000</v>
      </c>
      <c r="K644" s="228">
        <f t="shared" si="309"/>
        <v>90000</v>
      </c>
    </row>
    <row r="645" spans="1:11" hidden="1" x14ac:dyDescent="0.2">
      <c r="A645" s="103" t="s">
        <v>890</v>
      </c>
      <c r="B645" s="102" t="s">
        <v>893</v>
      </c>
      <c r="C645" s="101">
        <v>31</v>
      </c>
      <c r="D645" s="117"/>
      <c r="E645" s="112">
        <v>313</v>
      </c>
      <c r="F645" s="140"/>
      <c r="G645" s="105"/>
      <c r="H645" s="106">
        <f t="shared" ref="H645:J645" si="341">H646</f>
        <v>6400</v>
      </c>
      <c r="I645" s="106">
        <f t="shared" si="341"/>
        <v>0</v>
      </c>
      <c r="J645" s="106">
        <f t="shared" si="341"/>
        <v>9000</v>
      </c>
      <c r="K645" s="106">
        <f t="shared" si="309"/>
        <v>15400</v>
      </c>
    </row>
    <row r="646" spans="1:11" ht="15" hidden="1" x14ac:dyDescent="0.2">
      <c r="A646" s="108" t="s">
        <v>890</v>
      </c>
      <c r="B646" s="94" t="s">
        <v>893</v>
      </c>
      <c r="C646" s="93">
        <v>31</v>
      </c>
      <c r="D646" s="95" t="s">
        <v>296</v>
      </c>
      <c r="E646" s="118">
        <v>3132</v>
      </c>
      <c r="F646" s="141" t="s">
        <v>40</v>
      </c>
      <c r="G646" s="110"/>
      <c r="H646" s="228">
        <v>6400</v>
      </c>
      <c r="I646" s="228"/>
      <c r="J646" s="228">
        <v>9000</v>
      </c>
      <c r="K646" s="228">
        <f t="shared" si="309"/>
        <v>15400</v>
      </c>
    </row>
    <row r="647" spans="1:11" hidden="1" x14ac:dyDescent="0.2">
      <c r="A647" s="194" t="s">
        <v>890</v>
      </c>
      <c r="B647" s="175" t="s">
        <v>893</v>
      </c>
      <c r="C647" s="165">
        <v>31</v>
      </c>
      <c r="D647" s="165"/>
      <c r="E647" s="166">
        <v>32</v>
      </c>
      <c r="F647" s="167"/>
      <c r="G647" s="168"/>
      <c r="H647" s="247">
        <f t="shared" ref="H647:I647" si="342">H648+H650+H652+H655</f>
        <v>82600</v>
      </c>
      <c r="I647" s="247">
        <f t="shared" si="342"/>
        <v>10000</v>
      </c>
      <c r="J647" s="247">
        <f t="shared" ref="J647" si="343">J648+J650+J652+J655</f>
        <v>22000</v>
      </c>
      <c r="K647" s="247">
        <f t="shared" si="309"/>
        <v>94600</v>
      </c>
    </row>
    <row r="648" spans="1:11" hidden="1" x14ac:dyDescent="0.2">
      <c r="A648" s="103" t="s">
        <v>890</v>
      </c>
      <c r="B648" s="102" t="s">
        <v>893</v>
      </c>
      <c r="C648" s="101">
        <v>31</v>
      </c>
      <c r="D648" s="117"/>
      <c r="E648" s="112">
        <v>321</v>
      </c>
      <c r="F648" s="140"/>
      <c r="G648" s="105"/>
      <c r="H648" s="106">
        <f t="shared" ref="H648:J648" si="344">H649</f>
        <v>63600</v>
      </c>
      <c r="I648" s="106">
        <f t="shared" si="344"/>
        <v>0</v>
      </c>
      <c r="J648" s="106">
        <f t="shared" si="344"/>
        <v>20000</v>
      </c>
      <c r="K648" s="106">
        <f t="shared" si="309"/>
        <v>83600</v>
      </c>
    </row>
    <row r="649" spans="1:11" ht="15" hidden="1" x14ac:dyDescent="0.2">
      <c r="A649" s="108" t="s">
        <v>890</v>
      </c>
      <c r="B649" s="94" t="s">
        <v>893</v>
      </c>
      <c r="C649" s="93">
        <v>31</v>
      </c>
      <c r="D649" s="95" t="s">
        <v>296</v>
      </c>
      <c r="E649" s="118">
        <v>3211</v>
      </c>
      <c r="F649" s="141" t="s">
        <v>42</v>
      </c>
      <c r="G649" s="110"/>
      <c r="H649" s="228">
        <v>63600</v>
      </c>
      <c r="I649" s="228"/>
      <c r="J649" s="228">
        <v>20000</v>
      </c>
      <c r="K649" s="228">
        <f t="shared" si="309"/>
        <v>83600</v>
      </c>
    </row>
    <row r="650" spans="1:11" hidden="1" x14ac:dyDescent="0.2">
      <c r="A650" s="103" t="s">
        <v>890</v>
      </c>
      <c r="B650" s="102" t="s">
        <v>893</v>
      </c>
      <c r="C650" s="101">
        <v>31</v>
      </c>
      <c r="D650" s="117"/>
      <c r="E650" s="112">
        <v>322</v>
      </c>
      <c r="F650" s="140"/>
      <c r="G650" s="105"/>
      <c r="H650" s="106">
        <f t="shared" ref="H650:J650" si="345">H651</f>
        <v>1500</v>
      </c>
      <c r="I650" s="106">
        <f t="shared" si="345"/>
        <v>0</v>
      </c>
      <c r="J650" s="106">
        <f t="shared" si="345"/>
        <v>0</v>
      </c>
      <c r="K650" s="106">
        <f t="shared" si="309"/>
        <v>1500</v>
      </c>
    </row>
    <row r="651" spans="1:11" ht="15" hidden="1" x14ac:dyDescent="0.2">
      <c r="A651" s="108" t="s">
        <v>890</v>
      </c>
      <c r="B651" s="94" t="s">
        <v>893</v>
      </c>
      <c r="C651" s="93">
        <v>31</v>
      </c>
      <c r="D651" s="95" t="s">
        <v>296</v>
      </c>
      <c r="E651" s="118">
        <v>3222</v>
      </c>
      <c r="F651" s="141" t="s">
        <v>47</v>
      </c>
      <c r="G651" s="110"/>
      <c r="H651" s="228">
        <v>1500</v>
      </c>
      <c r="I651" s="228"/>
      <c r="J651" s="228"/>
      <c r="K651" s="228">
        <f t="shared" si="309"/>
        <v>1500</v>
      </c>
    </row>
    <row r="652" spans="1:11" s="100" customFormat="1" hidden="1" x14ac:dyDescent="0.2">
      <c r="A652" s="103" t="s">
        <v>890</v>
      </c>
      <c r="B652" s="102" t="s">
        <v>893</v>
      </c>
      <c r="C652" s="101">
        <v>31</v>
      </c>
      <c r="D652" s="117"/>
      <c r="E652" s="112">
        <v>323</v>
      </c>
      <c r="F652" s="140"/>
      <c r="G652" s="105"/>
      <c r="H652" s="106">
        <f t="shared" ref="H652:I652" si="346">SUM(H653:H654)</f>
        <v>6000</v>
      </c>
      <c r="I652" s="106">
        <f t="shared" si="346"/>
        <v>5000</v>
      </c>
      <c r="J652" s="106">
        <f t="shared" ref="J652" si="347">SUM(J653:J654)</f>
        <v>0</v>
      </c>
      <c r="K652" s="106">
        <f t="shared" si="309"/>
        <v>1000</v>
      </c>
    </row>
    <row r="653" spans="1:11" ht="15" hidden="1" x14ac:dyDescent="0.2">
      <c r="A653" s="108" t="s">
        <v>890</v>
      </c>
      <c r="B653" s="94" t="s">
        <v>893</v>
      </c>
      <c r="C653" s="93">
        <v>31</v>
      </c>
      <c r="D653" s="95" t="s">
        <v>296</v>
      </c>
      <c r="E653" s="118">
        <v>3231</v>
      </c>
      <c r="F653" s="141" t="s">
        <v>52</v>
      </c>
      <c r="G653" s="110"/>
      <c r="H653" s="228">
        <v>1000</v>
      </c>
      <c r="I653" s="228"/>
      <c r="J653" s="228"/>
      <c r="K653" s="228">
        <f t="shared" si="309"/>
        <v>1000</v>
      </c>
    </row>
    <row r="654" spans="1:11" ht="15" hidden="1" x14ac:dyDescent="0.2">
      <c r="A654" s="108" t="s">
        <v>890</v>
      </c>
      <c r="B654" s="94" t="s">
        <v>893</v>
      </c>
      <c r="C654" s="93">
        <v>31</v>
      </c>
      <c r="D654" s="95" t="s">
        <v>296</v>
      </c>
      <c r="E654" s="118">
        <v>3233</v>
      </c>
      <c r="F654" s="141" t="s">
        <v>54</v>
      </c>
      <c r="G654" s="110"/>
      <c r="H654" s="228">
        <v>5000</v>
      </c>
      <c r="I654" s="228">
        <v>5000</v>
      </c>
      <c r="J654" s="228"/>
      <c r="K654" s="228">
        <f t="shared" si="309"/>
        <v>0</v>
      </c>
    </row>
    <row r="655" spans="1:11" hidden="1" x14ac:dyDescent="0.2">
      <c r="A655" s="103" t="s">
        <v>890</v>
      </c>
      <c r="B655" s="102" t="s">
        <v>893</v>
      </c>
      <c r="C655" s="101">
        <v>31</v>
      </c>
      <c r="D655" s="117"/>
      <c r="E655" s="112">
        <v>324</v>
      </c>
      <c r="F655" s="140"/>
      <c r="G655" s="105"/>
      <c r="H655" s="148">
        <f>H656+H657</f>
        <v>11500</v>
      </c>
      <c r="I655" s="148">
        <f>I656+I657</f>
        <v>5000</v>
      </c>
      <c r="J655" s="148">
        <f>J656+J657</f>
        <v>2000</v>
      </c>
      <c r="K655" s="148">
        <f t="shared" si="309"/>
        <v>8500</v>
      </c>
    </row>
    <row r="656" spans="1:11" ht="30" hidden="1" x14ac:dyDescent="0.2">
      <c r="A656" s="108" t="s">
        <v>890</v>
      </c>
      <c r="B656" s="94" t="s">
        <v>893</v>
      </c>
      <c r="C656" s="93">
        <v>31</v>
      </c>
      <c r="D656" s="95" t="s">
        <v>296</v>
      </c>
      <c r="E656" s="118">
        <v>3241</v>
      </c>
      <c r="F656" s="141" t="s">
        <v>205</v>
      </c>
      <c r="G656" s="110"/>
      <c r="H656" s="228">
        <v>1500</v>
      </c>
      <c r="I656" s="228"/>
      <c r="J656" s="228">
        <v>2000</v>
      </c>
      <c r="K656" s="228">
        <f t="shared" si="309"/>
        <v>3500</v>
      </c>
    </row>
    <row r="657" spans="1:11" s="207" customFormat="1" ht="15" hidden="1" x14ac:dyDescent="0.2">
      <c r="A657" s="108" t="s">
        <v>890</v>
      </c>
      <c r="B657" s="94" t="s">
        <v>893</v>
      </c>
      <c r="C657" s="93">
        <v>31</v>
      </c>
      <c r="D657" s="95" t="s">
        <v>296</v>
      </c>
      <c r="E657" s="118">
        <v>3293</v>
      </c>
      <c r="F657" s="141" t="s">
        <v>64</v>
      </c>
      <c r="G657" s="110"/>
      <c r="H657" s="228">
        <v>10000</v>
      </c>
      <c r="I657" s="228">
        <v>5000</v>
      </c>
      <c r="J657" s="228"/>
      <c r="K657" s="228">
        <f t="shared" si="309"/>
        <v>5000</v>
      </c>
    </row>
    <row r="658" spans="1:11" hidden="1" x14ac:dyDescent="0.2">
      <c r="A658" s="194" t="s">
        <v>890</v>
      </c>
      <c r="B658" s="175" t="s">
        <v>893</v>
      </c>
      <c r="C658" s="165">
        <v>31</v>
      </c>
      <c r="D658" s="165"/>
      <c r="E658" s="166">
        <v>34</v>
      </c>
      <c r="F658" s="167"/>
      <c r="G658" s="168"/>
      <c r="H658" s="247">
        <f t="shared" ref="H658:J659" si="348">H659</f>
        <v>100</v>
      </c>
      <c r="I658" s="247">
        <f t="shared" si="348"/>
        <v>0</v>
      </c>
      <c r="J658" s="247">
        <f t="shared" si="348"/>
        <v>0</v>
      </c>
      <c r="K658" s="247">
        <f t="shared" si="309"/>
        <v>100</v>
      </c>
    </row>
    <row r="659" spans="1:11" hidden="1" x14ac:dyDescent="0.2">
      <c r="A659" s="103" t="s">
        <v>890</v>
      </c>
      <c r="B659" s="102" t="s">
        <v>893</v>
      </c>
      <c r="C659" s="102">
        <v>31</v>
      </c>
      <c r="D659" s="117"/>
      <c r="E659" s="112">
        <v>343</v>
      </c>
      <c r="F659" s="140"/>
      <c r="G659" s="105"/>
      <c r="H659" s="106">
        <f t="shared" si="348"/>
        <v>100</v>
      </c>
      <c r="I659" s="106">
        <f t="shared" si="348"/>
        <v>0</v>
      </c>
      <c r="J659" s="106">
        <f t="shared" si="348"/>
        <v>0</v>
      </c>
      <c r="K659" s="106">
        <f t="shared" si="309"/>
        <v>100</v>
      </c>
    </row>
    <row r="660" spans="1:11" ht="30" hidden="1" x14ac:dyDescent="0.2">
      <c r="A660" s="108" t="s">
        <v>890</v>
      </c>
      <c r="B660" s="94" t="s">
        <v>893</v>
      </c>
      <c r="C660" s="94">
        <v>31</v>
      </c>
      <c r="D660" s="95" t="s">
        <v>296</v>
      </c>
      <c r="E660" s="118">
        <v>3432</v>
      </c>
      <c r="F660" s="141" t="s">
        <v>895</v>
      </c>
      <c r="G660" s="110"/>
      <c r="H660" s="228">
        <v>100</v>
      </c>
      <c r="I660" s="228"/>
      <c r="J660" s="228"/>
      <c r="K660" s="228">
        <f t="shared" si="309"/>
        <v>100</v>
      </c>
    </row>
    <row r="661" spans="1:11" hidden="1" x14ac:dyDescent="0.2">
      <c r="A661" s="194" t="s">
        <v>890</v>
      </c>
      <c r="B661" s="175" t="s">
        <v>893</v>
      </c>
      <c r="C661" s="165">
        <v>43</v>
      </c>
      <c r="D661" s="165"/>
      <c r="E661" s="166">
        <v>31</v>
      </c>
      <c r="F661" s="167"/>
      <c r="G661" s="168"/>
      <c r="H661" s="247">
        <f t="shared" ref="H661:I661" si="349">H662+H666+H668</f>
        <v>5474250</v>
      </c>
      <c r="I661" s="247">
        <f t="shared" si="349"/>
        <v>0</v>
      </c>
      <c r="J661" s="247">
        <f t="shared" ref="J661" si="350">J662+J666+J668</f>
        <v>587000</v>
      </c>
      <c r="K661" s="247">
        <f t="shared" si="309"/>
        <v>6061250</v>
      </c>
    </row>
    <row r="662" spans="1:11" hidden="1" x14ac:dyDescent="0.2">
      <c r="A662" s="103" t="s">
        <v>890</v>
      </c>
      <c r="B662" s="102" t="s">
        <v>893</v>
      </c>
      <c r="C662" s="102">
        <v>43</v>
      </c>
      <c r="D662" s="117"/>
      <c r="E662" s="112">
        <v>311</v>
      </c>
      <c r="F662" s="140"/>
      <c r="G662" s="105"/>
      <c r="H662" s="106">
        <f t="shared" ref="H662:I662" si="351">SUM(H663:H665)</f>
        <v>4231500</v>
      </c>
      <c r="I662" s="106">
        <f t="shared" si="351"/>
        <v>0</v>
      </c>
      <c r="J662" s="106">
        <f t="shared" ref="J662" si="352">SUM(J663:J665)</f>
        <v>367000</v>
      </c>
      <c r="K662" s="106">
        <f t="shared" si="309"/>
        <v>4598500</v>
      </c>
    </row>
    <row r="663" spans="1:11" ht="15" hidden="1" x14ac:dyDescent="0.2">
      <c r="A663" s="108" t="s">
        <v>890</v>
      </c>
      <c r="B663" s="94" t="s">
        <v>893</v>
      </c>
      <c r="C663" s="94">
        <v>43</v>
      </c>
      <c r="D663" s="95" t="s">
        <v>296</v>
      </c>
      <c r="E663" s="118">
        <v>3111</v>
      </c>
      <c r="F663" s="141" t="s">
        <v>33</v>
      </c>
      <c r="G663" s="110"/>
      <c r="H663" s="228">
        <v>4200000</v>
      </c>
      <c r="I663" s="228"/>
      <c r="J663" s="228">
        <v>350000</v>
      </c>
      <c r="K663" s="228">
        <f t="shared" si="309"/>
        <v>4550000</v>
      </c>
    </row>
    <row r="664" spans="1:11" ht="15" hidden="1" x14ac:dyDescent="0.2">
      <c r="A664" s="108" t="s">
        <v>890</v>
      </c>
      <c r="B664" s="94" t="s">
        <v>893</v>
      </c>
      <c r="C664" s="94">
        <v>43</v>
      </c>
      <c r="D664" s="95" t="s">
        <v>296</v>
      </c>
      <c r="E664" s="118">
        <v>3112</v>
      </c>
      <c r="F664" s="141" t="s">
        <v>871</v>
      </c>
      <c r="G664" s="110"/>
      <c r="H664" s="231">
        <v>11500</v>
      </c>
      <c r="I664" s="231"/>
      <c r="J664" s="231"/>
      <c r="K664" s="231">
        <f t="shared" ref="K664:K727" si="353">H664-I664+J664</f>
        <v>11500</v>
      </c>
    </row>
    <row r="665" spans="1:11" ht="15" hidden="1" x14ac:dyDescent="0.2">
      <c r="A665" s="108" t="s">
        <v>890</v>
      </c>
      <c r="B665" s="94" t="s">
        <v>893</v>
      </c>
      <c r="C665" s="94">
        <v>43</v>
      </c>
      <c r="D665" s="95" t="s">
        <v>296</v>
      </c>
      <c r="E665" s="118">
        <v>3113</v>
      </c>
      <c r="F665" s="141" t="s">
        <v>35</v>
      </c>
      <c r="G665" s="110"/>
      <c r="H665" s="244">
        <v>20000</v>
      </c>
      <c r="I665" s="244"/>
      <c r="J665" s="244">
        <v>17000</v>
      </c>
      <c r="K665" s="244">
        <f t="shared" si="353"/>
        <v>37000</v>
      </c>
    </row>
    <row r="666" spans="1:11" hidden="1" x14ac:dyDescent="0.2">
      <c r="A666" s="103" t="s">
        <v>890</v>
      </c>
      <c r="B666" s="102" t="s">
        <v>893</v>
      </c>
      <c r="C666" s="102">
        <v>43</v>
      </c>
      <c r="D666" s="117"/>
      <c r="E666" s="112">
        <v>312</v>
      </c>
      <c r="F666" s="140"/>
      <c r="G666" s="105"/>
      <c r="H666" s="106">
        <f t="shared" ref="H666:J666" si="354">H667</f>
        <v>570750</v>
      </c>
      <c r="I666" s="106">
        <f t="shared" si="354"/>
        <v>0</v>
      </c>
      <c r="J666" s="106">
        <f t="shared" si="354"/>
        <v>105000</v>
      </c>
      <c r="K666" s="106">
        <f t="shared" si="353"/>
        <v>675750</v>
      </c>
    </row>
    <row r="667" spans="1:11" ht="15" hidden="1" x14ac:dyDescent="0.2">
      <c r="A667" s="108" t="s">
        <v>890</v>
      </c>
      <c r="B667" s="94" t="s">
        <v>893</v>
      </c>
      <c r="C667" s="94">
        <v>43</v>
      </c>
      <c r="D667" s="95" t="s">
        <v>296</v>
      </c>
      <c r="E667" s="118">
        <v>3121</v>
      </c>
      <c r="F667" s="141" t="s">
        <v>471</v>
      </c>
      <c r="G667" s="110"/>
      <c r="H667" s="231">
        <v>570750</v>
      </c>
      <c r="I667" s="231"/>
      <c r="J667" s="231">
        <v>105000</v>
      </c>
      <c r="K667" s="231">
        <f t="shared" si="353"/>
        <v>675750</v>
      </c>
    </row>
    <row r="668" spans="1:11" hidden="1" x14ac:dyDescent="0.2">
      <c r="A668" s="103" t="s">
        <v>890</v>
      </c>
      <c r="B668" s="102" t="s">
        <v>893</v>
      </c>
      <c r="C668" s="102">
        <v>43</v>
      </c>
      <c r="D668" s="117"/>
      <c r="E668" s="112">
        <v>313</v>
      </c>
      <c r="F668" s="140"/>
      <c r="G668" s="105"/>
      <c r="H668" s="106">
        <f t="shared" ref="H668:J668" si="355">SUM(H669:H669)</f>
        <v>672000</v>
      </c>
      <c r="I668" s="106">
        <f t="shared" si="355"/>
        <v>0</v>
      </c>
      <c r="J668" s="106">
        <f t="shared" si="355"/>
        <v>115000</v>
      </c>
      <c r="K668" s="106">
        <f t="shared" si="353"/>
        <v>787000</v>
      </c>
    </row>
    <row r="669" spans="1:11" ht="15" hidden="1" x14ac:dyDescent="0.2">
      <c r="A669" s="108" t="s">
        <v>890</v>
      </c>
      <c r="B669" s="94" t="s">
        <v>893</v>
      </c>
      <c r="C669" s="94">
        <v>43</v>
      </c>
      <c r="D669" s="95" t="s">
        <v>296</v>
      </c>
      <c r="E669" s="118">
        <v>3132</v>
      </c>
      <c r="F669" s="141" t="s">
        <v>40</v>
      </c>
      <c r="G669" s="110"/>
      <c r="H669" s="231">
        <v>672000</v>
      </c>
      <c r="I669" s="231"/>
      <c r="J669" s="231">
        <v>115000</v>
      </c>
      <c r="K669" s="231">
        <f t="shared" si="353"/>
        <v>787000</v>
      </c>
    </row>
    <row r="670" spans="1:11" hidden="1" x14ac:dyDescent="0.2">
      <c r="A670" s="194" t="s">
        <v>890</v>
      </c>
      <c r="B670" s="175" t="s">
        <v>893</v>
      </c>
      <c r="C670" s="165">
        <v>43</v>
      </c>
      <c r="D670" s="165"/>
      <c r="E670" s="166">
        <v>32</v>
      </c>
      <c r="F670" s="167"/>
      <c r="G670" s="168"/>
      <c r="H670" s="247">
        <f t="shared" ref="H670:I670" si="356">H671+H675+H681+H691+H693</f>
        <v>6158230</v>
      </c>
      <c r="I670" s="247">
        <f t="shared" si="356"/>
        <v>88875</v>
      </c>
      <c r="J670" s="247">
        <f t="shared" ref="J670" si="357">J671+J675+J681+J691+J693</f>
        <v>220366</v>
      </c>
      <c r="K670" s="247">
        <f t="shared" si="353"/>
        <v>6289721</v>
      </c>
    </row>
    <row r="671" spans="1:11" hidden="1" x14ac:dyDescent="0.2">
      <c r="A671" s="103" t="s">
        <v>890</v>
      </c>
      <c r="B671" s="102" t="s">
        <v>893</v>
      </c>
      <c r="C671" s="102">
        <v>43</v>
      </c>
      <c r="D671" s="117"/>
      <c r="E671" s="112">
        <v>321</v>
      </c>
      <c r="F671" s="140"/>
      <c r="G671" s="105"/>
      <c r="H671" s="106">
        <f t="shared" ref="H671:I671" si="358">SUM(H672:H674)</f>
        <v>389000</v>
      </c>
      <c r="I671" s="106">
        <f t="shared" si="358"/>
        <v>0</v>
      </c>
      <c r="J671" s="106">
        <f t="shared" ref="J671" si="359">SUM(J672:J674)</f>
        <v>88000</v>
      </c>
      <c r="K671" s="106">
        <f t="shared" si="353"/>
        <v>477000</v>
      </c>
    </row>
    <row r="672" spans="1:11" ht="15" hidden="1" x14ac:dyDescent="0.2">
      <c r="A672" s="108" t="s">
        <v>890</v>
      </c>
      <c r="B672" s="94" t="s">
        <v>893</v>
      </c>
      <c r="C672" s="94">
        <v>43</v>
      </c>
      <c r="D672" s="95" t="s">
        <v>296</v>
      </c>
      <c r="E672" s="118">
        <v>3211</v>
      </c>
      <c r="F672" s="141" t="s">
        <v>42</v>
      </c>
      <c r="G672" s="110"/>
      <c r="H672" s="231">
        <v>191000</v>
      </c>
      <c r="I672" s="231"/>
      <c r="J672" s="231">
        <v>76000</v>
      </c>
      <c r="K672" s="231">
        <f t="shared" si="353"/>
        <v>267000</v>
      </c>
    </row>
    <row r="673" spans="1:11" ht="30" hidden="1" x14ac:dyDescent="0.2">
      <c r="A673" s="108" t="s">
        <v>890</v>
      </c>
      <c r="B673" s="94" t="s">
        <v>893</v>
      </c>
      <c r="C673" s="94">
        <v>43</v>
      </c>
      <c r="D673" s="95" t="s">
        <v>296</v>
      </c>
      <c r="E673" s="118">
        <v>3212</v>
      </c>
      <c r="F673" s="141" t="s">
        <v>43</v>
      </c>
      <c r="G673" s="110"/>
      <c r="H673" s="244">
        <v>75000</v>
      </c>
      <c r="I673" s="244"/>
      <c r="J673" s="244">
        <v>12000</v>
      </c>
      <c r="K673" s="244">
        <f t="shared" si="353"/>
        <v>87000</v>
      </c>
    </row>
    <row r="674" spans="1:11" ht="15" hidden="1" x14ac:dyDescent="0.2">
      <c r="A674" s="108" t="s">
        <v>890</v>
      </c>
      <c r="B674" s="94" t="s">
        <v>893</v>
      </c>
      <c r="C674" s="94">
        <v>43</v>
      </c>
      <c r="D674" s="95" t="s">
        <v>296</v>
      </c>
      <c r="E674" s="118">
        <v>3213</v>
      </c>
      <c r="F674" s="141" t="s">
        <v>44</v>
      </c>
      <c r="G674" s="110"/>
      <c r="H674" s="244">
        <v>123000</v>
      </c>
      <c r="I674" s="244"/>
      <c r="J674" s="244"/>
      <c r="K674" s="244">
        <f t="shared" si="353"/>
        <v>123000</v>
      </c>
    </row>
    <row r="675" spans="1:11" hidden="1" x14ac:dyDescent="0.2">
      <c r="A675" s="103" t="s">
        <v>890</v>
      </c>
      <c r="B675" s="102" t="s">
        <v>893</v>
      </c>
      <c r="C675" s="102">
        <v>43</v>
      </c>
      <c r="D675" s="117"/>
      <c r="E675" s="112">
        <v>322</v>
      </c>
      <c r="F675" s="140"/>
      <c r="G675" s="105"/>
      <c r="H675" s="106">
        <f t="shared" ref="H675:I675" si="360">SUM(H676:H680)</f>
        <v>163100</v>
      </c>
      <c r="I675" s="106">
        <f t="shared" si="360"/>
        <v>42000</v>
      </c>
      <c r="J675" s="106">
        <f t="shared" ref="J675" si="361">SUM(J676:J680)</f>
        <v>0</v>
      </c>
      <c r="K675" s="106">
        <f t="shared" si="353"/>
        <v>121100</v>
      </c>
    </row>
    <row r="676" spans="1:11" ht="15" hidden="1" x14ac:dyDescent="0.2">
      <c r="A676" s="108" t="s">
        <v>890</v>
      </c>
      <c r="B676" s="94" t="s">
        <v>893</v>
      </c>
      <c r="C676" s="94">
        <v>43</v>
      </c>
      <c r="D676" s="95" t="s">
        <v>296</v>
      </c>
      <c r="E676" s="118">
        <v>3221</v>
      </c>
      <c r="F676" s="141" t="s">
        <v>297</v>
      </c>
      <c r="G676" s="110"/>
      <c r="H676" s="231">
        <v>44100</v>
      </c>
      <c r="I676" s="231"/>
      <c r="J676" s="231"/>
      <c r="K676" s="231">
        <f t="shared" si="353"/>
        <v>44100</v>
      </c>
    </row>
    <row r="677" spans="1:11" ht="15" hidden="1" x14ac:dyDescent="0.2">
      <c r="A677" s="108" t="s">
        <v>890</v>
      </c>
      <c r="B677" s="94" t="s">
        <v>893</v>
      </c>
      <c r="C677" s="94">
        <v>43</v>
      </c>
      <c r="D677" s="95" t="s">
        <v>296</v>
      </c>
      <c r="E677" s="118">
        <v>3223</v>
      </c>
      <c r="F677" s="141" t="s">
        <v>48</v>
      </c>
      <c r="G677" s="110"/>
      <c r="H677" s="244">
        <v>47600</v>
      </c>
      <c r="I677" s="244">
        <v>10000</v>
      </c>
      <c r="J677" s="244"/>
      <c r="K677" s="244">
        <f t="shared" si="353"/>
        <v>37600</v>
      </c>
    </row>
    <row r="678" spans="1:11" ht="30" hidden="1" x14ac:dyDescent="0.2">
      <c r="A678" s="108" t="s">
        <v>890</v>
      </c>
      <c r="B678" s="94" t="s">
        <v>893</v>
      </c>
      <c r="C678" s="94">
        <v>43</v>
      </c>
      <c r="D678" s="95" t="s">
        <v>296</v>
      </c>
      <c r="E678" s="118">
        <v>3224</v>
      </c>
      <c r="F678" s="141" t="s">
        <v>155</v>
      </c>
      <c r="G678" s="110"/>
      <c r="H678" s="244">
        <v>25600</v>
      </c>
      <c r="I678" s="244"/>
      <c r="J678" s="244"/>
      <c r="K678" s="244">
        <f t="shared" si="353"/>
        <v>25600</v>
      </c>
    </row>
    <row r="679" spans="1:11" ht="15" hidden="1" x14ac:dyDescent="0.2">
      <c r="A679" s="108" t="s">
        <v>890</v>
      </c>
      <c r="B679" s="94" t="s">
        <v>893</v>
      </c>
      <c r="C679" s="94">
        <v>43</v>
      </c>
      <c r="D679" s="95" t="s">
        <v>296</v>
      </c>
      <c r="E679" s="118">
        <v>3225</v>
      </c>
      <c r="F679" s="141" t="s">
        <v>473</v>
      </c>
      <c r="G679" s="110"/>
      <c r="H679" s="244">
        <v>11300</v>
      </c>
      <c r="I679" s="244">
        <v>9000</v>
      </c>
      <c r="J679" s="244"/>
      <c r="K679" s="244">
        <f t="shared" si="353"/>
        <v>2300</v>
      </c>
    </row>
    <row r="680" spans="1:11" ht="15" hidden="1" x14ac:dyDescent="0.2">
      <c r="A680" s="108" t="s">
        <v>890</v>
      </c>
      <c r="B680" s="94" t="s">
        <v>893</v>
      </c>
      <c r="C680" s="94">
        <v>43</v>
      </c>
      <c r="D680" s="95" t="s">
        <v>296</v>
      </c>
      <c r="E680" s="118">
        <v>3227</v>
      </c>
      <c r="F680" s="141" t="s">
        <v>51</v>
      </c>
      <c r="G680" s="110"/>
      <c r="H680" s="244">
        <v>34500</v>
      </c>
      <c r="I680" s="244">
        <v>23000</v>
      </c>
      <c r="J680" s="244"/>
      <c r="K680" s="244">
        <f t="shared" si="353"/>
        <v>11500</v>
      </c>
    </row>
    <row r="681" spans="1:11" hidden="1" x14ac:dyDescent="0.2">
      <c r="A681" s="103" t="s">
        <v>890</v>
      </c>
      <c r="B681" s="102" t="s">
        <v>893</v>
      </c>
      <c r="C681" s="102">
        <v>43</v>
      </c>
      <c r="D681" s="117"/>
      <c r="E681" s="112">
        <v>323</v>
      </c>
      <c r="F681" s="140"/>
      <c r="G681" s="105"/>
      <c r="H681" s="106">
        <f t="shared" ref="H681:I681" si="362">SUM(H682:H690)</f>
        <v>1209430</v>
      </c>
      <c r="I681" s="106">
        <f t="shared" si="362"/>
        <v>46875</v>
      </c>
      <c r="J681" s="106">
        <f t="shared" ref="J681" si="363">SUM(J682:J690)</f>
        <v>109366</v>
      </c>
      <c r="K681" s="106">
        <f t="shared" si="353"/>
        <v>1271921</v>
      </c>
    </row>
    <row r="682" spans="1:11" ht="15" hidden="1" x14ac:dyDescent="0.2">
      <c r="A682" s="108" t="s">
        <v>890</v>
      </c>
      <c r="B682" s="94" t="s">
        <v>893</v>
      </c>
      <c r="C682" s="94">
        <v>43</v>
      </c>
      <c r="D682" s="95" t="s">
        <v>296</v>
      </c>
      <c r="E682" s="118">
        <v>3231</v>
      </c>
      <c r="F682" s="141" t="s">
        <v>52</v>
      </c>
      <c r="G682" s="110"/>
      <c r="H682" s="231">
        <v>58200</v>
      </c>
      <c r="I682" s="231"/>
      <c r="J682" s="231"/>
      <c r="K682" s="231">
        <f t="shared" si="353"/>
        <v>58200</v>
      </c>
    </row>
    <row r="683" spans="1:11" ht="15" hidden="1" x14ac:dyDescent="0.2">
      <c r="A683" s="108" t="s">
        <v>890</v>
      </c>
      <c r="B683" s="94" t="s">
        <v>893</v>
      </c>
      <c r="C683" s="94">
        <v>43</v>
      </c>
      <c r="D683" s="95" t="s">
        <v>296</v>
      </c>
      <c r="E683" s="118">
        <v>3232</v>
      </c>
      <c r="F683" s="141" t="s">
        <v>53</v>
      </c>
      <c r="G683" s="110"/>
      <c r="H683" s="244">
        <v>75700</v>
      </c>
      <c r="I683" s="244"/>
      <c r="J683" s="244">
        <v>38500</v>
      </c>
      <c r="K683" s="244">
        <f t="shared" si="353"/>
        <v>114200</v>
      </c>
    </row>
    <row r="684" spans="1:11" ht="15" hidden="1" x14ac:dyDescent="0.2">
      <c r="A684" s="108" t="s">
        <v>890</v>
      </c>
      <c r="B684" s="94" t="s">
        <v>893</v>
      </c>
      <c r="C684" s="94">
        <v>43</v>
      </c>
      <c r="D684" s="95" t="s">
        <v>296</v>
      </c>
      <c r="E684" s="118">
        <v>3233</v>
      </c>
      <c r="F684" s="141" t="s">
        <v>54</v>
      </c>
      <c r="G684" s="110"/>
      <c r="H684" s="244">
        <v>34100</v>
      </c>
      <c r="I684" s="244"/>
      <c r="J684" s="244">
        <v>25000</v>
      </c>
      <c r="K684" s="244">
        <f t="shared" si="353"/>
        <v>59100</v>
      </c>
    </row>
    <row r="685" spans="1:11" ht="15" hidden="1" x14ac:dyDescent="0.2">
      <c r="A685" s="108" t="s">
        <v>890</v>
      </c>
      <c r="B685" s="94" t="s">
        <v>893</v>
      </c>
      <c r="C685" s="94">
        <v>43</v>
      </c>
      <c r="D685" s="95" t="s">
        <v>296</v>
      </c>
      <c r="E685" s="118">
        <v>3234</v>
      </c>
      <c r="F685" s="141" t="s">
        <v>55</v>
      </c>
      <c r="G685" s="110"/>
      <c r="H685" s="244">
        <v>3000</v>
      </c>
      <c r="I685" s="244"/>
      <c r="J685" s="244">
        <v>500</v>
      </c>
      <c r="K685" s="244">
        <f t="shared" si="353"/>
        <v>3500</v>
      </c>
    </row>
    <row r="686" spans="1:11" ht="15" hidden="1" x14ac:dyDescent="0.2">
      <c r="A686" s="108" t="s">
        <v>890</v>
      </c>
      <c r="B686" s="94" t="s">
        <v>893</v>
      </c>
      <c r="C686" s="94">
        <v>43</v>
      </c>
      <c r="D686" s="95" t="s">
        <v>296</v>
      </c>
      <c r="E686" s="118">
        <v>3235</v>
      </c>
      <c r="F686" s="141" t="s">
        <v>56</v>
      </c>
      <c r="G686" s="110"/>
      <c r="H686" s="244">
        <v>679030</v>
      </c>
      <c r="I686" s="244"/>
      <c r="J686" s="244">
        <v>36866</v>
      </c>
      <c r="K686" s="244">
        <f t="shared" si="353"/>
        <v>715896</v>
      </c>
    </row>
    <row r="687" spans="1:11" ht="15" hidden="1" x14ac:dyDescent="0.2">
      <c r="A687" s="108" t="s">
        <v>890</v>
      </c>
      <c r="B687" s="94" t="s">
        <v>893</v>
      </c>
      <c r="C687" s="94">
        <v>43</v>
      </c>
      <c r="D687" s="95" t="s">
        <v>296</v>
      </c>
      <c r="E687" s="118">
        <v>3236</v>
      </c>
      <c r="F687" s="141" t="s">
        <v>57</v>
      </c>
      <c r="G687" s="110"/>
      <c r="H687" s="244">
        <v>28000</v>
      </c>
      <c r="I687" s="244"/>
      <c r="J687" s="244"/>
      <c r="K687" s="244">
        <f t="shared" si="353"/>
        <v>28000</v>
      </c>
    </row>
    <row r="688" spans="1:11" ht="15" hidden="1" x14ac:dyDescent="0.2">
      <c r="A688" s="108" t="s">
        <v>890</v>
      </c>
      <c r="B688" s="94" t="s">
        <v>893</v>
      </c>
      <c r="C688" s="94">
        <v>43</v>
      </c>
      <c r="D688" s="95" t="s">
        <v>296</v>
      </c>
      <c r="E688" s="118">
        <v>3237</v>
      </c>
      <c r="F688" s="141" t="s">
        <v>58</v>
      </c>
      <c r="G688" s="110"/>
      <c r="H688" s="244">
        <v>139450</v>
      </c>
      <c r="I688" s="244">
        <v>46875</v>
      </c>
      <c r="J688" s="244"/>
      <c r="K688" s="244">
        <f t="shared" si="353"/>
        <v>92575</v>
      </c>
    </row>
    <row r="689" spans="1:11" ht="15" hidden="1" x14ac:dyDescent="0.2">
      <c r="A689" s="108" t="s">
        <v>890</v>
      </c>
      <c r="B689" s="94" t="s">
        <v>893</v>
      </c>
      <c r="C689" s="94">
        <v>43</v>
      </c>
      <c r="D689" s="95" t="s">
        <v>296</v>
      </c>
      <c r="E689" s="118">
        <v>3238</v>
      </c>
      <c r="F689" s="141" t="s">
        <v>59</v>
      </c>
      <c r="G689" s="110"/>
      <c r="H689" s="244">
        <v>141100</v>
      </c>
      <c r="I689" s="244"/>
      <c r="J689" s="244">
        <v>6500</v>
      </c>
      <c r="K689" s="244">
        <f t="shared" si="353"/>
        <v>147600</v>
      </c>
    </row>
    <row r="690" spans="1:11" ht="15" hidden="1" x14ac:dyDescent="0.2">
      <c r="A690" s="108" t="s">
        <v>890</v>
      </c>
      <c r="B690" s="94" t="s">
        <v>893</v>
      </c>
      <c r="C690" s="94">
        <v>43</v>
      </c>
      <c r="D690" s="95" t="s">
        <v>296</v>
      </c>
      <c r="E690" s="118">
        <v>3239</v>
      </c>
      <c r="F690" s="141" t="s">
        <v>60</v>
      </c>
      <c r="G690" s="110"/>
      <c r="H690" s="244">
        <v>50850</v>
      </c>
      <c r="I690" s="244"/>
      <c r="J690" s="244">
        <v>2000</v>
      </c>
      <c r="K690" s="244">
        <f t="shared" si="353"/>
        <v>52850</v>
      </c>
    </row>
    <row r="691" spans="1:11" hidden="1" x14ac:dyDescent="0.2">
      <c r="A691" s="103" t="s">
        <v>890</v>
      </c>
      <c r="B691" s="102" t="s">
        <v>893</v>
      </c>
      <c r="C691" s="102">
        <v>43</v>
      </c>
      <c r="D691" s="117"/>
      <c r="E691" s="112">
        <v>324</v>
      </c>
      <c r="F691" s="140"/>
      <c r="G691" s="105"/>
      <c r="H691" s="106">
        <f t="shared" ref="H691:J691" si="364">H692</f>
        <v>2100</v>
      </c>
      <c r="I691" s="106">
        <f t="shared" si="364"/>
        <v>0</v>
      </c>
      <c r="J691" s="106">
        <f t="shared" si="364"/>
        <v>2000</v>
      </c>
      <c r="K691" s="106">
        <f t="shared" si="353"/>
        <v>4100</v>
      </c>
    </row>
    <row r="692" spans="1:11" ht="30" hidden="1" x14ac:dyDescent="0.2">
      <c r="A692" s="108" t="s">
        <v>890</v>
      </c>
      <c r="B692" s="94" t="s">
        <v>893</v>
      </c>
      <c r="C692" s="94">
        <v>43</v>
      </c>
      <c r="D692" s="95" t="s">
        <v>296</v>
      </c>
      <c r="E692" s="118">
        <v>3241</v>
      </c>
      <c r="F692" s="141" t="s">
        <v>205</v>
      </c>
      <c r="G692" s="110"/>
      <c r="H692" s="231">
        <v>2100</v>
      </c>
      <c r="I692" s="231"/>
      <c r="J692" s="231">
        <v>2000</v>
      </c>
      <c r="K692" s="231">
        <f t="shared" si="353"/>
        <v>4100</v>
      </c>
    </row>
    <row r="693" spans="1:11" hidden="1" x14ac:dyDescent="0.2">
      <c r="A693" s="103" t="s">
        <v>890</v>
      </c>
      <c r="B693" s="102" t="s">
        <v>893</v>
      </c>
      <c r="C693" s="102">
        <v>43</v>
      </c>
      <c r="D693" s="117"/>
      <c r="E693" s="112">
        <v>329</v>
      </c>
      <c r="F693" s="140"/>
      <c r="G693" s="105"/>
      <c r="H693" s="106">
        <f t="shared" ref="H693:I693" si="365">SUM(H694:H699)</f>
        <v>4394600</v>
      </c>
      <c r="I693" s="106">
        <f t="shared" si="365"/>
        <v>0</v>
      </c>
      <c r="J693" s="106">
        <f t="shared" ref="J693" si="366">SUM(J694:J699)</f>
        <v>21000</v>
      </c>
      <c r="K693" s="106">
        <f t="shared" si="353"/>
        <v>4415600</v>
      </c>
    </row>
    <row r="694" spans="1:11" ht="30" hidden="1" x14ac:dyDescent="0.2">
      <c r="A694" s="108" t="s">
        <v>890</v>
      </c>
      <c r="B694" s="94" t="s">
        <v>893</v>
      </c>
      <c r="C694" s="94">
        <v>43</v>
      </c>
      <c r="D694" s="95" t="s">
        <v>296</v>
      </c>
      <c r="E694" s="118">
        <v>3291</v>
      </c>
      <c r="F694" s="141" t="s">
        <v>474</v>
      </c>
      <c r="G694" s="110"/>
      <c r="H694" s="231">
        <v>35000</v>
      </c>
      <c r="I694" s="231"/>
      <c r="J694" s="231"/>
      <c r="K694" s="231">
        <f t="shared" si="353"/>
        <v>35000</v>
      </c>
    </row>
    <row r="695" spans="1:11" ht="15" hidden="1" x14ac:dyDescent="0.2">
      <c r="A695" s="108" t="s">
        <v>890</v>
      </c>
      <c r="B695" s="94" t="s">
        <v>893</v>
      </c>
      <c r="C695" s="94">
        <v>43</v>
      </c>
      <c r="D695" s="95" t="s">
        <v>296</v>
      </c>
      <c r="E695" s="118">
        <v>3292</v>
      </c>
      <c r="F695" s="141" t="s">
        <v>63</v>
      </c>
      <c r="G695" s="110"/>
      <c r="H695" s="244">
        <v>49400</v>
      </c>
      <c r="I695" s="244"/>
      <c r="J695" s="244"/>
      <c r="K695" s="244">
        <f t="shared" si="353"/>
        <v>49400</v>
      </c>
    </row>
    <row r="696" spans="1:11" ht="15" hidden="1" x14ac:dyDescent="0.2">
      <c r="A696" s="108" t="s">
        <v>890</v>
      </c>
      <c r="B696" s="94" t="s">
        <v>893</v>
      </c>
      <c r="C696" s="94">
        <v>43</v>
      </c>
      <c r="D696" s="95" t="s">
        <v>296</v>
      </c>
      <c r="E696" s="118">
        <v>3293</v>
      </c>
      <c r="F696" s="141" t="s">
        <v>64</v>
      </c>
      <c r="G696" s="110"/>
      <c r="H696" s="244">
        <v>28500</v>
      </c>
      <c r="I696" s="244"/>
      <c r="J696" s="244">
        <v>7000</v>
      </c>
      <c r="K696" s="244">
        <f t="shared" si="353"/>
        <v>35500</v>
      </c>
    </row>
    <row r="697" spans="1:11" ht="15" hidden="1" x14ac:dyDescent="0.2">
      <c r="A697" s="108" t="s">
        <v>890</v>
      </c>
      <c r="B697" s="94" t="s">
        <v>893</v>
      </c>
      <c r="C697" s="94">
        <v>43</v>
      </c>
      <c r="D697" s="95" t="s">
        <v>296</v>
      </c>
      <c r="E697" s="118">
        <v>3294</v>
      </c>
      <c r="F697" s="141" t="s">
        <v>605</v>
      </c>
      <c r="G697" s="110"/>
      <c r="H697" s="244">
        <v>4259700</v>
      </c>
      <c r="I697" s="244"/>
      <c r="J697" s="244"/>
      <c r="K697" s="244">
        <f t="shared" si="353"/>
        <v>4259700</v>
      </c>
    </row>
    <row r="698" spans="1:11" ht="15" hidden="1" x14ac:dyDescent="0.2">
      <c r="A698" s="108" t="s">
        <v>890</v>
      </c>
      <c r="B698" s="94" t="s">
        <v>893</v>
      </c>
      <c r="C698" s="94">
        <v>43</v>
      </c>
      <c r="D698" s="95" t="s">
        <v>296</v>
      </c>
      <c r="E698" s="118">
        <v>3295</v>
      </c>
      <c r="F698" s="141" t="s">
        <v>66</v>
      </c>
      <c r="G698" s="110"/>
      <c r="H698" s="244">
        <v>18500</v>
      </c>
      <c r="I698" s="244"/>
      <c r="J698" s="244"/>
      <c r="K698" s="244">
        <f t="shared" si="353"/>
        <v>18500</v>
      </c>
    </row>
    <row r="699" spans="1:11" ht="15" hidden="1" x14ac:dyDescent="0.2">
      <c r="A699" s="108" t="s">
        <v>890</v>
      </c>
      <c r="B699" s="94" t="s">
        <v>893</v>
      </c>
      <c r="C699" s="94">
        <v>43</v>
      </c>
      <c r="D699" s="95" t="s">
        <v>296</v>
      </c>
      <c r="E699" s="118">
        <v>3299</v>
      </c>
      <c r="F699" s="141" t="s">
        <v>67</v>
      </c>
      <c r="G699" s="110"/>
      <c r="H699" s="244">
        <v>3500</v>
      </c>
      <c r="I699" s="244"/>
      <c r="J699" s="244">
        <v>14000</v>
      </c>
      <c r="K699" s="244">
        <f t="shared" si="353"/>
        <v>17500</v>
      </c>
    </row>
    <row r="700" spans="1:11" hidden="1" x14ac:dyDescent="0.2">
      <c r="A700" s="194" t="s">
        <v>890</v>
      </c>
      <c r="B700" s="175" t="s">
        <v>893</v>
      </c>
      <c r="C700" s="165">
        <v>43</v>
      </c>
      <c r="D700" s="165"/>
      <c r="E700" s="166">
        <v>34</v>
      </c>
      <c r="F700" s="167"/>
      <c r="G700" s="168"/>
      <c r="H700" s="247">
        <f t="shared" ref="H700:J700" si="367">H701</f>
        <v>4800</v>
      </c>
      <c r="I700" s="247">
        <f t="shared" si="367"/>
        <v>0</v>
      </c>
      <c r="J700" s="247">
        <f t="shared" si="367"/>
        <v>0</v>
      </c>
      <c r="K700" s="247">
        <f t="shared" si="353"/>
        <v>4800</v>
      </c>
    </row>
    <row r="701" spans="1:11" hidden="1" x14ac:dyDescent="0.2">
      <c r="A701" s="103" t="s">
        <v>890</v>
      </c>
      <c r="B701" s="102" t="s">
        <v>893</v>
      </c>
      <c r="C701" s="102">
        <v>43</v>
      </c>
      <c r="D701" s="117"/>
      <c r="E701" s="112">
        <v>343</v>
      </c>
      <c r="F701" s="140"/>
      <c r="G701" s="105"/>
      <c r="H701" s="106">
        <f t="shared" ref="H701:I701" si="368">SUM(H702:H704)</f>
        <v>4800</v>
      </c>
      <c r="I701" s="106">
        <f t="shared" si="368"/>
        <v>0</v>
      </c>
      <c r="J701" s="106">
        <f t="shared" ref="J701" si="369">SUM(J702:J704)</f>
        <v>0</v>
      </c>
      <c r="K701" s="106">
        <f t="shared" si="353"/>
        <v>4800</v>
      </c>
    </row>
    <row r="702" spans="1:11" ht="15" hidden="1" x14ac:dyDescent="0.2">
      <c r="A702" s="108" t="s">
        <v>890</v>
      </c>
      <c r="B702" s="94" t="s">
        <v>893</v>
      </c>
      <c r="C702" s="94">
        <v>43</v>
      </c>
      <c r="D702" s="95" t="s">
        <v>296</v>
      </c>
      <c r="E702" s="118">
        <v>3431</v>
      </c>
      <c r="F702" s="141" t="s">
        <v>68</v>
      </c>
      <c r="G702" s="110"/>
      <c r="H702" s="231">
        <v>2600</v>
      </c>
      <c r="I702" s="231"/>
      <c r="J702" s="231"/>
      <c r="K702" s="231">
        <f t="shared" si="353"/>
        <v>2600</v>
      </c>
    </row>
    <row r="703" spans="1:11" ht="30" hidden="1" x14ac:dyDescent="0.2">
      <c r="A703" s="108" t="s">
        <v>890</v>
      </c>
      <c r="B703" s="94" t="s">
        <v>893</v>
      </c>
      <c r="C703" s="94">
        <v>43</v>
      </c>
      <c r="D703" s="95" t="s">
        <v>296</v>
      </c>
      <c r="E703" s="118">
        <v>3432</v>
      </c>
      <c r="F703" s="141" t="s">
        <v>895</v>
      </c>
      <c r="G703" s="110"/>
      <c r="H703" s="234">
        <v>2000</v>
      </c>
      <c r="I703" s="234"/>
      <c r="J703" s="234"/>
      <c r="K703" s="234">
        <f t="shared" si="353"/>
        <v>2000</v>
      </c>
    </row>
    <row r="704" spans="1:11" ht="15" hidden="1" x14ac:dyDescent="0.2">
      <c r="A704" s="108" t="s">
        <v>890</v>
      </c>
      <c r="B704" s="94" t="s">
        <v>893</v>
      </c>
      <c r="C704" s="94">
        <v>43</v>
      </c>
      <c r="D704" s="95" t="s">
        <v>296</v>
      </c>
      <c r="E704" s="118">
        <v>3433</v>
      </c>
      <c r="F704" s="141" t="s">
        <v>69</v>
      </c>
      <c r="G704" s="110"/>
      <c r="H704" s="234">
        <v>200</v>
      </c>
      <c r="I704" s="234"/>
      <c r="J704" s="234"/>
      <c r="K704" s="234">
        <f t="shared" si="353"/>
        <v>200</v>
      </c>
    </row>
    <row r="705" spans="1:11" hidden="1" x14ac:dyDescent="0.2">
      <c r="A705" s="194" t="s">
        <v>890</v>
      </c>
      <c r="B705" s="175" t="s">
        <v>893</v>
      </c>
      <c r="C705" s="165">
        <v>43</v>
      </c>
      <c r="D705" s="165"/>
      <c r="E705" s="166">
        <v>38</v>
      </c>
      <c r="F705" s="167"/>
      <c r="G705" s="168"/>
      <c r="H705" s="247">
        <f t="shared" ref="H705:J705" si="370">H706</f>
        <v>400</v>
      </c>
      <c r="I705" s="247">
        <f t="shared" si="370"/>
        <v>0</v>
      </c>
      <c r="J705" s="247">
        <f t="shared" si="370"/>
        <v>300</v>
      </c>
      <c r="K705" s="247">
        <f t="shared" si="353"/>
        <v>700</v>
      </c>
    </row>
    <row r="706" spans="1:11" hidden="1" x14ac:dyDescent="0.2">
      <c r="A706" s="103" t="s">
        <v>890</v>
      </c>
      <c r="B706" s="102" t="s">
        <v>893</v>
      </c>
      <c r="C706" s="102">
        <v>43</v>
      </c>
      <c r="D706" s="117"/>
      <c r="E706" s="112">
        <v>383</v>
      </c>
      <c r="F706" s="140"/>
      <c r="G706" s="105"/>
      <c r="H706" s="106">
        <f t="shared" ref="H706:I706" si="371">SUM(H707:H708)</f>
        <v>400</v>
      </c>
      <c r="I706" s="106">
        <f t="shared" si="371"/>
        <v>0</v>
      </c>
      <c r="J706" s="106">
        <f t="shared" ref="J706" si="372">SUM(J707:J708)</f>
        <v>300</v>
      </c>
      <c r="K706" s="106">
        <f t="shared" si="353"/>
        <v>700</v>
      </c>
    </row>
    <row r="707" spans="1:11" ht="15" hidden="1" x14ac:dyDescent="0.2">
      <c r="A707" s="108" t="s">
        <v>890</v>
      </c>
      <c r="B707" s="94" t="s">
        <v>893</v>
      </c>
      <c r="C707" s="94">
        <v>43</v>
      </c>
      <c r="D707" s="95" t="s">
        <v>296</v>
      </c>
      <c r="E707" s="118">
        <v>3831</v>
      </c>
      <c r="F707" s="141" t="s">
        <v>131</v>
      </c>
      <c r="G707" s="110"/>
      <c r="H707" s="233">
        <v>300</v>
      </c>
      <c r="I707" s="233"/>
      <c r="J707" s="233"/>
      <c r="K707" s="233">
        <f t="shared" si="353"/>
        <v>300</v>
      </c>
    </row>
    <row r="708" spans="1:11" ht="15" hidden="1" x14ac:dyDescent="0.2">
      <c r="A708" s="108" t="s">
        <v>890</v>
      </c>
      <c r="B708" s="94" t="s">
        <v>893</v>
      </c>
      <c r="C708" s="94">
        <v>43</v>
      </c>
      <c r="D708" s="95" t="s">
        <v>296</v>
      </c>
      <c r="E708" s="118">
        <v>3834</v>
      </c>
      <c r="F708" s="141" t="s">
        <v>896</v>
      </c>
      <c r="G708" s="110"/>
      <c r="H708" s="234">
        <v>100</v>
      </c>
      <c r="I708" s="234"/>
      <c r="J708" s="234">
        <v>300</v>
      </c>
      <c r="K708" s="234">
        <f t="shared" si="353"/>
        <v>400</v>
      </c>
    </row>
    <row r="709" spans="1:11" hidden="1" x14ac:dyDescent="0.2">
      <c r="A709" s="194" t="s">
        <v>890</v>
      </c>
      <c r="B709" s="175" t="s">
        <v>893</v>
      </c>
      <c r="C709" s="165">
        <v>43</v>
      </c>
      <c r="D709" s="165"/>
      <c r="E709" s="166">
        <v>41</v>
      </c>
      <c r="F709" s="167"/>
      <c r="G709" s="168"/>
      <c r="H709" s="247">
        <f t="shared" ref="H709:J710" si="373">H710</f>
        <v>3500</v>
      </c>
      <c r="I709" s="247">
        <f t="shared" si="373"/>
        <v>0</v>
      </c>
      <c r="J709" s="247">
        <f t="shared" si="373"/>
        <v>0</v>
      </c>
      <c r="K709" s="247">
        <f t="shared" si="353"/>
        <v>3500</v>
      </c>
    </row>
    <row r="710" spans="1:11" hidden="1" x14ac:dyDescent="0.2">
      <c r="A710" s="103" t="s">
        <v>890</v>
      </c>
      <c r="B710" s="102" t="s">
        <v>893</v>
      </c>
      <c r="C710" s="102">
        <v>43</v>
      </c>
      <c r="D710" s="117"/>
      <c r="E710" s="112">
        <v>412</v>
      </c>
      <c r="F710" s="140"/>
      <c r="G710" s="105"/>
      <c r="H710" s="106">
        <f t="shared" si="373"/>
        <v>3500</v>
      </c>
      <c r="I710" s="106">
        <f t="shared" si="373"/>
        <v>0</v>
      </c>
      <c r="J710" s="106">
        <f t="shared" si="373"/>
        <v>0</v>
      </c>
      <c r="K710" s="106">
        <f t="shared" si="353"/>
        <v>3500</v>
      </c>
    </row>
    <row r="711" spans="1:11" ht="15" hidden="1" x14ac:dyDescent="0.2">
      <c r="A711" s="108" t="s">
        <v>890</v>
      </c>
      <c r="B711" s="94" t="s">
        <v>893</v>
      </c>
      <c r="C711" s="94">
        <v>43</v>
      </c>
      <c r="D711" s="95" t="s">
        <v>296</v>
      </c>
      <c r="E711" s="118">
        <v>4124</v>
      </c>
      <c r="F711" s="141" t="s">
        <v>897</v>
      </c>
      <c r="G711" s="110"/>
      <c r="H711" s="231">
        <v>3500</v>
      </c>
      <c r="I711" s="231"/>
      <c r="J711" s="231"/>
      <c r="K711" s="231">
        <f t="shared" si="353"/>
        <v>3500</v>
      </c>
    </row>
    <row r="712" spans="1:11" hidden="1" x14ac:dyDescent="0.2">
      <c r="A712" s="194" t="s">
        <v>890</v>
      </c>
      <c r="B712" s="175" t="s">
        <v>893</v>
      </c>
      <c r="C712" s="165">
        <v>43</v>
      </c>
      <c r="D712" s="165"/>
      <c r="E712" s="166">
        <v>42</v>
      </c>
      <c r="F712" s="167"/>
      <c r="G712" s="168"/>
      <c r="H712" s="247">
        <f t="shared" ref="H712:I712" si="374">H713+H718</f>
        <v>618250</v>
      </c>
      <c r="I712" s="247">
        <f t="shared" si="374"/>
        <v>32110</v>
      </c>
      <c r="J712" s="247">
        <f t="shared" ref="J712" si="375">J713+J718</f>
        <v>41866</v>
      </c>
      <c r="K712" s="247">
        <f t="shared" si="353"/>
        <v>628006</v>
      </c>
    </row>
    <row r="713" spans="1:11" hidden="1" x14ac:dyDescent="0.2">
      <c r="A713" s="103" t="s">
        <v>890</v>
      </c>
      <c r="B713" s="102" t="s">
        <v>893</v>
      </c>
      <c r="C713" s="102">
        <v>43</v>
      </c>
      <c r="D713" s="117"/>
      <c r="E713" s="112">
        <v>422</v>
      </c>
      <c r="F713" s="140"/>
      <c r="G713" s="105"/>
      <c r="H713" s="106">
        <f t="shared" ref="H713:I713" si="376">SUM(H714:H717)</f>
        <v>306750</v>
      </c>
      <c r="I713" s="106">
        <f t="shared" si="376"/>
        <v>21750</v>
      </c>
      <c r="J713" s="106">
        <f t="shared" ref="J713" si="377">SUM(J714:J717)</f>
        <v>41866</v>
      </c>
      <c r="K713" s="106">
        <f t="shared" si="353"/>
        <v>326866</v>
      </c>
    </row>
    <row r="714" spans="1:11" ht="15" hidden="1" x14ac:dyDescent="0.2">
      <c r="A714" s="108" t="s">
        <v>890</v>
      </c>
      <c r="B714" s="94" t="s">
        <v>893</v>
      </c>
      <c r="C714" s="94">
        <v>43</v>
      </c>
      <c r="D714" s="95" t="s">
        <v>296</v>
      </c>
      <c r="E714" s="118">
        <v>4221</v>
      </c>
      <c r="F714" s="141" t="s">
        <v>74</v>
      </c>
      <c r="G714" s="110"/>
      <c r="H714" s="231">
        <v>261000</v>
      </c>
      <c r="I714" s="231"/>
      <c r="J714" s="231">
        <v>41866</v>
      </c>
      <c r="K714" s="231">
        <f t="shared" si="353"/>
        <v>302866</v>
      </c>
    </row>
    <row r="715" spans="1:11" s="138" customFormat="1" ht="15" hidden="1" x14ac:dyDescent="0.2">
      <c r="A715" s="108" t="s">
        <v>890</v>
      </c>
      <c r="B715" s="94" t="s">
        <v>893</v>
      </c>
      <c r="C715" s="94">
        <v>43</v>
      </c>
      <c r="D715" s="95" t="s">
        <v>296</v>
      </c>
      <c r="E715" s="118">
        <v>4222</v>
      </c>
      <c r="F715" s="141" t="s">
        <v>75</v>
      </c>
      <c r="G715" s="110"/>
      <c r="H715" s="244">
        <v>6000</v>
      </c>
      <c r="I715" s="244">
        <v>3000</v>
      </c>
      <c r="J715" s="244"/>
      <c r="K715" s="244">
        <f t="shared" si="353"/>
        <v>3000</v>
      </c>
    </row>
    <row r="716" spans="1:11" ht="15" hidden="1" x14ac:dyDescent="0.2">
      <c r="A716" s="108" t="s">
        <v>890</v>
      </c>
      <c r="B716" s="94" t="s">
        <v>893</v>
      </c>
      <c r="C716" s="94">
        <v>43</v>
      </c>
      <c r="D716" s="95" t="s">
        <v>296</v>
      </c>
      <c r="E716" s="118">
        <v>4223</v>
      </c>
      <c r="F716" s="141" t="s">
        <v>76</v>
      </c>
      <c r="G716" s="110"/>
      <c r="H716" s="234">
        <v>10000</v>
      </c>
      <c r="I716" s="234"/>
      <c r="J716" s="234"/>
      <c r="K716" s="234">
        <f t="shared" si="353"/>
        <v>10000</v>
      </c>
    </row>
    <row r="717" spans="1:11" hidden="1" x14ac:dyDescent="0.2">
      <c r="A717" s="146" t="s">
        <v>890</v>
      </c>
      <c r="B717" s="135" t="s">
        <v>893</v>
      </c>
      <c r="C717" s="135">
        <v>43</v>
      </c>
      <c r="D717" s="151" t="s">
        <v>296</v>
      </c>
      <c r="E717" s="200">
        <v>4227</v>
      </c>
      <c r="F717" s="142" t="s">
        <v>77</v>
      </c>
      <c r="G717" s="131"/>
      <c r="H717" s="244">
        <v>29750</v>
      </c>
      <c r="I717" s="244">
        <v>18750</v>
      </c>
      <c r="J717" s="244"/>
      <c r="K717" s="244">
        <f t="shared" si="353"/>
        <v>11000</v>
      </c>
    </row>
    <row r="718" spans="1:11" hidden="1" x14ac:dyDescent="0.2">
      <c r="A718" s="103" t="s">
        <v>890</v>
      </c>
      <c r="B718" s="102" t="s">
        <v>893</v>
      </c>
      <c r="C718" s="102">
        <v>43</v>
      </c>
      <c r="D718" s="117"/>
      <c r="E718" s="112">
        <v>426</v>
      </c>
      <c r="F718" s="140"/>
      <c r="G718" s="105"/>
      <c r="H718" s="106">
        <f t="shared" ref="H718:J718" si="378">SUM(H719:H719)</f>
        <v>311500</v>
      </c>
      <c r="I718" s="106">
        <f t="shared" si="378"/>
        <v>10360</v>
      </c>
      <c r="J718" s="106">
        <f t="shared" si="378"/>
        <v>0</v>
      </c>
      <c r="K718" s="106">
        <f t="shared" si="353"/>
        <v>301140</v>
      </c>
    </row>
    <row r="719" spans="1:11" ht="15" hidden="1" x14ac:dyDescent="0.2">
      <c r="A719" s="108" t="s">
        <v>890</v>
      </c>
      <c r="B719" s="94" t="s">
        <v>893</v>
      </c>
      <c r="C719" s="94">
        <v>43</v>
      </c>
      <c r="D719" s="95" t="s">
        <v>296</v>
      </c>
      <c r="E719" s="118">
        <v>4262</v>
      </c>
      <c r="F719" s="141" t="s">
        <v>86</v>
      </c>
      <c r="G719" s="110"/>
      <c r="H719" s="231">
        <v>311500</v>
      </c>
      <c r="I719" s="231">
        <v>10360</v>
      </c>
      <c r="J719" s="231"/>
      <c r="K719" s="231">
        <f t="shared" si="353"/>
        <v>301140</v>
      </c>
    </row>
    <row r="720" spans="1:11" hidden="1" x14ac:dyDescent="0.2">
      <c r="A720" s="194" t="s">
        <v>890</v>
      </c>
      <c r="B720" s="175" t="s">
        <v>893</v>
      </c>
      <c r="C720" s="165">
        <v>43</v>
      </c>
      <c r="D720" s="165"/>
      <c r="E720" s="166">
        <v>45</v>
      </c>
      <c r="F720" s="167"/>
      <c r="G720" s="168"/>
      <c r="H720" s="247">
        <f t="shared" ref="H720:J721" si="379">H721</f>
        <v>2000</v>
      </c>
      <c r="I720" s="247">
        <f t="shared" si="379"/>
        <v>0</v>
      </c>
      <c r="J720" s="247">
        <f t="shared" si="379"/>
        <v>3000</v>
      </c>
      <c r="K720" s="247">
        <f t="shared" si="353"/>
        <v>5000</v>
      </c>
    </row>
    <row r="721" spans="1:11" s="138" customFormat="1" hidden="1" x14ac:dyDescent="0.2">
      <c r="A721" s="103" t="s">
        <v>890</v>
      </c>
      <c r="B721" s="102" t="s">
        <v>893</v>
      </c>
      <c r="C721" s="102">
        <v>43</v>
      </c>
      <c r="D721" s="117"/>
      <c r="E721" s="112">
        <v>451</v>
      </c>
      <c r="F721" s="140"/>
      <c r="G721" s="105"/>
      <c r="H721" s="106">
        <f t="shared" si="379"/>
        <v>2000</v>
      </c>
      <c r="I721" s="106">
        <f t="shared" si="379"/>
        <v>0</v>
      </c>
      <c r="J721" s="106">
        <f t="shared" si="379"/>
        <v>3000</v>
      </c>
      <c r="K721" s="106">
        <f t="shared" si="353"/>
        <v>5000</v>
      </c>
    </row>
    <row r="722" spans="1:11" s="100" customFormat="1" hidden="1" x14ac:dyDescent="0.2">
      <c r="A722" s="108" t="s">
        <v>890</v>
      </c>
      <c r="B722" s="94" t="s">
        <v>893</v>
      </c>
      <c r="C722" s="94">
        <v>43</v>
      </c>
      <c r="D722" s="95" t="s">
        <v>296</v>
      </c>
      <c r="E722" s="118">
        <v>4511</v>
      </c>
      <c r="F722" s="141" t="s">
        <v>91</v>
      </c>
      <c r="G722" s="110"/>
      <c r="H722" s="228">
        <v>2000</v>
      </c>
      <c r="I722" s="228"/>
      <c r="J722" s="228">
        <v>3000</v>
      </c>
      <c r="K722" s="228">
        <f t="shared" si="353"/>
        <v>5000</v>
      </c>
    </row>
    <row r="723" spans="1:11" s="100" customFormat="1" hidden="1" x14ac:dyDescent="0.2">
      <c r="A723" s="194" t="s">
        <v>890</v>
      </c>
      <c r="B723" s="175" t="s">
        <v>893</v>
      </c>
      <c r="C723" s="165">
        <v>51</v>
      </c>
      <c r="D723" s="165"/>
      <c r="E723" s="166">
        <v>32</v>
      </c>
      <c r="F723" s="167"/>
      <c r="G723" s="168"/>
      <c r="H723" s="247">
        <f t="shared" ref="H723:J724" si="380">H724</f>
        <v>2500</v>
      </c>
      <c r="I723" s="247">
        <f t="shared" si="380"/>
        <v>0</v>
      </c>
      <c r="J723" s="247">
        <f t="shared" si="380"/>
        <v>0</v>
      </c>
      <c r="K723" s="247">
        <f t="shared" si="353"/>
        <v>2500</v>
      </c>
    </row>
    <row r="724" spans="1:11" s="100" customFormat="1" hidden="1" x14ac:dyDescent="0.2">
      <c r="A724" s="103" t="s">
        <v>890</v>
      </c>
      <c r="B724" s="102" t="s">
        <v>893</v>
      </c>
      <c r="C724" s="102">
        <v>51</v>
      </c>
      <c r="D724" s="117"/>
      <c r="E724" s="112">
        <v>321</v>
      </c>
      <c r="F724" s="140"/>
      <c r="G724" s="105"/>
      <c r="H724" s="106">
        <f t="shared" si="380"/>
        <v>2500</v>
      </c>
      <c r="I724" s="106">
        <f t="shared" si="380"/>
        <v>0</v>
      </c>
      <c r="J724" s="106">
        <f t="shared" si="380"/>
        <v>0</v>
      </c>
      <c r="K724" s="106">
        <f t="shared" si="353"/>
        <v>2500</v>
      </c>
    </row>
    <row r="725" spans="1:11" s="100" customFormat="1" hidden="1" x14ac:dyDescent="0.2">
      <c r="A725" s="108" t="s">
        <v>890</v>
      </c>
      <c r="B725" s="94" t="s">
        <v>893</v>
      </c>
      <c r="C725" s="94">
        <v>51</v>
      </c>
      <c r="D725" s="95" t="s">
        <v>296</v>
      </c>
      <c r="E725" s="118">
        <v>3211</v>
      </c>
      <c r="F725" s="141" t="s">
        <v>42</v>
      </c>
      <c r="G725" s="131"/>
      <c r="H725" s="231">
        <v>2500</v>
      </c>
      <c r="I725" s="231"/>
      <c r="J725" s="231"/>
      <c r="K725" s="231">
        <f t="shared" si="353"/>
        <v>2500</v>
      </c>
    </row>
    <row r="726" spans="1:11" s="311" customFormat="1" ht="15.75" hidden="1" customHeight="1" x14ac:dyDescent="0.2">
      <c r="A726" s="197" t="s">
        <v>768</v>
      </c>
      <c r="B726" s="372" t="s">
        <v>769</v>
      </c>
      <c r="C726" s="372"/>
      <c r="D726" s="372"/>
      <c r="E726" s="372"/>
      <c r="F726" s="372"/>
      <c r="G726" s="127"/>
      <c r="H726" s="99">
        <f>SUM(H727+H775+H786)</f>
        <v>3361819</v>
      </c>
      <c r="I726" s="99">
        <f>SUM(I727+I775+I786)</f>
        <v>0</v>
      </c>
      <c r="J726" s="99">
        <f>SUM(J727+J775+J786)</f>
        <v>46330</v>
      </c>
      <c r="K726" s="99">
        <f t="shared" si="353"/>
        <v>3408149</v>
      </c>
    </row>
    <row r="727" spans="1:11" s="138" customFormat="1" ht="33.75" hidden="1" x14ac:dyDescent="0.2">
      <c r="A727" s="195" t="s">
        <v>768</v>
      </c>
      <c r="B727" s="170" t="s">
        <v>770</v>
      </c>
      <c r="C727" s="170"/>
      <c r="D727" s="170"/>
      <c r="E727" s="171"/>
      <c r="F727" s="173" t="s">
        <v>585</v>
      </c>
      <c r="G727" s="174" t="s">
        <v>627</v>
      </c>
      <c r="H727" s="248">
        <f>H728+H758+H764+H767+H770</f>
        <v>1820419</v>
      </c>
      <c r="I727" s="248">
        <f>I728+I758+I764+I767+I770</f>
        <v>0</v>
      </c>
      <c r="J727" s="248">
        <f>J728+J758+J764+J767+J770</f>
        <v>43330</v>
      </c>
      <c r="K727" s="248">
        <f t="shared" si="353"/>
        <v>1863749</v>
      </c>
    </row>
    <row r="728" spans="1:11" hidden="1" x14ac:dyDescent="0.2">
      <c r="A728" s="194" t="s">
        <v>768</v>
      </c>
      <c r="B728" s="175" t="s">
        <v>770</v>
      </c>
      <c r="C728" s="165">
        <v>31</v>
      </c>
      <c r="D728" s="165"/>
      <c r="E728" s="166">
        <v>32</v>
      </c>
      <c r="F728" s="167"/>
      <c r="G728" s="168"/>
      <c r="H728" s="247">
        <f t="shared" ref="H728:I728" si="381">H729+H733+H740+H750</f>
        <v>1789039</v>
      </c>
      <c r="I728" s="247">
        <f t="shared" si="381"/>
        <v>0</v>
      </c>
      <c r="J728" s="247">
        <f t="shared" ref="J728" si="382">J729+J733+J740+J750</f>
        <v>41100</v>
      </c>
      <c r="K728" s="247">
        <f t="shared" ref="K728:K791" si="383">H728-I728+J728</f>
        <v>1830139</v>
      </c>
    </row>
    <row r="729" spans="1:11" s="100" customFormat="1" hidden="1" x14ac:dyDescent="0.2">
      <c r="A729" s="117" t="s">
        <v>768</v>
      </c>
      <c r="B729" s="101" t="s">
        <v>770</v>
      </c>
      <c r="C729" s="102">
        <v>31</v>
      </c>
      <c r="D729" s="117"/>
      <c r="E729" s="112">
        <v>321</v>
      </c>
      <c r="F729" s="140"/>
      <c r="G729" s="105"/>
      <c r="H729" s="106">
        <f t="shared" ref="H729:I729" si="384">SUM(H730:H732)</f>
        <v>203900</v>
      </c>
      <c r="I729" s="106">
        <f t="shared" si="384"/>
        <v>0</v>
      </c>
      <c r="J729" s="106">
        <f t="shared" ref="J729" si="385">SUM(J730:J732)</f>
        <v>0</v>
      </c>
      <c r="K729" s="106">
        <f t="shared" si="383"/>
        <v>203900</v>
      </c>
    </row>
    <row r="730" spans="1:11" ht="15" hidden="1" x14ac:dyDescent="0.2">
      <c r="A730" s="95" t="s">
        <v>768</v>
      </c>
      <c r="B730" s="93" t="s">
        <v>770</v>
      </c>
      <c r="C730" s="94">
        <v>31</v>
      </c>
      <c r="D730" s="95" t="s">
        <v>101</v>
      </c>
      <c r="E730" s="118">
        <v>3211</v>
      </c>
      <c r="F730" s="141" t="s">
        <v>42</v>
      </c>
      <c r="G730" s="110"/>
      <c r="H730" s="231">
        <v>100000</v>
      </c>
      <c r="I730" s="231"/>
      <c r="J730" s="231"/>
      <c r="K730" s="231">
        <f t="shared" si="383"/>
        <v>100000</v>
      </c>
    </row>
    <row r="731" spans="1:11" ht="30" hidden="1" x14ac:dyDescent="0.2">
      <c r="A731" s="95" t="s">
        <v>768</v>
      </c>
      <c r="B731" s="93" t="s">
        <v>770</v>
      </c>
      <c r="C731" s="94">
        <v>31</v>
      </c>
      <c r="D731" s="95" t="s">
        <v>101</v>
      </c>
      <c r="E731" s="118">
        <v>3212</v>
      </c>
      <c r="F731" s="141" t="s">
        <v>43</v>
      </c>
      <c r="G731" s="110"/>
      <c r="H731" s="244">
        <v>48000</v>
      </c>
      <c r="I731" s="244"/>
      <c r="J731" s="244"/>
      <c r="K731" s="244">
        <f t="shared" si="383"/>
        <v>48000</v>
      </c>
    </row>
    <row r="732" spans="1:11" ht="15" hidden="1" x14ac:dyDescent="0.2">
      <c r="A732" s="95" t="s">
        <v>768</v>
      </c>
      <c r="B732" s="93" t="s">
        <v>770</v>
      </c>
      <c r="C732" s="94">
        <v>31</v>
      </c>
      <c r="D732" s="95" t="s">
        <v>101</v>
      </c>
      <c r="E732" s="118">
        <v>3213</v>
      </c>
      <c r="F732" s="141" t="s">
        <v>44</v>
      </c>
      <c r="G732" s="110"/>
      <c r="H732" s="244">
        <v>55900</v>
      </c>
      <c r="I732" s="244"/>
      <c r="J732" s="244"/>
      <c r="K732" s="244">
        <f t="shared" si="383"/>
        <v>55900</v>
      </c>
    </row>
    <row r="733" spans="1:11" hidden="1" x14ac:dyDescent="0.2">
      <c r="A733" s="117" t="s">
        <v>768</v>
      </c>
      <c r="B733" s="101" t="s">
        <v>770</v>
      </c>
      <c r="C733" s="102">
        <v>31</v>
      </c>
      <c r="D733" s="117"/>
      <c r="E733" s="112">
        <v>322</v>
      </c>
      <c r="F733" s="140"/>
      <c r="G733" s="105"/>
      <c r="H733" s="106">
        <f t="shared" ref="H733:I733" si="386">SUM(H734:H739)</f>
        <v>391750</v>
      </c>
      <c r="I733" s="106">
        <f t="shared" si="386"/>
        <v>0</v>
      </c>
      <c r="J733" s="106">
        <f t="shared" ref="J733" si="387">SUM(J734:J739)</f>
        <v>0</v>
      </c>
      <c r="K733" s="106">
        <f t="shared" si="383"/>
        <v>391750</v>
      </c>
    </row>
    <row r="734" spans="1:11" ht="15" hidden="1" x14ac:dyDescent="0.2">
      <c r="A734" s="95" t="s">
        <v>768</v>
      </c>
      <c r="B734" s="93" t="s">
        <v>770</v>
      </c>
      <c r="C734" s="94">
        <v>31</v>
      </c>
      <c r="D734" s="95" t="s">
        <v>101</v>
      </c>
      <c r="E734" s="118">
        <v>3221</v>
      </c>
      <c r="F734" s="141" t="s">
        <v>297</v>
      </c>
      <c r="G734" s="110"/>
      <c r="H734" s="231">
        <v>28950</v>
      </c>
      <c r="I734" s="231"/>
      <c r="J734" s="231"/>
      <c r="K734" s="231">
        <f t="shared" si="383"/>
        <v>28950</v>
      </c>
    </row>
    <row r="735" spans="1:11" ht="15" hidden="1" x14ac:dyDescent="0.2">
      <c r="A735" s="95" t="s">
        <v>768</v>
      </c>
      <c r="B735" s="93" t="s">
        <v>770</v>
      </c>
      <c r="C735" s="94">
        <v>31</v>
      </c>
      <c r="D735" s="95" t="s">
        <v>101</v>
      </c>
      <c r="E735" s="118">
        <v>3222</v>
      </c>
      <c r="F735" s="141" t="s">
        <v>47</v>
      </c>
      <c r="G735" s="110"/>
      <c r="H735" s="244">
        <v>40930</v>
      </c>
      <c r="I735" s="244"/>
      <c r="J735" s="244"/>
      <c r="K735" s="244">
        <f t="shared" si="383"/>
        <v>40930</v>
      </c>
    </row>
    <row r="736" spans="1:11" s="100" customFormat="1" hidden="1" x14ac:dyDescent="0.2">
      <c r="A736" s="95" t="s">
        <v>768</v>
      </c>
      <c r="B736" s="93" t="s">
        <v>770</v>
      </c>
      <c r="C736" s="94">
        <v>31</v>
      </c>
      <c r="D736" s="95" t="s">
        <v>101</v>
      </c>
      <c r="E736" s="118">
        <v>3223</v>
      </c>
      <c r="F736" s="141" t="s">
        <v>48</v>
      </c>
      <c r="G736" s="110"/>
      <c r="H736" s="244">
        <v>201300</v>
      </c>
      <c r="I736" s="244"/>
      <c r="J736" s="244"/>
      <c r="K736" s="244">
        <f t="shared" si="383"/>
        <v>201300</v>
      </c>
    </row>
    <row r="737" spans="1:11" ht="30" hidden="1" x14ac:dyDescent="0.2">
      <c r="A737" s="95" t="s">
        <v>768</v>
      </c>
      <c r="B737" s="93" t="s">
        <v>770</v>
      </c>
      <c r="C737" s="94">
        <v>31</v>
      </c>
      <c r="D737" s="95" t="s">
        <v>101</v>
      </c>
      <c r="E737" s="118">
        <v>3224</v>
      </c>
      <c r="F737" s="141" t="s">
        <v>155</v>
      </c>
      <c r="G737" s="110"/>
      <c r="H737" s="244">
        <v>77400</v>
      </c>
      <c r="I737" s="244"/>
      <c r="J737" s="244"/>
      <c r="K737" s="244">
        <f t="shared" si="383"/>
        <v>77400</v>
      </c>
    </row>
    <row r="738" spans="1:11" ht="15" hidden="1" x14ac:dyDescent="0.2">
      <c r="A738" s="95" t="s">
        <v>768</v>
      </c>
      <c r="B738" s="93" t="s">
        <v>770</v>
      </c>
      <c r="C738" s="94">
        <v>31</v>
      </c>
      <c r="D738" s="95" t="s">
        <v>101</v>
      </c>
      <c r="E738" s="118">
        <v>3225</v>
      </c>
      <c r="F738" s="141" t="s">
        <v>473</v>
      </c>
      <c r="G738" s="110"/>
      <c r="H738" s="244">
        <v>31670</v>
      </c>
      <c r="I738" s="244"/>
      <c r="J738" s="244"/>
      <c r="K738" s="244">
        <f t="shared" si="383"/>
        <v>31670</v>
      </c>
    </row>
    <row r="739" spans="1:11" ht="15" hidden="1" x14ac:dyDescent="0.2">
      <c r="A739" s="95" t="s">
        <v>768</v>
      </c>
      <c r="B739" s="93" t="s">
        <v>770</v>
      </c>
      <c r="C739" s="94">
        <v>31</v>
      </c>
      <c r="D739" s="95" t="s">
        <v>101</v>
      </c>
      <c r="E739" s="118">
        <v>3227</v>
      </c>
      <c r="F739" s="141" t="s">
        <v>51</v>
      </c>
      <c r="G739" s="110"/>
      <c r="H739" s="244">
        <v>11500</v>
      </c>
      <c r="I739" s="244"/>
      <c r="J739" s="244"/>
      <c r="K739" s="244">
        <f t="shared" si="383"/>
        <v>11500</v>
      </c>
    </row>
    <row r="740" spans="1:11" hidden="1" x14ac:dyDescent="0.2">
      <c r="A740" s="117" t="s">
        <v>768</v>
      </c>
      <c r="B740" s="101" t="s">
        <v>770</v>
      </c>
      <c r="C740" s="102">
        <v>31</v>
      </c>
      <c r="D740" s="117"/>
      <c r="E740" s="112">
        <v>323</v>
      </c>
      <c r="F740" s="140"/>
      <c r="G740" s="105"/>
      <c r="H740" s="106">
        <f t="shared" ref="H740:I740" si="388">SUM(H741:H749)</f>
        <v>1083762</v>
      </c>
      <c r="I740" s="106">
        <f t="shared" si="388"/>
        <v>0</v>
      </c>
      <c r="J740" s="106">
        <f t="shared" ref="J740" si="389">SUM(J741:J749)</f>
        <v>40000</v>
      </c>
      <c r="K740" s="106">
        <f t="shared" si="383"/>
        <v>1123762</v>
      </c>
    </row>
    <row r="741" spans="1:11" ht="15" hidden="1" x14ac:dyDescent="0.2">
      <c r="A741" s="95" t="s">
        <v>768</v>
      </c>
      <c r="B741" s="93" t="s">
        <v>770</v>
      </c>
      <c r="C741" s="94">
        <v>31</v>
      </c>
      <c r="D741" s="95" t="s">
        <v>101</v>
      </c>
      <c r="E741" s="118">
        <v>3231</v>
      </c>
      <c r="F741" s="141" t="s">
        <v>52</v>
      </c>
      <c r="G741" s="110"/>
      <c r="H741" s="231">
        <v>40150</v>
      </c>
      <c r="I741" s="231"/>
      <c r="J741" s="231"/>
      <c r="K741" s="231">
        <f t="shared" si="383"/>
        <v>40150</v>
      </c>
    </row>
    <row r="742" spans="1:11" ht="15" hidden="1" x14ac:dyDescent="0.2">
      <c r="A742" s="95" t="s">
        <v>768</v>
      </c>
      <c r="B742" s="93" t="s">
        <v>770</v>
      </c>
      <c r="C742" s="94">
        <v>31</v>
      </c>
      <c r="D742" s="95" t="s">
        <v>101</v>
      </c>
      <c r="E742" s="118">
        <v>3232</v>
      </c>
      <c r="F742" s="141" t="s">
        <v>53</v>
      </c>
      <c r="G742" s="110"/>
      <c r="H742" s="244">
        <v>323440</v>
      </c>
      <c r="I742" s="244"/>
      <c r="J742" s="244">
        <v>10000</v>
      </c>
      <c r="K742" s="244">
        <f t="shared" si="383"/>
        <v>333440</v>
      </c>
    </row>
    <row r="743" spans="1:11" ht="15" hidden="1" x14ac:dyDescent="0.2">
      <c r="A743" s="95" t="s">
        <v>768</v>
      </c>
      <c r="B743" s="93" t="s">
        <v>770</v>
      </c>
      <c r="C743" s="94">
        <v>31</v>
      </c>
      <c r="D743" s="95" t="s">
        <v>101</v>
      </c>
      <c r="E743" s="118">
        <v>3233</v>
      </c>
      <c r="F743" s="141" t="s">
        <v>54</v>
      </c>
      <c r="G743" s="110"/>
      <c r="H743" s="244">
        <v>2530</v>
      </c>
      <c r="I743" s="244"/>
      <c r="J743" s="244"/>
      <c r="K743" s="244">
        <f t="shared" si="383"/>
        <v>2530</v>
      </c>
    </row>
    <row r="744" spans="1:11" ht="15" hidden="1" x14ac:dyDescent="0.2">
      <c r="A744" s="95" t="s">
        <v>768</v>
      </c>
      <c r="B744" s="93" t="s">
        <v>770</v>
      </c>
      <c r="C744" s="94">
        <v>31</v>
      </c>
      <c r="D744" s="95" t="s">
        <v>101</v>
      </c>
      <c r="E744" s="118">
        <v>3234</v>
      </c>
      <c r="F744" s="141" t="s">
        <v>55</v>
      </c>
      <c r="G744" s="110"/>
      <c r="H744" s="244">
        <v>23770</v>
      </c>
      <c r="I744" s="244"/>
      <c r="J744" s="244"/>
      <c r="K744" s="244">
        <f t="shared" si="383"/>
        <v>23770</v>
      </c>
    </row>
    <row r="745" spans="1:11" ht="15" hidden="1" x14ac:dyDescent="0.2">
      <c r="A745" s="95" t="s">
        <v>768</v>
      </c>
      <c r="B745" s="93" t="s">
        <v>770</v>
      </c>
      <c r="C745" s="94">
        <v>31</v>
      </c>
      <c r="D745" s="95" t="s">
        <v>101</v>
      </c>
      <c r="E745" s="118">
        <v>3235</v>
      </c>
      <c r="F745" s="141" t="s">
        <v>56</v>
      </c>
      <c r="G745" s="110"/>
      <c r="H745" s="244">
        <v>24930</v>
      </c>
      <c r="I745" s="244"/>
      <c r="J745" s="244"/>
      <c r="K745" s="244">
        <f t="shared" si="383"/>
        <v>24930</v>
      </c>
    </row>
    <row r="746" spans="1:11" s="100" customFormat="1" hidden="1" x14ac:dyDescent="0.2">
      <c r="A746" s="95" t="s">
        <v>768</v>
      </c>
      <c r="B746" s="93" t="s">
        <v>770</v>
      </c>
      <c r="C746" s="94">
        <v>31</v>
      </c>
      <c r="D746" s="95" t="s">
        <v>101</v>
      </c>
      <c r="E746" s="118">
        <v>3236</v>
      </c>
      <c r="F746" s="141" t="s">
        <v>57</v>
      </c>
      <c r="G746" s="110"/>
      <c r="H746" s="244">
        <v>11000</v>
      </c>
      <c r="I746" s="244"/>
      <c r="J746" s="244"/>
      <c r="K746" s="244">
        <f t="shared" si="383"/>
        <v>11000</v>
      </c>
    </row>
    <row r="747" spans="1:11" ht="15" hidden="1" x14ac:dyDescent="0.2">
      <c r="A747" s="95" t="s">
        <v>768</v>
      </c>
      <c r="B747" s="93" t="s">
        <v>770</v>
      </c>
      <c r="C747" s="94">
        <v>31</v>
      </c>
      <c r="D747" s="95" t="s">
        <v>101</v>
      </c>
      <c r="E747" s="118">
        <v>3237</v>
      </c>
      <c r="F747" s="141" t="s">
        <v>58</v>
      </c>
      <c r="G747" s="110"/>
      <c r="H747" s="244">
        <v>407802</v>
      </c>
      <c r="I747" s="244"/>
      <c r="J747" s="244"/>
      <c r="K747" s="244">
        <f t="shared" si="383"/>
        <v>407802</v>
      </c>
    </row>
    <row r="748" spans="1:11" ht="15" hidden="1" x14ac:dyDescent="0.2">
      <c r="A748" s="95" t="s">
        <v>768</v>
      </c>
      <c r="B748" s="93" t="s">
        <v>770</v>
      </c>
      <c r="C748" s="94">
        <v>31</v>
      </c>
      <c r="D748" s="95" t="s">
        <v>101</v>
      </c>
      <c r="E748" s="118">
        <v>3238</v>
      </c>
      <c r="F748" s="141" t="s">
        <v>59</v>
      </c>
      <c r="G748" s="110"/>
      <c r="H748" s="244">
        <v>109410</v>
      </c>
      <c r="I748" s="244"/>
      <c r="J748" s="244"/>
      <c r="K748" s="244">
        <f t="shared" si="383"/>
        <v>109410</v>
      </c>
    </row>
    <row r="749" spans="1:11" ht="15" hidden="1" x14ac:dyDescent="0.2">
      <c r="A749" s="95" t="s">
        <v>768</v>
      </c>
      <c r="B749" s="93" t="s">
        <v>770</v>
      </c>
      <c r="C749" s="94">
        <v>31</v>
      </c>
      <c r="D749" s="95" t="s">
        <v>101</v>
      </c>
      <c r="E749" s="118">
        <v>3239</v>
      </c>
      <c r="F749" s="141" t="s">
        <v>60</v>
      </c>
      <c r="G749" s="110"/>
      <c r="H749" s="244">
        <v>140730</v>
      </c>
      <c r="I749" s="244"/>
      <c r="J749" s="244">
        <v>30000</v>
      </c>
      <c r="K749" s="244">
        <f t="shared" si="383"/>
        <v>170730</v>
      </c>
    </row>
    <row r="750" spans="1:11" hidden="1" x14ac:dyDescent="0.2">
      <c r="A750" s="117" t="s">
        <v>768</v>
      </c>
      <c r="B750" s="101" t="s">
        <v>770</v>
      </c>
      <c r="C750" s="102">
        <v>31</v>
      </c>
      <c r="D750" s="117"/>
      <c r="E750" s="112">
        <v>329</v>
      </c>
      <c r="F750" s="140"/>
      <c r="G750" s="105"/>
      <c r="H750" s="106">
        <f t="shared" ref="H750:I750" si="390">SUM(H751:H757)</f>
        <v>109627</v>
      </c>
      <c r="I750" s="106">
        <f t="shared" si="390"/>
        <v>0</v>
      </c>
      <c r="J750" s="106">
        <f t="shared" ref="J750" si="391">SUM(J751:J757)</f>
        <v>1100</v>
      </c>
      <c r="K750" s="106">
        <f t="shared" si="383"/>
        <v>110727</v>
      </c>
    </row>
    <row r="751" spans="1:11" ht="30" hidden="1" x14ac:dyDescent="0.2">
      <c r="A751" s="95" t="s">
        <v>768</v>
      </c>
      <c r="B751" s="93" t="s">
        <v>770</v>
      </c>
      <c r="C751" s="94">
        <v>31</v>
      </c>
      <c r="D751" s="95" t="s">
        <v>101</v>
      </c>
      <c r="E751" s="118">
        <v>3291</v>
      </c>
      <c r="F751" s="141" t="s">
        <v>474</v>
      </c>
      <c r="G751" s="110"/>
      <c r="H751" s="231">
        <v>42500</v>
      </c>
      <c r="I751" s="231"/>
      <c r="J751" s="231"/>
      <c r="K751" s="231">
        <f t="shared" si="383"/>
        <v>42500</v>
      </c>
    </row>
    <row r="752" spans="1:11" ht="15" hidden="1" x14ac:dyDescent="0.2">
      <c r="A752" s="95" t="s">
        <v>768</v>
      </c>
      <c r="B752" s="93" t="s">
        <v>770</v>
      </c>
      <c r="C752" s="94">
        <v>31</v>
      </c>
      <c r="D752" s="95" t="s">
        <v>101</v>
      </c>
      <c r="E752" s="118">
        <v>3292</v>
      </c>
      <c r="F752" s="141" t="s">
        <v>63</v>
      </c>
      <c r="G752" s="110"/>
      <c r="H752" s="244">
        <v>36300</v>
      </c>
      <c r="I752" s="244"/>
      <c r="J752" s="244"/>
      <c r="K752" s="244">
        <f t="shared" si="383"/>
        <v>36300</v>
      </c>
    </row>
    <row r="753" spans="1:11" ht="15" hidden="1" x14ac:dyDescent="0.2">
      <c r="A753" s="95" t="s">
        <v>768</v>
      </c>
      <c r="B753" s="93" t="s">
        <v>770</v>
      </c>
      <c r="C753" s="94">
        <v>31</v>
      </c>
      <c r="D753" s="95" t="s">
        <v>101</v>
      </c>
      <c r="E753" s="118">
        <v>3293</v>
      </c>
      <c r="F753" s="141" t="s">
        <v>64</v>
      </c>
      <c r="G753" s="110"/>
      <c r="H753" s="244">
        <v>15390</v>
      </c>
      <c r="I753" s="244"/>
      <c r="J753" s="244"/>
      <c r="K753" s="244">
        <f t="shared" si="383"/>
        <v>15390</v>
      </c>
    </row>
    <row r="754" spans="1:11" ht="15" hidden="1" x14ac:dyDescent="0.2">
      <c r="A754" s="95" t="s">
        <v>768</v>
      </c>
      <c r="B754" s="93" t="s">
        <v>770</v>
      </c>
      <c r="C754" s="94">
        <v>31</v>
      </c>
      <c r="D754" s="95" t="s">
        <v>101</v>
      </c>
      <c r="E754" s="118">
        <v>3294</v>
      </c>
      <c r="F754" s="141" t="s">
        <v>605</v>
      </c>
      <c r="G754" s="110"/>
      <c r="H754" s="244">
        <v>4037</v>
      </c>
      <c r="I754" s="244"/>
      <c r="J754" s="244"/>
      <c r="K754" s="244">
        <f t="shared" si="383"/>
        <v>4037</v>
      </c>
    </row>
    <row r="755" spans="1:11" s="100" customFormat="1" hidden="1" x14ac:dyDescent="0.2">
      <c r="A755" s="95" t="s">
        <v>768</v>
      </c>
      <c r="B755" s="93" t="s">
        <v>770</v>
      </c>
      <c r="C755" s="94">
        <v>31</v>
      </c>
      <c r="D755" s="95" t="s">
        <v>101</v>
      </c>
      <c r="E755" s="118">
        <v>3295</v>
      </c>
      <c r="F755" s="141" t="s">
        <v>66</v>
      </c>
      <c r="G755" s="110"/>
      <c r="H755" s="244">
        <v>3900</v>
      </c>
      <c r="I755" s="244"/>
      <c r="J755" s="244">
        <v>1100</v>
      </c>
      <c r="K755" s="244">
        <f t="shared" si="383"/>
        <v>5000</v>
      </c>
    </row>
    <row r="756" spans="1:11" ht="15" hidden="1" x14ac:dyDescent="0.2">
      <c r="A756" s="95" t="s">
        <v>768</v>
      </c>
      <c r="B756" s="93" t="s">
        <v>770</v>
      </c>
      <c r="C756" s="94">
        <v>31</v>
      </c>
      <c r="D756" s="95" t="s">
        <v>101</v>
      </c>
      <c r="E756" s="118">
        <v>3296</v>
      </c>
      <c r="F756" s="141" t="s">
        <v>607</v>
      </c>
      <c r="G756" s="110"/>
      <c r="H756" s="244">
        <v>3800</v>
      </c>
      <c r="I756" s="244"/>
      <c r="J756" s="244"/>
      <c r="K756" s="244">
        <f t="shared" si="383"/>
        <v>3800</v>
      </c>
    </row>
    <row r="757" spans="1:11" ht="15" hidden="1" x14ac:dyDescent="0.2">
      <c r="A757" s="95" t="s">
        <v>768</v>
      </c>
      <c r="B757" s="93" t="s">
        <v>770</v>
      </c>
      <c r="C757" s="94">
        <v>31</v>
      </c>
      <c r="D757" s="95" t="s">
        <v>101</v>
      </c>
      <c r="E757" s="118">
        <v>3299</v>
      </c>
      <c r="F757" s="141" t="s">
        <v>67</v>
      </c>
      <c r="G757" s="110"/>
      <c r="H757" s="244">
        <v>3700</v>
      </c>
      <c r="I757" s="244"/>
      <c r="J757" s="244"/>
      <c r="K757" s="244">
        <f t="shared" si="383"/>
        <v>3700</v>
      </c>
    </row>
    <row r="758" spans="1:11" hidden="1" x14ac:dyDescent="0.2">
      <c r="A758" s="194" t="s">
        <v>768</v>
      </c>
      <c r="B758" s="175" t="s">
        <v>770</v>
      </c>
      <c r="C758" s="165">
        <v>31</v>
      </c>
      <c r="D758" s="165"/>
      <c r="E758" s="166">
        <v>34</v>
      </c>
      <c r="F758" s="167"/>
      <c r="G758" s="168"/>
      <c r="H758" s="247">
        <f t="shared" ref="H758:J758" si="392">H759</f>
        <v>4210</v>
      </c>
      <c r="I758" s="247">
        <f t="shared" si="392"/>
        <v>0</v>
      </c>
      <c r="J758" s="247">
        <f t="shared" si="392"/>
        <v>2230</v>
      </c>
      <c r="K758" s="247">
        <f t="shared" si="383"/>
        <v>6440</v>
      </c>
    </row>
    <row r="759" spans="1:11" hidden="1" x14ac:dyDescent="0.2">
      <c r="A759" s="117" t="s">
        <v>768</v>
      </c>
      <c r="B759" s="101" t="s">
        <v>770</v>
      </c>
      <c r="C759" s="102">
        <v>31</v>
      </c>
      <c r="D759" s="117"/>
      <c r="E759" s="112">
        <v>343</v>
      </c>
      <c r="F759" s="140" t="s">
        <v>898</v>
      </c>
      <c r="G759" s="105"/>
      <c r="H759" s="106">
        <f t="shared" ref="H759:I759" si="393">SUM(H760:H763)</f>
        <v>4210</v>
      </c>
      <c r="I759" s="106">
        <f t="shared" si="393"/>
        <v>0</v>
      </c>
      <c r="J759" s="106">
        <f t="shared" ref="J759" si="394">SUM(J760:J763)</f>
        <v>2230</v>
      </c>
      <c r="K759" s="106">
        <f t="shared" si="383"/>
        <v>6440</v>
      </c>
    </row>
    <row r="760" spans="1:11" ht="15" hidden="1" x14ac:dyDescent="0.2">
      <c r="A760" s="95" t="s">
        <v>768</v>
      </c>
      <c r="B760" s="93" t="s">
        <v>770</v>
      </c>
      <c r="C760" s="94">
        <v>31</v>
      </c>
      <c r="D760" s="95" t="s">
        <v>101</v>
      </c>
      <c r="E760" s="118">
        <v>3431</v>
      </c>
      <c r="F760" s="141" t="s">
        <v>68</v>
      </c>
      <c r="G760" s="110"/>
      <c r="H760" s="233">
        <v>500</v>
      </c>
      <c r="I760" s="233"/>
      <c r="J760" s="233"/>
      <c r="K760" s="233">
        <f t="shared" si="383"/>
        <v>500</v>
      </c>
    </row>
    <row r="761" spans="1:11" ht="30" hidden="1" x14ac:dyDescent="0.2">
      <c r="A761" s="95" t="s">
        <v>768</v>
      </c>
      <c r="B761" s="93" t="s">
        <v>770</v>
      </c>
      <c r="C761" s="94">
        <v>31</v>
      </c>
      <c r="D761" s="95" t="s">
        <v>101</v>
      </c>
      <c r="E761" s="118">
        <v>3432</v>
      </c>
      <c r="F761" s="141" t="s">
        <v>895</v>
      </c>
      <c r="G761" s="110"/>
      <c r="H761" s="244">
        <v>3300</v>
      </c>
      <c r="I761" s="244"/>
      <c r="J761" s="244"/>
      <c r="K761" s="244">
        <f t="shared" si="383"/>
        <v>3300</v>
      </c>
    </row>
    <row r="762" spans="1:11" ht="15" hidden="1" x14ac:dyDescent="0.2">
      <c r="A762" s="95" t="s">
        <v>768</v>
      </c>
      <c r="B762" s="93" t="s">
        <v>770</v>
      </c>
      <c r="C762" s="94">
        <v>31</v>
      </c>
      <c r="D762" s="95" t="s">
        <v>101</v>
      </c>
      <c r="E762" s="118">
        <v>3433</v>
      </c>
      <c r="F762" s="141" t="s">
        <v>69</v>
      </c>
      <c r="G762" s="110"/>
      <c r="H762" s="234">
        <v>270</v>
      </c>
      <c r="I762" s="234"/>
      <c r="J762" s="244">
        <v>2230</v>
      </c>
      <c r="K762" s="244">
        <f t="shared" si="383"/>
        <v>2500</v>
      </c>
    </row>
    <row r="763" spans="1:11" ht="15" hidden="1" x14ac:dyDescent="0.2">
      <c r="A763" s="95" t="s">
        <v>768</v>
      </c>
      <c r="B763" s="93" t="s">
        <v>770</v>
      </c>
      <c r="C763" s="94">
        <v>31</v>
      </c>
      <c r="D763" s="95" t="s">
        <v>101</v>
      </c>
      <c r="E763" s="118">
        <v>3434</v>
      </c>
      <c r="F763" s="141" t="s">
        <v>70</v>
      </c>
      <c r="G763" s="110"/>
      <c r="H763" s="234">
        <v>140</v>
      </c>
      <c r="I763" s="234"/>
      <c r="J763" s="234"/>
      <c r="K763" s="234">
        <f t="shared" si="383"/>
        <v>140</v>
      </c>
    </row>
    <row r="764" spans="1:11" hidden="1" x14ac:dyDescent="0.2">
      <c r="A764" s="194" t="s">
        <v>768</v>
      </c>
      <c r="B764" s="175" t="s">
        <v>770</v>
      </c>
      <c r="C764" s="165">
        <v>31</v>
      </c>
      <c r="D764" s="165"/>
      <c r="E764" s="166">
        <v>37</v>
      </c>
      <c r="F764" s="167"/>
      <c r="G764" s="168"/>
      <c r="H764" s="247">
        <f t="shared" ref="H764:J765" si="395">H765</f>
        <v>6770</v>
      </c>
      <c r="I764" s="247">
        <f t="shared" si="395"/>
        <v>0</v>
      </c>
      <c r="J764" s="247">
        <f t="shared" si="395"/>
        <v>0</v>
      </c>
      <c r="K764" s="247">
        <f t="shared" si="383"/>
        <v>6770</v>
      </c>
    </row>
    <row r="765" spans="1:11" hidden="1" x14ac:dyDescent="0.2">
      <c r="A765" s="117" t="s">
        <v>768</v>
      </c>
      <c r="B765" s="101" t="s">
        <v>770</v>
      </c>
      <c r="C765" s="102">
        <v>31</v>
      </c>
      <c r="D765" s="117"/>
      <c r="E765" s="112">
        <v>372</v>
      </c>
      <c r="F765" s="140"/>
      <c r="G765" s="105"/>
      <c r="H765" s="106">
        <f t="shared" si="395"/>
        <v>6770</v>
      </c>
      <c r="I765" s="106">
        <f t="shared" si="395"/>
        <v>0</v>
      </c>
      <c r="J765" s="106">
        <f t="shared" si="395"/>
        <v>0</v>
      </c>
      <c r="K765" s="106">
        <f t="shared" si="383"/>
        <v>6770</v>
      </c>
    </row>
    <row r="766" spans="1:11" ht="15" hidden="1" x14ac:dyDescent="0.2">
      <c r="A766" s="95" t="s">
        <v>768</v>
      </c>
      <c r="B766" s="93" t="s">
        <v>770</v>
      </c>
      <c r="C766" s="94">
        <v>31</v>
      </c>
      <c r="D766" s="95" t="s">
        <v>101</v>
      </c>
      <c r="E766" s="118">
        <v>3721</v>
      </c>
      <c r="F766" s="141" t="s">
        <v>138</v>
      </c>
      <c r="G766" s="110"/>
      <c r="H766" s="228">
        <v>6770</v>
      </c>
      <c r="I766" s="228"/>
      <c r="J766" s="228"/>
      <c r="K766" s="228">
        <f t="shared" si="383"/>
        <v>6770</v>
      </c>
    </row>
    <row r="767" spans="1:11" s="100" customFormat="1" hidden="1" x14ac:dyDescent="0.2">
      <c r="A767" s="194" t="s">
        <v>768</v>
      </c>
      <c r="B767" s="175" t="s">
        <v>770</v>
      </c>
      <c r="C767" s="165">
        <v>31</v>
      </c>
      <c r="D767" s="165"/>
      <c r="E767" s="166">
        <v>38</v>
      </c>
      <c r="F767" s="167"/>
      <c r="G767" s="168"/>
      <c r="H767" s="247">
        <f t="shared" ref="H767:J768" si="396">H768</f>
        <v>1000</v>
      </c>
      <c r="I767" s="247">
        <f t="shared" si="396"/>
        <v>0</v>
      </c>
      <c r="J767" s="247">
        <f t="shared" si="396"/>
        <v>0</v>
      </c>
      <c r="K767" s="247">
        <f t="shared" si="383"/>
        <v>1000</v>
      </c>
    </row>
    <row r="768" spans="1:11" hidden="1" x14ac:dyDescent="0.2">
      <c r="A768" s="117" t="s">
        <v>768</v>
      </c>
      <c r="B768" s="101" t="s">
        <v>770</v>
      </c>
      <c r="C768" s="102">
        <v>31</v>
      </c>
      <c r="D768" s="117"/>
      <c r="E768" s="112">
        <v>383</v>
      </c>
      <c r="F768" s="141"/>
      <c r="G768" s="110"/>
      <c r="H768" s="106">
        <f t="shared" si="396"/>
        <v>1000</v>
      </c>
      <c r="I768" s="106">
        <f t="shared" si="396"/>
        <v>0</v>
      </c>
      <c r="J768" s="106">
        <f t="shared" si="396"/>
        <v>0</v>
      </c>
      <c r="K768" s="106">
        <f t="shared" si="383"/>
        <v>1000</v>
      </c>
    </row>
    <row r="769" spans="1:11" s="100" customFormat="1" hidden="1" x14ac:dyDescent="0.2">
      <c r="A769" s="95" t="s">
        <v>768</v>
      </c>
      <c r="B769" s="93" t="s">
        <v>770</v>
      </c>
      <c r="C769" s="94">
        <v>31</v>
      </c>
      <c r="D769" s="95" t="s">
        <v>101</v>
      </c>
      <c r="E769" s="118">
        <v>3835</v>
      </c>
      <c r="F769" s="141" t="s">
        <v>608</v>
      </c>
      <c r="G769" s="110"/>
      <c r="H769" s="231">
        <v>1000</v>
      </c>
      <c r="I769" s="231"/>
      <c r="J769" s="231"/>
      <c r="K769" s="231">
        <f t="shared" si="383"/>
        <v>1000</v>
      </c>
    </row>
    <row r="770" spans="1:11" s="138" customFormat="1" hidden="1" x14ac:dyDescent="0.2">
      <c r="A770" s="194" t="s">
        <v>768</v>
      </c>
      <c r="B770" s="175" t="s">
        <v>770</v>
      </c>
      <c r="C770" s="165">
        <v>43</v>
      </c>
      <c r="D770" s="165"/>
      <c r="E770" s="166">
        <v>32</v>
      </c>
      <c r="F770" s="167"/>
      <c r="G770" s="168"/>
      <c r="H770" s="247">
        <f t="shared" ref="H770:I770" si="397">H771+H773</f>
        <v>19400</v>
      </c>
      <c r="I770" s="247">
        <f t="shared" si="397"/>
        <v>0</v>
      </c>
      <c r="J770" s="247">
        <f t="shared" ref="J770" si="398">J771+J773</f>
        <v>0</v>
      </c>
      <c r="K770" s="247">
        <f t="shared" si="383"/>
        <v>19400</v>
      </c>
    </row>
    <row r="771" spans="1:11" s="100" customFormat="1" hidden="1" x14ac:dyDescent="0.2">
      <c r="A771" s="117" t="s">
        <v>768</v>
      </c>
      <c r="B771" s="101" t="s">
        <v>770</v>
      </c>
      <c r="C771" s="102">
        <v>43</v>
      </c>
      <c r="D771" s="117"/>
      <c r="E771" s="112">
        <v>321</v>
      </c>
      <c r="F771" s="140"/>
      <c r="G771" s="105"/>
      <c r="H771" s="106">
        <f t="shared" ref="H771:J771" si="399">H772</f>
        <v>5400</v>
      </c>
      <c r="I771" s="106">
        <f t="shared" si="399"/>
        <v>0</v>
      </c>
      <c r="J771" s="106">
        <f t="shared" si="399"/>
        <v>0</v>
      </c>
      <c r="K771" s="106">
        <f t="shared" si="383"/>
        <v>5400</v>
      </c>
    </row>
    <row r="772" spans="1:11" s="100" customFormat="1" hidden="1" x14ac:dyDescent="0.2">
      <c r="A772" s="95" t="s">
        <v>768</v>
      </c>
      <c r="B772" s="93" t="s">
        <v>770</v>
      </c>
      <c r="C772" s="94">
        <v>43</v>
      </c>
      <c r="D772" s="95" t="s">
        <v>101</v>
      </c>
      <c r="E772" s="118">
        <v>3211</v>
      </c>
      <c r="F772" s="141" t="s">
        <v>42</v>
      </c>
      <c r="G772" s="110"/>
      <c r="H772" s="231">
        <v>5400</v>
      </c>
      <c r="I772" s="231"/>
      <c r="J772" s="231"/>
      <c r="K772" s="231">
        <f t="shared" si="383"/>
        <v>5400</v>
      </c>
    </row>
    <row r="773" spans="1:11" s="100" customFormat="1" hidden="1" x14ac:dyDescent="0.2">
      <c r="A773" s="117" t="s">
        <v>768</v>
      </c>
      <c r="B773" s="101" t="s">
        <v>770</v>
      </c>
      <c r="C773" s="102">
        <v>43</v>
      </c>
      <c r="D773" s="117"/>
      <c r="E773" s="112">
        <v>322</v>
      </c>
      <c r="F773" s="140"/>
      <c r="G773" s="105"/>
      <c r="H773" s="106">
        <f t="shared" ref="H773:J773" si="400">H774</f>
        <v>14000</v>
      </c>
      <c r="I773" s="106">
        <f t="shared" si="400"/>
        <v>0</v>
      </c>
      <c r="J773" s="106">
        <f t="shared" si="400"/>
        <v>0</v>
      </c>
      <c r="K773" s="106">
        <f t="shared" si="383"/>
        <v>14000</v>
      </c>
    </row>
    <row r="774" spans="1:11" s="214" customFormat="1" hidden="1" x14ac:dyDescent="0.2">
      <c r="A774" s="95" t="s">
        <v>768</v>
      </c>
      <c r="B774" s="93" t="s">
        <v>770</v>
      </c>
      <c r="C774" s="94">
        <v>43</v>
      </c>
      <c r="D774" s="95" t="s">
        <v>101</v>
      </c>
      <c r="E774" s="118">
        <v>3223</v>
      </c>
      <c r="F774" s="141" t="s">
        <v>48</v>
      </c>
      <c r="G774" s="131"/>
      <c r="H774" s="231">
        <v>14000</v>
      </c>
      <c r="I774" s="231"/>
      <c r="J774" s="231"/>
      <c r="K774" s="231">
        <f t="shared" si="383"/>
        <v>14000</v>
      </c>
    </row>
    <row r="775" spans="1:11" s="214" customFormat="1" ht="33.75" hidden="1" x14ac:dyDescent="0.2">
      <c r="A775" s="195" t="s">
        <v>768</v>
      </c>
      <c r="B775" s="170" t="s">
        <v>588</v>
      </c>
      <c r="C775" s="170"/>
      <c r="D775" s="170"/>
      <c r="E775" s="171"/>
      <c r="F775" s="173" t="s">
        <v>771</v>
      </c>
      <c r="G775" s="174" t="s">
        <v>627</v>
      </c>
      <c r="H775" s="248">
        <f>H776</f>
        <v>514900</v>
      </c>
      <c r="I775" s="248">
        <f>I776</f>
        <v>0</v>
      </c>
      <c r="J775" s="248">
        <f>J776</f>
        <v>3000</v>
      </c>
      <c r="K775" s="248">
        <f t="shared" si="383"/>
        <v>517900</v>
      </c>
    </row>
    <row r="776" spans="1:11" s="149" customFormat="1" hidden="1" x14ac:dyDescent="0.2">
      <c r="A776" s="194" t="s">
        <v>768</v>
      </c>
      <c r="B776" s="175" t="s">
        <v>588</v>
      </c>
      <c r="C776" s="165">
        <v>31</v>
      </c>
      <c r="D776" s="165"/>
      <c r="E776" s="166">
        <v>42</v>
      </c>
      <c r="F776" s="167"/>
      <c r="G776" s="168"/>
      <c r="H776" s="247">
        <f t="shared" ref="H776:I776" si="401">H777+H784</f>
        <v>514900</v>
      </c>
      <c r="I776" s="247">
        <f t="shared" si="401"/>
        <v>0</v>
      </c>
      <c r="J776" s="247">
        <f t="shared" ref="J776" si="402">J777+J784</f>
        <v>3000</v>
      </c>
      <c r="K776" s="247">
        <f t="shared" si="383"/>
        <v>517900</v>
      </c>
    </row>
    <row r="777" spans="1:11" s="138" customFormat="1" hidden="1" x14ac:dyDescent="0.2">
      <c r="A777" s="117" t="s">
        <v>768</v>
      </c>
      <c r="B777" s="101" t="s">
        <v>588</v>
      </c>
      <c r="C777" s="102">
        <v>31</v>
      </c>
      <c r="D777" s="117"/>
      <c r="E777" s="112">
        <v>422</v>
      </c>
      <c r="F777" s="140"/>
      <c r="G777" s="105"/>
      <c r="H777" s="106">
        <f t="shared" ref="H777:I777" si="403">SUM(H778:H783)</f>
        <v>437400</v>
      </c>
      <c r="I777" s="106">
        <f t="shared" si="403"/>
        <v>0</v>
      </c>
      <c r="J777" s="106">
        <f t="shared" ref="J777" si="404">SUM(J778:J783)</f>
        <v>3000</v>
      </c>
      <c r="K777" s="106">
        <f t="shared" si="383"/>
        <v>440400</v>
      </c>
    </row>
    <row r="778" spans="1:11" s="138" customFormat="1" ht="15" hidden="1" x14ac:dyDescent="0.2">
      <c r="A778" s="95" t="s">
        <v>768</v>
      </c>
      <c r="B778" s="93" t="s">
        <v>588</v>
      </c>
      <c r="C778" s="94">
        <v>31</v>
      </c>
      <c r="D778" s="95" t="s">
        <v>101</v>
      </c>
      <c r="E778" s="118">
        <v>4221</v>
      </c>
      <c r="F778" s="141" t="s">
        <v>74</v>
      </c>
      <c r="G778" s="131"/>
      <c r="H778" s="231">
        <v>87200</v>
      </c>
      <c r="I778" s="231"/>
      <c r="J778" s="231"/>
      <c r="K778" s="231">
        <f t="shared" si="383"/>
        <v>87200</v>
      </c>
    </row>
    <row r="779" spans="1:11" s="138" customFormat="1" ht="15" hidden="1" x14ac:dyDescent="0.2">
      <c r="A779" s="95" t="s">
        <v>768</v>
      </c>
      <c r="B779" s="93" t="s">
        <v>588</v>
      </c>
      <c r="C779" s="94">
        <v>31</v>
      </c>
      <c r="D779" s="95" t="s">
        <v>101</v>
      </c>
      <c r="E779" s="118">
        <v>4222</v>
      </c>
      <c r="F779" s="141" t="s">
        <v>75</v>
      </c>
      <c r="G779" s="131"/>
      <c r="H779" s="244">
        <v>6640</v>
      </c>
      <c r="I779" s="244"/>
      <c r="J779" s="244"/>
      <c r="K779" s="244">
        <f t="shared" si="383"/>
        <v>6640</v>
      </c>
    </row>
    <row r="780" spans="1:11" s="100" customFormat="1" hidden="1" x14ac:dyDescent="0.2">
      <c r="A780" s="95" t="s">
        <v>768</v>
      </c>
      <c r="B780" s="93" t="s">
        <v>588</v>
      </c>
      <c r="C780" s="94">
        <v>31</v>
      </c>
      <c r="D780" s="95" t="s">
        <v>101</v>
      </c>
      <c r="E780" s="118">
        <v>4223</v>
      </c>
      <c r="F780" s="141" t="s">
        <v>76</v>
      </c>
      <c r="G780" s="131"/>
      <c r="H780" s="244">
        <v>8500</v>
      </c>
      <c r="I780" s="244"/>
      <c r="J780" s="244"/>
      <c r="K780" s="244">
        <f t="shared" si="383"/>
        <v>8500</v>
      </c>
    </row>
    <row r="781" spans="1:11" s="138" customFormat="1" ht="15" hidden="1" x14ac:dyDescent="0.2">
      <c r="A781" s="95" t="s">
        <v>768</v>
      </c>
      <c r="B781" s="93" t="s">
        <v>588</v>
      </c>
      <c r="C781" s="94">
        <v>31</v>
      </c>
      <c r="D781" s="95" t="s">
        <v>101</v>
      </c>
      <c r="E781" s="118">
        <v>4224</v>
      </c>
      <c r="F781" s="141" t="s">
        <v>899</v>
      </c>
      <c r="G781" s="131"/>
      <c r="H781" s="244">
        <v>6000</v>
      </c>
      <c r="I781" s="244"/>
      <c r="J781" s="244"/>
      <c r="K781" s="244">
        <f t="shared" si="383"/>
        <v>6000</v>
      </c>
    </row>
    <row r="782" spans="1:11" ht="15" hidden="1" x14ac:dyDescent="0.2">
      <c r="A782" s="95" t="s">
        <v>768</v>
      </c>
      <c r="B782" s="93" t="s">
        <v>588</v>
      </c>
      <c r="C782" s="94">
        <v>31</v>
      </c>
      <c r="D782" s="95" t="s">
        <v>101</v>
      </c>
      <c r="E782" s="118">
        <v>4225</v>
      </c>
      <c r="F782" s="141" t="s">
        <v>85</v>
      </c>
      <c r="G782" s="131"/>
      <c r="H782" s="244">
        <v>316420</v>
      </c>
      <c r="I782" s="244"/>
      <c r="J782" s="244"/>
      <c r="K782" s="244">
        <f t="shared" si="383"/>
        <v>316420</v>
      </c>
    </row>
    <row r="783" spans="1:11" ht="15" hidden="1" x14ac:dyDescent="0.2">
      <c r="A783" s="95" t="s">
        <v>768</v>
      </c>
      <c r="B783" s="93" t="s">
        <v>588</v>
      </c>
      <c r="C783" s="94">
        <v>31</v>
      </c>
      <c r="D783" s="95" t="s">
        <v>101</v>
      </c>
      <c r="E783" s="118">
        <v>4227</v>
      </c>
      <c r="F783" s="141" t="s">
        <v>77</v>
      </c>
      <c r="G783" s="131"/>
      <c r="H783" s="244">
        <v>12640</v>
      </c>
      <c r="I783" s="244"/>
      <c r="J783" s="244">
        <v>3000</v>
      </c>
      <c r="K783" s="244">
        <f t="shared" si="383"/>
        <v>15640</v>
      </c>
    </row>
    <row r="784" spans="1:11" hidden="1" x14ac:dyDescent="0.2">
      <c r="A784" s="117" t="s">
        <v>768</v>
      </c>
      <c r="B784" s="101" t="s">
        <v>588</v>
      </c>
      <c r="C784" s="102">
        <v>31</v>
      </c>
      <c r="D784" s="117"/>
      <c r="E784" s="112">
        <v>426</v>
      </c>
      <c r="F784" s="140"/>
      <c r="G784" s="105"/>
      <c r="H784" s="106">
        <f t="shared" ref="H784:J784" si="405">H785</f>
        <v>77500</v>
      </c>
      <c r="I784" s="106">
        <f t="shared" si="405"/>
        <v>0</v>
      </c>
      <c r="J784" s="106">
        <f t="shared" si="405"/>
        <v>0</v>
      </c>
      <c r="K784" s="106">
        <f t="shared" si="383"/>
        <v>77500</v>
      </c>
    </row>
    <row r="785" spans="1:11" s="216" customFormat="1" ht="15" hidden="1" x14ac:dyDescent="0.2">
      <c r="A785" s="95" t="s">
        <v>768</v>
      </c>
      <c r="B785" s="93" t="s">
        <v>588</v>
      </c>
      <c r="C785" s="94">
        <v>31</v>
      </c>
      <c r="D785" s="95" t="s">
        <v>101</v>
      </c>
      <c r="E785" s="118">
        <v>4262</v>
      </c>
      <c r="F785" s="141" t="s">
        <v>86</v>
      </c>
      <c r="G785" s="131"/>
      <c r="H785" s="231">
        <v>77500</v>
      </c>
      <c r="I785" s="231"/>
      <c r="J785" s="231"/>
      <c r="K785" s="231">
        <f t="shared" si="383"/>
        <v>77500</v>
      </c>
    </row>
    <row r="786" spans="1:11" s="216" customFormat="1" ht="33.75" hidden="1" x14ac:dyDescent="0.2">
      <c r="A786" s="178" t="s">
        <v>768</v>
      </c>
      <c r="B786" s="169" t="s">
        <v>772</v>
      </c>
      <c r="C786" s="169"/>
      <c r="D786" s="169"/>
      <c r="E786" s="176"/>
      <c r="F786" s="173" t="s">
        <v>79</v>
      </c>
      <c r="G786" s="174" t="s">
        <v>627</v>
      </c>
      <c r="H786" s="248">
        <f>H787</f>
        <v>1026500</v>
      </c>
      <c r="I786" s="248">
        <f>I787</f>
        <v>0</v>
      </c>
      <c r="J786" s="248">
        <f>J787</f>
        <v>0</v>
      </c>
      <c r="K786" s="248">
        <f t="shared" si="383"/>
        <v>1026500</v>
      </c>
    </row>
    <row r="787" spans="1:11" hidden="1" x14ac:dyDescent="0.2">
      <c r="A787" s="194" t="s">
        <v>768</v>
      </c>
      <c r="B787" s="175" t="s">
        <v>772</v>
      </c>
      <c r="C787" s="165">
        <v>31</v>
      </c>
      <c r="D787" s="165"/>
      <c r="E787" s="166">
        <v>42</v>
      </c>
      <c r="F787" s="167"/>
      <c r="G787" s="168"/>
      <c r="H787" s="247">
        <f t="shared" ref="H787:J787" si="406">H788</f>
        <v>1026500</v>
      </c>
      <c r="I787" s="247">
        <f t="shared" si="406"/>
        <v>0</v>
      </c>
      <c r="J787" s="247">
        <f t="shared" si="406"/>
        <v>0</v>
      </c>
      <c r="K787" s="247">
        <f t="shared" si="383"/>
        <v>1026500</v>
      </c>
    </row>
    <row r="788" spans="1:11" hidden="1" x14ac:dyDescent="0.2">
      <c r="A788" s="132" t="s">
        <v>768</v>
      </c>
      <c r="B788" s="128" t="s">
        <v>772</v>
      </c>
      <c r="C788" s="146">
        <v>31</v>
      </c>
      <c r="D788" s="132"/>
      <c r="E788" s="129">
        <v>423</v>
      </c>
      <c r="F788" s="150"/>
      <c r="G788" s="110"/>
      <c r="H788" s="106">
        <f t="shared" ref="H788:I788" si="407">H789+H790</f>
        <v>1026500</v>
      </c>
      <c r="I788" s="106">
        <f t="shared" si="407"/>
        <v>0</v>
      </c>
      <c r="J788" s="106">
        <f t="shared" ref="J788" si="408">J789+J790</f>
        <v>0</v>
      </c>
      <c r="K788" s="106">
        <f t="shared" si="383"/>
        <v>1026500</v>
      </c>
    </row>
    <row r="789" spans="1:11" ht="15" hidden="1" x14ac:dyDescent="0.2">
      <c r="A789" s="95" t="s">
        <v>768</v>
      </c>
      <c r="B789" s="93" t="s">
        <v>772</v>
      </c>
      <c r="C789" s="94">
        <v>31</v>
      </c>
      <c r="D789" s="95" t="s">
        <v>101</v>
      </c>
      <c r="E789" s="118">
        <v>4231</v>
      </c>
      <c r="F789" s="145" t="s">
        <v>241</v>
      </c>
      <c r="G789" s="131"/>
      <c r="H789" s="231">
        <v>500</v>
      </c>
      <c r="I789" s="231"/>
      <c r="J789" s="231"/>
      <c r="K789" s="231">
        <f t="shared" si="383"/>
        <v>500</v>
      </c>
    </row>
    <row r="790" spans="1:11" s="138" customFormat="1" ht="30" hidden="1" x14ac:dyDescent="0.2">
      <c r="A790" s="95" t="s">
        <v>768</v>
      </c>
      <c r="B790" s="93" t="s">
        <v>772</v>
      </c>
      <c r="C790" s="94">
        <v>31</v>
      </c>
      <c r="D790" s="95" t="s">
        <v>101</v>
      </c>
      <c r="E790" s="118">
        <v>4233</v>
      </c>
      <c r="F790" s="145" t="s">
        <v>494</v>
      </c>
      <c r="G790" s="131"/>
      <c r="H790" s="244">
        <v>1026000</v>
      </c>
      <c r="I790" s="244"/>
      <c r="J790" s="244"/>
      <c r="K790" s="244">
        <f t="shared" si="383"/>
        <v>1026000</v>
      </c>
    </row>
    <row r="791" spans="1:11" s="311" customFormat="1" hidden="1" x14ac:dyDescent="0.2">
      <c r="A791" s="197" t="s">
        <v>900</v>
      </c>
      <c r="B791" s="372" t="s">
        <v>901</v>
      </c>
      <c r="C791" s="372"/>
      <c r="D791" s="372"/>
      <c r="E791" s="372"/>
      <c r="F791" s="372"/>
      <c r="G791" s="127"/>
      <c r="H791" s="99">
        <f t="shared" ref="H791:J791" si="409">H792</f>
        <v>16114700</v>
      </c>
      <c r="I791" s="99">
        <f t="shared" si="409"/>
        <v>1192415</v>
      </c>
      <c r="J791" s="99">
        <f t="shared" si="409"/>
        <v>2149674</v>
      </c>
      <c r="K791" s="99">
        <f t="shared" si="383"/>
        <v>17071959</v>
      </c>
    </row>
    <row r="792" spans="1:11" s="138" customFormat="1" ht="56.25" hidden="1" x14ac:dyDescent="0.2">
      <c r="A792" s="178" t="s">
        <v>900</v>
      </c>
      <c r="B792" s="169" t="s">
        <v>902</v>
      </c>
      <c r="C792" s="169"/>
      <c r="D792" s="169"/>
      <c r="E792" s="176"/>
      <c r="F792" s="173" t="s">
        <v>894</v>
      </c>
      <c r="G792" s="174" t="s">
        <v>731</v>
      </c>
      <c r="H792" s="248">
        <f>H793+H802+H834+H840+H845+H848+H858+H863+H866</f>
        <v>16114700</v>
      </c>
      <c r="I792" s="248">
        <f>I793+I802+I834+I840+I845+I848+I858+I863+I866</f>
        <v>1192415</v>
      </c>
      <c r="J792" s="248">
        <f>J793+J802+J834+J840+J845+J848+J858+J863+J866</f>
        <v>2149674</v>
      </c>
      <c r="K792" s="248">
        <f t="shared" ref="K792:K859" si="410">H792-I792+J792</f>
        <v>17071959</v>
      </c>
    </row>
    <row r="793" spans="1:11" s="138" customFormat="1" hidden="1" x14ac:dyDescent="0.2">
      <c r="A793" s="194" t="s">
        <v>900</v>
      </c>
      <c r="B793" s="175" t="s">
        <v>902</v>
      </c>
      <c r="C793" s="165">
        <v>43</v>
      </c>
      <c r="D793" s="165"/>
      <c r="E793" s="166">
        <v>31</v>
      </c>
      <c r="F793" s="167"/>
      <c r="G793" s="168"/>
      <c r="H793" s="247">
        <f t="shared" ref="H793:I793" si="411">H794+H798+H800</f>
        <v>8513800</v>
      </c>
      <c r="I793" s="247">
        <f t="shared" si="411"/>
        <v>0</v>
      </c>
      <c r="J793" s="247">
        <f t="shared" ref="J793" si="412">J794+J798+J800</f>
        <v>857358</v>
      </c>
      <c r="K793" s="247">
        <f t="shared" si="410"/>
        <v>9371158</v>
      </c>
    </row>
    <row r="794" spans="1:11" hidden="1" x14ac:dyDescent="0.2">
      <c r="A794" s="103" t="s">
        <v>900</v>
      </c>
      <c r="B794" s="102" t="s">
        <v>902</v>
      </c>
      <c r="C794" s="102">
        <v>43</v>
      </c>
      <c r="D794" s="102"/>
      <c r="E794" s="112">
        <v>311</v>
      </c>
      <c r="F794" s="140"/>
      <c r="G794" s="105"/>
      <c r="H794" s="106">
        <f t="shared" ref="H794:I794" si="413">SUM(H795:H797)</f>
        <v>6398400</v>
      </c>
      <c r="I794" s="106">
        <f t="shared" si="413"/>
        <v>0</v>
      </c>
      <c r="J794" s="106">
        <f t="shared" ref="J794" si="414">SUM(J795:J797)</f>
        <v>637410</v>
      </c>
      <c r="K794" s="106">
        <f t="shared" si="410"/>
        <v>7035810</v>
      </c>
    </row>
    <row r="795" spans="1:11" s="138" customFormat="1" ht="15" hidden="1" x14ac:dyDescent="0.2">
      <c r="A795" s="108" t="s">
        <v>900</v>
      </c>
      <c r="B795" s="94" t="s">
        <v>902</v>
      </c>
      <c r="C795" s="94">
        <v>43</v>
      </c>
      <c r="D795" s="94" t="s">
        <v>903</v>
      </c>
      <c r="E795" s="118">
        <v>3111</v>
      </c>
      <c r="F795" s="141" t="s">
        <v>33</v>
      </c>
      <c r="G795" s="131"/>
      <c r="H795" s="231">
        <v>6311900</v>
      </c>
      <c r="I795" s="231"/>
      <c r="J795" s="231">
        <v>631190</v>
      </c>
      <c r="K795" s="231">
        <f t="shared" si="410"/>
        <v>6943090</v>
      </c>
    </row>
    <row r="796" spans="1:11" ht="15" hidden="1" x14ac:dyDescent="0.2">
      <c r="A796" s="108" t="s">
        <v>900</v>
      </c>
      <c r="B796" s="94" t="s">
        <v>902</v>
      </c>
      <c r="C796" s="94">
        <v>43</v>
      </c>
      <c r="D796" s="94" t="s">
        <v>903</v>
      </c>
      <c r="E796" s="118">
        <v>3112</v>
      </c>
      <c r="F796" s="141" t="s">
        <v>871</v>
      </c>
      <c r="G796" s="131"/>
      <c r="H796" s="244">
        <v>72000</v>
      </c>
      <c r="I796" s="244"/>
      <c r="J796" s="244">
        <v>4650</v>
      </c>
      <c r="K796" s="244">
        <f t="shared" si="410"/>
        <v>76650</v>
      </c>
    </row>
    <row r="797" spans="1:11" s="138" customFormat="1" ht="15" hidden="1" x14ac:dyDescent="0.2">
      <c r="A797" s="108" t="s">
        <v>900</v>
      </c>
      <c r="B797" s="94" t="s">
        <v>902</v>
      </c>
      <c r="C797" s="94">
        <v>43</v>
      </c>
      <c r="D797" s="94" t="s">
        <v>903</v>
      </c>
      <c r="E797" s="118">
        <v>3113</v>
      </c>
      <c r="F797" s="141" t="s">
        <v>35</v>
      </c>
      <c r="G797" s="131"/>
      <c r="H797" s="244">
        <v>14500</v>
      </c>
      <c r="I797" s="244"/>
      <c r="J797" s="244">
        <v>1570</v>
      </c>
      <c r="K797" s="244">
        <f t="shared" si="410"/>
        <v>16070</v>
      </c>
    </row>
    <row r="798" spans="1:11" hidden="1" x14ac:dyDescent="0.2">
      <c r="A798" s="103" t="s">
        <v>900</v>
      </c>
      <c r="B798" s="102" t="s">
        <v>902</v>
      </c>
      <c r="C798" s="102">
        <v>43</v>
      </c>
      <c r="D798" s="102"/>
      <c r="E798" s="112">
        <v>312</v>
      </c>
      <c r="F798" s="140"/>
      <c r="G798" s="105"/>
      <c r="H798" s="106">
        <f t="shared" ref="H798:J798" si="415">H799</f>
        <v>1044800</v>
      </c>
      <c r="I798" s="106">
        <f t="shared" si="415"/>
        <v>0</v>
      </c>
      <c r="J798" s="106">
        <f t="shared" si="415"/>
        <v>112888</v>
      </c>
      <c r="K798" s="106">
        <f t="shared" si="410"/>
        <v>1157688</v>
      </c>
    </row>
    <row r="799" spans="1:11" ht="15" hidden="1" x14ac:dyDescent="0.2">
      <c r="A799" s="108" t="s">
        <v>900</v>
      </c>
      <c r="B799" s="94" t="s">
        <v>902</v>
      </c>
      <c r="C799" s="94">
        <v>43</v>
      </c>
      <c r="D799" s="94" t="s">
        <v>903</v>
      </c>
      <c r="E799" s="118">
        <v>3121</v>
      </c>
      <c r="F799" s="141" t="s">
        <v>471</v>
      </c>
      <c r="G799" s="131"/>
      <c r="H799" s="231">
        <v>1044800</v>
      </c>
      <c r="I799" s="231"/>
      <c r="J799" s="231">
        <v>112888</v>
      </c>
      <c r="K799" s="231">
        <f t="shared" si="410"/>
        <v>1157688</v>
      </c>
    </row>
    <row r="800" spans="1:11" s="138" customFormat="1" hidden="1" x14ac:dyDescent="0.2">
      <c r="A800" s="103" t="s">
        <v>900</v>
      </c>
      <c r="B800" s="102" t="s">
        <v>902</v>
      </c>
      <c r="C800" s="102">
        <v>43</v>
      </c>
      <c r="D800" s="102"/>
      <c r="E800" s="112">
        <v>313</v>
      </c>
      <c r="F800" s="140"/>
      <c r="G800" s="105"/>
      <c r="H800" s="106">
        <f t="shared" ref="H800:J800" si="416">SUM(H801:H801)</f>
        <v>1070600</v>
      </c>
      <c r="I800" s="106">
        <f t="shared" si="416"/>
        <v>0</v>
      </c>
      <c r="J800" s="106">
        <f t="shared" si="416"/>
        <v>107060</v>
      </c>
      <c r="K800" s="106">
        <f t="shared" si="410"/>
        <v>1177660</v>
      </c>
    </row>
    <row r="801" spans="1:11" s="138" customFormat="1" ht="15" hidden="1" x14ac:dyDescent="0.2">
      <c r="A801" s="108" t="s">
        <v>900</v>
      </c>
      <c r="B801" s="94" t="s">
        <v>902</v>
      </c>
      <c r="C801" s="94">
        <v>43</v>
      </c>
      <c r="D801" s="94" t="s">
        <v>903</v>
      </c>
      <c r="E801" s="118">
        <v>3132</v>
      </c>
      <c r="F801" s="141" t="s">
        <v>40</v>
      </c>
      <c r="G801" s="131"/>
      <c r="H801" s="231">
        <v>1070600</v>
      </c>
      <c r="I801" s="231"/>
      <c r="J801" s="231">
        <v>107060</v>
      </c>
      <c r="K801" s="231">
        <f t="shared" si="410"/>
        <v>1177660</v>
      </c>
    </row>
    <row r="802" spans="1:11" s="138" customFormat="1" hidden="1" x14ac:dyDescent="0.2">
      <c r="A802" s="194" t="s">
        <v>900</v>
      </c>
      <c r="B802" s="175" t="s">
        <v>902</v>
      </c>
      <c r="C802" s="165">
        <v>43</v>
      </c>
      <c r="D802" s="165"/>
      <c r="E802" s="166">
        <v>32</v>
      </c>
      <c r="F802" s="167"/>
      <c r="G802" s="168"/>
      <c r="H802" s="247">
        <f>H803+H808+H814+H824+H826</f>
        <v>5764800</v>
      </c>
      <c r="I802" s="247">
        <f>I803+I808+I814+I824+I826</f>
        <v>898851</v>
      </c>
      <c r="J802" s="247">
        <f>J803+J808+J814+J824+J826</f>
        <v>340168</v>
      </c>
      <c r="K802" s="247">
        <f t="shared" si="410"/>
        <v>5206117</v>
      </c>
    </row>
    <row r="803" spans="1:11" s="138" customFormat="1" hidden="1" x14ac:dyDescent="0.2">
      <c r="A803" s="103" t="s">
        <v>900</v>
      </c>
      <c r="B803" s="102" t="s">
        <v>902</v>
      </c>
      <c r="C803" s="102">
        <v>43</v>
      </c>
      <c r="D803" s="102"/>
      <c r="E803" s="112">
        <v>321</v>
      </c>
      <c r="F803" s="140"/>
      <c r="G803" s="105"/>
      <c r="H803" s="106">
        <f>SUM(H804:H807)</f>
        <v>635000</v>
      </c>
      <c r="I803" s="106">
        <f t="shared" ref="I803:J803" si="417">SUM(I804:I807)</f>
        <v>0</v>
      </c>
      <c r="J803" s="106">
        <f t="shared" si="417"/>
        <v>117943</v>
      </c>
      <c r="K803" s="106">
        <f t="shared" si="410"/>
        <v>752943</v>
      </c>
    </row>
    <row r="804" spans="1:11" ht="15" hidden="1" x14ac:dyDescent="0.2">
      <c r="A804" s="108" t="s">
        <v>900</v>
      </c>
      <c r="B804" s="94" t="s">
        <v>902</v>
      </c>
      <c r="C804" s="94">
        <v>43</v>
      </c>
      <c r="D804" s="94" t="s">
        <v>903</v>
      </c>
      <c r="E804" s="118">
        <v>3211</v>
      </c>
      <c r="F804" s="141" t="s">
        <v>42</v>
      </c>
      <c r="G804" s="131"/>
      <c r="H804" s="231">
        <v>300000</v>
      </c>
      <c r="I804" s="231"/>
      <c r="J804" s="231">
        <v>66550</v>
      </c>
      <c r="K804" s="231">
        <f t="shared" si="410"/>
        <v>366550</v>
      </c>
    </row>
    <row r="805" spans="1:11" s="138" customFormat="1" ht="30" hidden="1" x14ac:dyDescent="0.2">
      <c r="A805" s="108" t="s">
        <v>900</v>
      </c>
      <c r="B805" s="94" t="s">
        <v>902</v>
      </c>
      <c r="C805" s="94">
        <v>43</v>
      </c>
      <c r="D805" s="94" t="s">
        <v>903</v>
      </c>
      <c r="E805" s="118">
        <v>3212</v>
      </c>
      <c r="F805" s="141" t="s">
        <v>43</v>
      </c>
      <c r="G805" s="131"/>
      <c r="H805" s="244">
        <v>206000</v>
      </c>
      <c r="I805" s="244"/>
      <c r="J805" s="244">
        <v>11875</v>
      </c>
      <c r="K805" s="244">
        <f t="shared" si="410"/>
        <v>217875</v>
      </c>
    </row>
    <row r="806" spans="1:11" s="138" customFormat="1" ht="15" hidden="1" x14ac:dyDescent="0.2">
      <c r="A806" s="108" t="s">
        <v>900</v>
      </c>
      <c r="B806" s="94" t="s">
        <v>902</v>
      </c>
      <c r="C806" s="94">
        <v>43</v>
      </c>
      <c r="D806" s="94" t="s">
        <v>903</v>
      </c>
      <c r="E806" s="118">
        <v>3213</v>
      </c>
      <c r="F806" s="141" t="s">
        <v>44</v>
      </c>
      <c r="G806" s="131"/>
      <c r="H806" s="244">
        <v>129000</v>
      </c>
      <c r="I806" s="244"/>
      <c r="J806" s="244">
        <v>38518</v>
      </c>
      <c r="K806" s="244">
        <f t="shared" si="410"/>
        <v>167518</v>
      </c>
    </row>
    <row r="807" spans="1:11" s="138" customFormat="1" ht="15" hidden="1" x14ac:dyDescent="0.2">
      <c r="A807" s="108" t="s">
        <v>900</v>
      </c>
      <c r="B807" s="94" t="s">
        <v>902</v>
      </c>
      <c r="C807" s="94">
        <v>43</v>
      </c>
      <c r="D807" s="94" t="s">
        <v>903</v>
      </c>
      <c r="E807" s="118">
        <v>3214</v>
      </c>
      <c r="F807" s="141" t="s">
        <v>45</v>
      </c>
      <c r="G807" s="131"/>
      <c r="H807" s="312">
        <v>0</v>
      </c>
      <c r="I807" s="244"/>
      <c r="J807" s="312">
        <v>1000</v>
      </c>
      <c r="K807" s="244">
        <f t="shared" si="410"/>
        <v>1000</v>
      </c>
    </row>
    <row r="808" spans="1:11" s="138" customFormat="1" hidden="1" x14ac:dyDescent="0.2">
      <c r="A808" s="103" t="s">
        <v>900</v>
      </c>
      <c r="B808" s="102" t="s">
        <v>902</v>
      </c>
      <c r="C808" s="102">
        <v>43</v>
      </c>
      <c r="D808" s="102"/>
      <c r="E808" s="112">
        <v>322</v>
      </c>
      <c r="F808" s="140"/>
      <c r="G808" s="105"/>
      <c r="H808" s="106">
        <f>SUM(H809:H813)</f>
        <v>581400</v>
      </c>
      <c r="I808" s="106">
        <f t="shared" ref="I808:J808" si="418">SUM(I809:I813)</f>
        <v>111854</v>
      </c>
      <c r="J808" s="106">
        <f t="shared" si="418"/>
        <v>13839</v>
      </c>
      <c r="K808" s="106">
        <f t="shared" si="410"/>
        <v>483385</v>
      </c>
    </row>
    <row r="809" spans="1:11" s="138" customFormat="1" ht="15" hidden="1" x14ac:dyDescent="0.2">
      <c r="A809" s="108" t="s">
        <v>900</v>
      </c>
      <c r="B809" s="94" t="s">
        <v>902</v>
      </c>
      <c r="C809" s="94">
        <v>43</v>
      </c>
      <c r="D809" s="94" t="s">
        <v>903</v>
      </c>
      <c r="E809" s="118">
        <v>3221</v>
      </c>
      <c r="F809" s="141" t="s">
        <v>297</v>
      </c>
      <c r="G809" s="131"/>
      <c r="H809" s="231">
        <v>85000</v>
      </c>
      <c r="I809" s="231"/>
      <c r="J809" s="231">
        <v>12339</v>
      </c>
      <c r="K809" s="231">
        <f t="shared" si="410"/>
        <v>97339</v>
      </c>
    </row>
    <row r="810" spans="1:11" ht="15" hidden="1" x14ac:dyDescent="0.2">
      <c r="A810" s="108" t="s">
        <v>900</v>
      </c>
      <c r="B810" s="94" t="s">
        <v>902</v>
      </c>
      <c r="C810" s="94">
        <v>43</v>
      </c>
      <c r="D810" s="94" t="s">
        <v>903</v>
      </c>
      <c r="E810" s="118">
        <v>3223</v>
      </c>
      <c r="F810" s="141" t="s">
        <v>48</v>
      </c>
      <c r="G810" s="131"/>
      <c r="H810" s="244">
        <v>485400</v>
      </c>
      <c r="I810" s="244">
        <v>110154</v>
      </c>
      <c r="J810" s="244"/>
      <c r="K810" s="244">
        <f t="shared" si="410"/>
        <v>375246</v>
      </c>
    </row>
    <row r="811" spans="1:11" s="138" customFormat="1" ht="30" hidden="1" x14ac:dyDescent="0.2">
      <c r="A811" s="108" t="s">
        <v>900</v>
      </c>
      <c r="B811" s="94" t="s">
        <v>902</v>
      </c>
      <c r="C811" s="94">
        <v>43</v>
      </c>
      <c r="D811" s="94" t="s">
        <v>903</v>
      </c>
      <c r="E811" s="118">
        <v>3224</v>
      </c>
      <c r="F811" s="141" t="s">
        <v>155</v>
      </c>
      <c r="G811" s="131"/>
      <c r="H811" s="244">
        <v>1000</v>
      </c>
      <c r="I811" s="244">
        <v>250</v>
      </c>
      <c r="J811" s="244"/>
      <c r="K811" s="244">
        <f t="shared" si="410"/>
        <v>750</v>
      </c>
    </row>
    <row r="812" spans="1:11" s="138" customFormat="1" ht="15" hidden="1" x14ac:dyDescent="0.2">
      <c r="A812" s="108" t="s">
        <v>900</v>
      </c>
      <c r="B812" s="94" t="s">
        <v>902</v>
      </c>
      <c r="C812" s="94">
        <v>43</v>
      </c>
      <c r="D812" s="94" t="s">
        <v>903</v>
      </c>
      <c r="E812" s="118">
        <v>3225</v>
      </c>
      <c r="F812" s="141" t="s">
        <v>473</v>
      </c>
      <c r="G812" s="131"/>
      <c r="H812" s="244">
        <v>10000</v>
      </c>
      <c r="I812" s="244">
        <v>1450</v>
      </c>
      <c r="J812" s="244"/>
      <c r="K812" s="244">
        <f t="shared" si="410"/>
        <v>8550</v>
      </c>
    </row>
    <row r="813" spans="1:11" s="138" customFormat="1" ht="15" hidden="1" x14ac:dyDescent="0.2">
      <c r="A813" s="108" t="s">
        <v>900</v>
      </c>
      <c r="B813" s="94" t="s">
        <v>902</v>
      </c>
      <c r="C813" s="94">
        <v>43</v>
      </c>
      <c r="D813" s="94" t="s">
        <v>903</v>
      </c>
      <c r="E813" s="118">
        <v>3227</v>
      </c>
      <c r="F813" s="141" t="s">
        <v>51</v>
      </c>
      <c r="G813" s="131"/>
      <c r="H813" s="312">
        <v>0</v>
      </c>
      <c r="I813" s="312"/>
      <c r="J813" s="312">
        <v>1500</v>
      </c>
      <c r="K813" s="244">
        <f t="shared" si="410"/>
        <v>1500</v>
      </c>
    </row>
    <row r="814" spans="1:11" s="138" customFormat="1" hidden="1" x14ac:dyDescent="0.2">
      <c r="A814" s="103" t="s">
        <v>900</v>
      </c>
      <c r="B814" s="102" t="s">
        <v>902</v>
      </c>
      <c r="C814" s="102">
        <v>43</v>
      </c>
      <c r="D814" s="102"/>
      <c r="E814" s="112">
        <v>323</v>
      </c>
      <c r="F814" s="140"/>
      <c r="G814" s="105"/>
      <c r="H814" s="106">
        <f t="shared" ref="H814:I814" si="419">SUM(H815:H823)</f>
        <v>4287000</v>
      </c>
      <c r="I814" s="106">
        <f t="shared" si="419"/>
        <v>770304</v>
      </c>
      <c r="J814" s="106">
        <f t="shared" ref="J814" si="420">SUM(J815:J823)</f>
        <v>167176</v>
      </c>
      <c r="K814" s="106">
        <f t="shared" si="410"/>
        <v>3683872</v>
      </c>
    </row>
    <row r="815" spans="1:11" s="138" customFormat="1" ht="15" hidden="1" x14ac:dyDescent="0.2">
      <c r="A815" s="108" t="s">
        <v>900</v>
      </c>
      <c r="B815" s="94" t="s">
        <v>902</v>
      </c>
      <c r="C815" s="94">
        <v>43</v>
      </c>
      <c r="D815" s="94" t="s">
        <v>903</v>
      </c>
      <c r="E815" s="118">
        <v>3231</v>
      </c>
      <c r="F815" s="141" t="s">
        <v>52</v>
      </c>
      <c r="G815" s="131"/>
      <c r="H815" s="231">
        <v>178000</v>
      </c>
      <c r="I815" s="231"/>
      <c r="J815" s="231">
        <v>11635</v>
      </c>
      <c r="K815" s="231">
        <f t="shared" si="410"/>
        <v>189635</v>
      </c>
    </row>
    <row r="816" spans="1:11" s="138" customFormat="1" ht="15" hidden="1" x14ac:dyDescent="0.2">
      <c r="A816" s="108" t="s">
        <v>900</v>
      </c>
      <c r="B816" s="94" t="s">
        <v>902</v>
      </c>
      <c r="C816" s="94">
        <v>43</v>
      </c>
      <c r="D816" s="94" t="s">
        <v>903</v>
      </c>
      <c r="E816" s="118">
        <v>3232</v>
      </c>
      <c r="F816" s="141" t="s">
        <v>53</v>
      </c>
      <c r="G816" s="131"/>
      <c r="H816" s="244">
        <v>408900</v>
      </c>
      <c r="I816" s="244">
        <v>128868</v>
      </c>
      <c r="J816" s="244"/>
      <c r="K816" s="244">
        <f t="shared" si="410"/>
        <v>280032</v>
      </c>
    </row>
    <row r="817" spans="1:11" s="138" customFormat="1" ht="15" hidden="1" x14ac:dyDescent="0.2">
      <c r="A817" s="108" t="s">
        <v>900</v>
      </c>
      <c r="B817" s="94" t="s">
        <v>902</v>
      </c>
      <c r="C817" s="94">
        <v>43</v>
      </c>
      <c r="D817" s="94" t="s">
        <v>903</v>
      </c>
      <c r="E817" s="118">
        <v>3233</v>
      </c>
      <c r="F817" s="141" t="s">
        <v>54</v>
      </c>
      <c r="G817" s="131"/>
      <c r="H817" s="244">
        <v>150000</v>
      </c>
      <c r="I817" s="244"/>
      <c r="J817" s="244">
        <v>17451</v>
      </c>
      <c r="K817" s="244">
        <f t="shared" si="410"/>
        <v>167451</v>
      </c>
    </row>
    <row r="818" spans="1:11" s="138" customFormat="1" ht="15" hidden="1" x14ac:dyDescent="0.2">
      <c r="A818" s="108" t="s">
        <v>900</v>
      </c>
      <c r="B818" s="94" t="s">
        <v>902</v>
      </c>
      <c r="C818" s="94">
        <v>43</v>
      </c>
      <c r="D818" s="94" t="s">
        <v>903</v>
      </c>
      <c r="E818" s="118">
        <v>3234</v>
      </c>
      <c r="F818" s="141" t="s">
        <v>55</v>
      </c>
      <c r="G818" s="131"/>
      <c r="H818" s="244">
        <v>75000</v>
      </c>
      <c r="I818" s="244">
        <v>17390</v>
      </c>
      <c r="J818" s="244"/>
      <c r="K818" s="244">
        <f t="shared" si="410"/>
        <v>57610</v>
      </c>
    </row>
    <row r="819" spans="1:11" s="138" customFormat="1" ht="15" hidden="1" x14ac:dyDescent="0.2">
      <c r="A819" s="108" t="s">
        <v>900</v>
      </c>
      <c r="B819" s="94" t="s">
        <v>902</v>
      </c>
      <c r="C819" s="94">
        <v>43</v>
      </c>
      <c r="D819" s="94" t="s">
        <v>903</v>
      </c>
      <c r="E819" s="118">
        <v>3235</v>
      </c>
      <c r="F819" s="141" t="s">
        <v>56</v>
      </c>
      <c r="G819" s="131"/>
      <c r="H819" s="244">
        <v>1299300</v>
      </c>
      <c r="I819" s="244"/>
      <c r="J819" s="244">
        <v>91050</v>
      </c>
      <c r="K819" s="244">
        <f t="shared" si="410"/>
        <v>1390350</v>
      </c>
    </row>
    <row r="820" spans="1:11" ht="15" hidden="1" x14ac:dyDescent="0.2">
      <c r="A820" s="108" t="s">
        <v>900</v>
      </c>
      <c r="B820" s="94" t="s">
        <v>902</v>
      </c>
      <c r="C820" s="94">
        <v>43</v>
      </c>
      <c r="D820" s="94" t="s">
        <v>903</v>
      </c>
      <c r="E820" s="118">
        <v>3236</v>
      </c>
      <c r="F820" s="141" t="s">
        <v>57</v>
      </c>
      <c r="G820" s="131"/>
      <c r="H820" s="244">
        <v>71900</v>
      </c>
      <c r="I820" s="244">
        <v>12050</v>
      </c>
      <c r="J820" s="244"/>
      <c r="K820" s="244">
        <f t="shared" si="410"/>
        <v>59850</v>
      </c>
    </row>
    <row r="821" spans="1:11" s="138" customFormat="1" ht="15" hidden="1" x14ac:dyDescent="0.2">
      <c r="A821" s="108" t="s">
        <v>900</v>
      </c>
      <c r="B821" s="94" t="s">
        <v>902</v>
      </c>
      <c r="C821" s="94">
        <v>43</v>
      </c>
      <c r="D821" s="94" t="s">
        <v>903</v>
      </c>
      <c r="E821" s="118">
        <v>3237</v>
      </c>
      <c r="F821" s="141" t="s">
        <v>58</v>
      </c>
      <c r="G821" s="131"/>
      <c r="H821" s="244">
        <v>961600</v>
      </c>
      <c r="I821" s="244">
        <v>588300</v>
      </c>
      <c r="J821" s="244"/>
      <c r="K821" s="244">
        <f t="shared" si="410"/>
        <v>373300</v>
      </c>
    </row>
    <row r="822" spans="1:11" ht="15" hidden="1" x14ac:dyDescent="0.2">
      <c r="A822" s="108" t="s">
        <v>900</v>
      </c>
      <c r="B822" s="94" t="s">
        <v>902</v>
      </c>
      <c r="C822" s="94">
        <v>43</v>
      </c>
      <c r="D822" s="94" t="s">
        <v>903</v>
      </c>
      <c r="E822" s="118">
        <v>3238</v>
      </c>
      <c r="F822" s="141" t="s">
        <v>59</v>
      </c>
      <c r="G822" s="131"/>
      <c r="H822" s="244">
        <v>741500</v>
      </c>
      <c r="I822" s="244"/>
      <c r="J822" s="244">
        <v>47040</v>
      </c>
      <c r="K822" s="244">
        <f t="shared" si="410"/>
        <v>788540</v>
      </c>
    </row>
    <row r="823" spans="1:11" s="138" customFormat="1" ht="15" hidden="1" x14ac:dyDescent="0.2">
      <c r="A823" s="108" t="s">
        <v>900</v>
      </c>
      <c r="B823" s="94" t="s">
        <v>902</v>
      </c>
      <c r="C823" s="94">
        <v>43</v>
      </c>
      <c r="D823" s="94" t="s">
        <v>903</v>
      </c>
      <c r="E823" s="118">
        <v>3239</v>
      </c>
      <c r="F823" s="141" t="s">
        <v>60</v>
      </c>
      <c r="G823" s="131"/>
      <c r="H823" s="244">
        <v>400800</v>
      </c>
      <c r="I823" s="244">
        <v>23696</v>
      </c>
      <c r="J823" s="244"/>
      <c r="K823" s="244">
        <f t="shared" si="410"/>
        <v>377104</v>
      </c>
    </row>
    <row r="824" spans="1:11" s="138" customFormat="1" hidden="1" x14ac:dyDescent="0.2">
      <c r="A824" s="103" t="s">
        <v>900</v>
      </c>
      <c r="B824" s="102" t="s">
        <v>902</v>
      </c>
      <c r="C824" s="102">
        <v>43</v>
      </c>
      <c r="D824" s="102"/>
      <c r="E824" s="112">
        <v>324</v>
      </c>
      <c r="F824" s="140"/>
      <c r="G824" s="105"/>
      <c r="H824" s="106">
        <f t="shared" ref="H824:J824" si="421">H825</f>
        <v>700</v>
      </c>
      <c r="I824" s="106">
        <f t="shared" si="421"/>
        <v>0</v>
      </c>
      <c r="J824" s="106">
        <f t="shared" si="421"/>
        <v>0</v>
      </c>
      <c r="K824" s="106">
        <f t="shared" si="410"/>
        <v>700</v>
      </c>
    </row>
    <row r="825" spans="1:11" s="138" customFormat="1" ht="30" hidden="1" x14ac:dyDescent="0.2">
      <c r="A825" s="108" t="s">
        <v>900</v>
      </c>
      <c r="B825" s="94" t="s">
        <v>902</v>
      </c>
      <c r="C825" s="94">
        <v>43</v>
      </c>
      <c r="D825" s="94" t="s">
        <v>903</v>
      </c>
      <c r="E825" s="118">
        <v>3241</v>
      </c>
      <c r="F825" s="141" t="s">
        <v>205</v>
      </c>
      <c r="G825" s="131"/>
      <c r="H825" s="233">
        <v>700</v>
      </c>
      <c r="I825" s="233"/>
      <c r="J825" s="233"/>
      <c r="K825" s="233">
        <f t="shared" si="410"/>
        <v>700</v>
      </c>
    </row>
    <row r="826" spans="1:11" s="138" customFormat="1" hidden="1" x14ac:dyDescent="0.2">
      <c r="A826" s="103" t="s">
        <v>900</v>
      </c>
      <c r="B826" s="102" t="s">
        <v>902</v>
      </c>
      <c r="C826" s="102">
        <v>43</v>
      </c>
      <c r="D826" s="102"/>
      <c r="E826" s="112">
        <v>329</v>
      </c>
      <c r="F826" s="140"/>
      <c r="G826" s="105"/>
      <c r="H826" s="106">
        <f t="shared" ref="H826:I826" si="422">SUM(H827:H833)</f>
        <v>260700</v>
      </c>
      <c r="I826" s="106">
        <f t="shared" si="422"/>
        <v>16693</v>
      </c>
      <c r="J826" s="106">
        <f t="shared" ref="J826" si="423">SUM(J827:J833)</f>
        <v>41210</v>
      </c>
      <c r="K826" s="106">
        <f t="shared" si="410"/>
        <v>285217</v>
      </c>
    </row>
    <row r="827" spans="1:11" s="138" customFormat="1" ht="30" hidden="1" x14ac:dyDescent="0.2">
      <c r="A827" s="108" t="s">
        <v>900</v>
      </c>
      <c r="B827" s="94" t="s">
        <v>902</v>
      </c>
      <c r="C827" s="94">
        <v>43</v>
      </c>
      <c r="D827" s="94" t="s">
        <v>903</v>
      </c>
      <c r="E827" s="118">
        <v>3291</v>
      </c>
      <c r="F827" s="141" t="s">
        <v>474</v>
      </c>
      <c r="G827" s="131"/>
      <c r="H827" s="231">
        <v>4200</v>
      </c>
      <c r="I827" s="231">
        <v>200</v>
      </c>
      <c r="J827" s="231"/>
      <c r="K827" s="231">
        <f t="shared" si="410"/>
        <v>4000</v>
      </c>
    </row>
    <row r="828" spans="1:11" s="138" customFormat="1" ht="15" hidden="1" x14ac:dyDescent="0.2">
      <c r="A828" s="108" t="s">
        <v>900</v>
      </c>
      <c r="B828" s="94" t="s">
        <v>902</v>
      </c>
      <c r="C828" s="94">
        <v>43</v>
      </c>
      <c r="D828" s="94" t="s">
        <v>903</v>
      </c>
      <c r="E828" s="118">
        <v>3292</v>
      </c>
      <c r="F828" s="141" t="s">
        <v>63</v>
      </c>
      <c r="G828" s="131"/>
      <c r="H828" s="244">
        <v>117500</v>
      </c>
      <c r="I828" s="244"/>
      <c r="J828" s="244">
        <v>12577</v>
      </c>
      <c r="K828" s="244">
        <f t="shared" si="410"/>
        <v>130077</v>
      </c>
    </row>
    <row r="829" spans="1:11" s="138" customFormat="1" ht="15" hidden="1" x14ac:dyDescent="0.2">
      <c r="A829" s="108" t="s">
        <v>900</v>
      </c>
      <c r="B829" s="94" t="s">
        <v>902</v>
      </c>
      <c r="C829" s="94">
        <v>43</v>
      </c>
      <c r="D829" s="94" t="s">
        <v>903</v>
      </c>
      <c r="E829" s="118">
        <v>3293</v>
      </c>
      <c r="F829" s="141" t="s">
        <v>64</v>
      </c>
      <c r="G829" s="131"/>
      <c r="H829" s="244">
        <v>68100</v>
      </c>
      <c r="I829" s="244"/>
      <c r="J829" s="244">
        <v>28326</v>
      </c>
      <c r="K829" s="244">
        <f t="shared" si="410"/>
        <v>96426</v>
      </c>
    </row>
    <row r="830" spans="1:11" ht="15" hidden="1" x14ac:dyDescent="0.2">
      <c r="A830" s="108" t="s">
        <v>900</v>
      </c>
      <c r="B830" s="94" t="s">
        <v>902</v>
      </c>
      <c r="C830" s="94">
        <v>43</v>
      </c>
      <c r="D830" s="94" t="s">
        <v>903</v>
      </c>
      <c r="E830" s="118">
        <v>3294</v>
      </c>
      <c r="F830" s="141" t="s">
        <v>605</v>
      </c>
      <c r="G830" s="131"/>
      <c r="H830" s="244">
        <v>24000</v>
      </c>
      <c r="I830" s="244">
        <v>5789</v>
      </c>
      <c r="J830" s="244"/>
      <c r="K830" s="244">
        <f t="shared" si="410"/>
        <v>18211</v>
      </c>
    </row>
    <row r="831" spans="1:11" ht="15" hidden="1" x14ac:dyDescent="0.2">
      <c r="A831" s="108" t="s">
        <v>900</v>
      </c>
      <c r="B831" s="94" t="s">
        <v>902</v>
      </c>
      <c r="C831" s="94">
        <v>43</v>
      </c>
      <c r="D831" s="94" t="s">
        <v>903</v>
      </c>
      <c r="E831" s="118">
        <v>3295</v>
      </c>
      <c r="F831" s="141" t="s">
        <v>66</v>
      </c>
      <c r="G831" s="131"/>
      <c r="H831" s="244">
        <v>34000</v>
      </c>
      <c r="I831" s="244">
        <v>10704</v>
      </c>
      <c r="J831" s="244"/>
      <c r="K831" s="244">
        <f t="shared" si="410"/>
        <v>23296</v>
      </c>
    </row>
    <row r="832" spans="1:11" s="138" customFormat="1" ht="15" hidden="1" x14ac:dyDescent="0.2">
      <c r="A832" s="108" t="s">
        <v>900</v>
      </c>
      <c r="B832" s="94" t="s">
        <v>902</v>
      </c>
      <c r="C832" s="94">
        <v>43</v>
      </c>
      <c r="D832" s="94" t="s">
        <v>903</v>
      </c>
      <c r="E832" s="118">
        <v>3296</v>
      </c>
      <c r="F832" s="141" t="s">
        <v>607</v>
      </c>
      <c r="G832" s="131"/>
      <c r="H832" s="244">
        <v>12500</v>
      </c>
      <c r="I832" s="244"/>
      <c r="J832" s="244"/>
      <c r="K832" s="244">
        <f t="shared" si="410"/>
        <v>12500</v>
      </c>
    </row>
    <row r="833" spans="1:11" s="138" customFormat="1" ht="15" hidden="1" x14ac:dyDescent="0.2">
      <c r="A833" s="108" t="s">
        <v>900</v>
      </c>
      <c r="B833" s="94" t="s">
        <v>902</v>
      </c>
      <c r="C833" s="94">
        <v>43</v>
      </c>
      <c r="D833" s="94" t="s">
        <v>903</v>
      </c>
      <c r="E833" s="118">
        <v>3299</v>
      </c>
      <c r="F833" s="141" t="s">
        <v>67</v>
      </c>
      <c r="G833" s="131"/>
      <c r="H833" s="234">
        <v>400</v>
      </c>
      <c r="I833" s="234"/>
      <c r="J833" s="234">
        <v>307</v>
      </c>
      <c r="K833" s="234">
        <f t="shared" si="410"/>
        <v>707</v>
      </c>
    </row>
    <row r="834" spans="1:11" s="138" customFormat="1" hidden="1" x14ac:dyDescent="0.2">
      <c r="A834" s="194" t="s">
        <v>900</v>
      </c>
      <c r="B834" s="175" t="s">
        <v>902</v>
      </c>
      <c r="C834" s="165">
        <v>43</v>
      </c>
      <c r="D834" s="165"/>
      <c r="E834" s="166">
        <v>34</v>
      </c>
      <c r="F834" s="167"/>
      <c r="G834" s="168"/>
      <c r="H834" s="247">
        <f t="shared" ref="H834:J834" si="424">H835</f>
        <v>15400</v>
      </c>
      <c r="I834" s="247">
        <f t="shared" si="424"/>
        <v>3200</v>
      </c>
      <c r="J834" s="247">
        <f t="shared" si="424"/>
        <v>500</v>
      </c>
      <c r="K834" s="247">
        <f t="shared" si="410"/>
        <v>12700</v>
      </c>
    </row>
    <row r="835" spans="1:11" s="138" customFormat="1" hidden="1" x14ac:dyDescent="0.2">
      <c r="A835" s="103" t="s">
        <v>900</v>
      </c>
      <c r="B835" s="102" t="s">
        <v>902</v>
      </c>
      <c r="C835" s="102">
        <v>43</v>
      </c>
      <c r="D835" s="102"/>
      <c r="E835" s="112">
        <v>343</v>
      </c>
      <c r="F835" s="140"/>
      <c r="G835" s="105"/>
      <c r="H835" s="106">
        <f t="shared" ref="H835:I835" si="425">SUM(H836:H839)</f>
        <v>15400</v>
      </c>
      <c r="I835" s="106">
        <f t="shared" si="425"/>
        <v>3200</v>
      </c>
      <c r="J835" s="106">
        <f t="shared" ref="J835" si="426">SUM(J836:J839)</f>
        <v>500</v>
      </c>
      <c r="K835" s="106">
        <f t="shared" si="410"/>
        <v>12700</v>
      </c>
    </row>
    <row r="836" spans="1:11" ht="15" hidden="1" x14ac:dyDescent="0.2">
      <c r="A836" s="108" t="s">
        <v>900</v>
      </c>
      <c r="B836" s="94" t="s">
        <v>902</v>
      </c>
      <c r="C836" s="94">
        <v>43</v>
      </c>
      <c r="D836" s="94" t="s">
        <v>903</v>
      </c>
      <c r="E836" s="118">
        <v>3431</v>
      </c>
      <c r="F836" s="141" t="s">
        <v>68</v>
      </c>
      <c r="G836" s="131"/>
      <c r="H836" s="231">
        <v>12600</v>
      </c>
      <c r="I836" s="231">
        <v>2600</v>
      </c>
      <c r="J836" s="231"/>
      <c r="K836" s="231">
        <f t="shared" si="410"/>
        <v>10000</v>
      </c>
    </row>
    <row r="837" spans="1:11" ht="30" hidden="1" x14ac:dyDescent="0.2">
      <c r="A837" s="108" t="s">
        <v>900</v>
      </c>
      <c r="B837" s="94" t="s">
        <v>902</v>
      </c>
      <c r="C837" s="94">
        <v>43</v>
      </c>
      <c r="D837" s="94" t="s">
        <v>903</v>
      </c>
      <c r="E837" s="118">
        <v>3432</v>
      </c>
      <c r="F837" s="141" t="s">
        <v>895</v>
      </c>
      <c r="G837" s="131"/>
      <c r="H837" s="234">
        <v>500</v>
      </c>
      <c r="I837" s="234"/>
      <c r="J837" s="234">
        <v>500</v>
      </c>
      <c r="K837" s="234">
        <f t="shared" si="410"/>
        <v>1000</v>
      </c>
    </row>
    <row r="838" spans="1:11" s="138" customFormat="1" ht="15" hidden="1" x14ac:dyDescent="0.2">
      <c r="A838" s="108" t="s">
        <v>900</v>
      </c>
      <c r="B838" s="94" t="s">
        <v>902</v>
      </c>
      <c r="C838" s="94">
        <v>43</v>
      </c>
      <c r="D838" s="94" t="s">
        <v>903</v>
      </c>
      <c r="E838" s="118">
        <v>3433</v>
      </c>
      <c r="F838" s="141" t="s">
        <v>69</v>
      </c>
      <c r="G838" s="131"/>
      <c r="H838" s="234">
        <v>700</v>
      </c>
      <c r="I838" s="234"/>
      <c r="J838" s="234"/>
      <c r="K838" s="234">
        <f t="shared" si="410"/>
        <v>700</v>
      </c>
    </row>
    <row r="839" spans="1:11" ht="15" hidden="1" x14ac:dyDescent="0.2">
      <c r="A839" s="108" t="s">
        <v>900</v>
      </c>
      <c r="B839" s="94" t="s">
        <v>902</v>
      </c>
      <c r="C839" s="94">
        <v>43</v>
      </c>
      <c r="D839" s="94" t="s">
        <v>903</v>
      </c>
      <c r="E839" s="118">
        <v>3434</v>
      </c>
      <c r="F839" s="141" t="s">
        <v>70</v>
      </c>
      <c r="G839" s="131"/>
      <c r="H839" s="244">
        <v>1600</v>
      </c>
      <c r="I839" s="244">
        <v>600</v>
      </c>
      <c r="J839" s="244"/>
      <c r="K839" s="244">
        <f t="shared" si="410"/>
        <v>1000</v>
      </c>
    </row>
    <row r="840" spans="1:11" s="138" customFormat="1" hidden="1" x14ac:dyDescent="0.2">
      <c r="A840" s="194" t="s">
        <v>900</v>
      </c>
      <c r="B840" s="175" t="s">
        <v>902</v>
      </c>
      <c r="C840" s="165">
        <v>43</v>
      </c>
      <c r="D840" s="165"/>
      <c r="E840" s="166">
        <v>38</v>
      </c>
      <c r="F840" s="167"/>
      <c r="G840" s="168"/>
      <c r="H840" s="247">
        <f t="shared" ref="H840:J840" si="427">H841</f>
        <v>8000</v>
      </c>
      <c r="I840" s="247">
        <f t="shared" si="427"/>
        <v>0</v>
      </c>
      <c r="J840" s="247">
        <f t="shared" si="427"/>
        <v>0</v>
      </c>
      <c r="K840" s="247">
        <f t="shared" si="410"/>
        <v>8000</v>
      </c>
    </row>
    <row r="841" spans="1:11" s="138" customFormat="1" hidden="1" x14ac:dyDescent="0.2">
      <c r="A841" s="103" t="s">
        <v>900</v>
      </c>
      <c r="B841" s="102" t="s">
        <v>902</v>
      </c>
      <c r="C841" s="102">
        <v>43</v>
      </c>
      <c r="D841" s="102"/>
      <c r="E841" s="112">
        <v>383</v>
      </c>
      <c r="F841" s="140"/>
      <c r="G841" s="105"/>
      <c r="H841" s="106">
        <f t="shared" ref="H841:I841" si="428">SUM(H842:H844)</f>
        <v>8000</v>
      </c>
      <c r="I841" s="106">
        <f t="shared" si="428"/>
        <v>0</v>
      </c>
      <c r="J841" s="106">
        <f t="shared" ref="J841" si="429">SUM(J842:J844)</f>
        <v>0</v>
      </c>
      <c r="K841" s="106">
        <f t="shared" si="410"/>
        <v>8000</v>
      </c>
    </row>
    <row r="842" spans="1:11" ht="15" hidden="1" x14ac:dyDescent="0.2">
      <c r="A842" s="108" t="s">
        <v>900</v>
      </c>
      <c r="B842" s="94" t="s">
        <v>902</v>
      </c>
      <c r="C842" s="94">
        <v>43</v>
      </c>
      <c r="D842" s="94" t="s">
        <v>903</v>
      </c>
      <c r="E842" s="118">
        <v>3831</v>
      </c>
      <c r="F842" s="141" t="s">
        <v>131</v>
      </c>
      <c r="G842" s="131"/>
      <c r="H842" s="231">
        <v>6000</v>
      </c>
      <c r="I842" s="231"/>
      <c r="J842" s="231"/>
      <c r="K842" s="231">
        <f t="shared" si="410"/>
        <v>6000</v>
      </c>
    </row>
    <row r="843" spans="1:11" s="138" customFormat="1" ht="15" hidden="1" x14ac:dyDescent="0.2">
      <c r="A843" s="108" t="s">
        <v>900</v>
      </c>
      <c r="B843" s="94" t="s">
        <v>902</v>
      </c>
      <c r="C843" s="94">
        <v>43</v>
      </c>
      <c r="D843" s="94" t="s">
        <v>903</v>
      </c>
      <c r="E843" s="118">
        <v>3833</v>
      </c>
      <c r="F843" s="141" t="s">
        <v>757</v>
      </c>
      <c r="G843" s="131"/>
      <c r="H843" s="244">
        <v>1000</v>
      </c>
      <c r="I843" s="244"/>
      <c r="J843" s="244"/>
      <c r="K843" s="244">
        <f t="shared" si="410"/>
        <v>1000</v>
      </c>
    </row>
    <row r="844" spans="1:11" ht="15" hidden="1" x14ac:dyDescent="0.2">
      <c r="A844" s="108" t="s">
        <v>900</v>
      </c>
      <c r="B844" s="94" t="s">
        <v>902</v>
      </c>
      <c r="C844" s="94">
        <v>43</v>
      </c>
      <c r="D844" s="94" t="s">
        <v>903</v>
      </c>
      <c r="E844" s="118">
        <v>3834</v>
      </c>
      <c r="F844" s="141" t="s">
        <v>896</v>
      </c>
      <c r="G844" s="131"/>
      <c r="H844" s="244">
        <v>1000</v>
      </c>
      <c r="I844" s="244"/>
      <c r="J844" s="244"/>
      <c r="K844" s="244">
        <f t="shared" si="410"/>
        <v>1000</v>
      </c>
    </row>
    <row r="845" spans="1:11" s="138" customFormat="1" hidden="1" x14ac:dyDescent="0.2">
      <c r="A845" s="194" t="s">
        <v>900</v>
      </c>
      <c r="B845" s="175" t="s">
        <v>902</v>
      </c>
      <c r="C845" s="165">
        <v>43</v>
      </c>
      <c r="D845" s="165"/>
      <c r="E845" s="166">
        <v>41</v>
      </c>
      <c r="F845" s="167"/>
      <c r="G845" s="168"/>
      <c r="H845" s="247">
        <f t="shared" ref="H845:J846" si="430">H846</f>
        <v>101800</v>
      </c>
      <c r="I845" s="247">
        <f t="shared" si="430"/>
        <v>0</v>
      </c>
      <c r="J845" s="247">
        <f t="shared" si="430"/>
        <v>22666</v>
      </c>
      <c r="K845" s="247">
        <f t="shared" si="410"/>
        <v>124466</v>
      </c>
    </row>
    <row r="846" spans="1:11" hidden="1" x14ac:dyDescent="0.2">
      <c r="A846" s="103" t="s">
        <v>900</v>
      </c>
      <c r="B846" s="102" t="s">
        <v>902</v>
      </c>
      <c r="C846" s="102">
        <v>43</v>
      </c>
      <c r="D846" s="102"/>
      <c r="E846" s="112">
        <v>412</v>
      </c>
      <c r="F846" s="140"/>
      <c r="G846" s="105"/>
      <c r="H846" s="106">
        <f t="shared" si="430"/>
        <v>101800</v>
      </c>
      <c r="I846" s="106">
        <f t="shared" si="430"/>
        <v>0</v>
      </c>
      <c r="J846" s="106">
        <f t="shared" si="430"/>
        <v>22666</v>
      </c>
      <c r="K846" s="106">
        <f t="shared" si="410"/>
        <v>124466</v>
      </c>
    </row>
    <row r="847" spans="1:11" s="138" customFormat="1" ht="15" hidden="1" x14ac:dyDescent="0.2">
      <c r="A847" s="108" t="s">
        <v>900</v>
      </c>
      <c r="B847" s="94" t="s">
        <v>902</v>
      </c>
      <c r="C847" s="94">
        <v>43</v>
      </c>
      <c r="D847" s="94" t="s">
        <v>903</v>
      </c>
      <c r="E847" s="118">
        <v>4123</v>
      </c>
      <c r="F847" s="141" t="s">
        <v>83</v>
      </c>
      <c r="G847" s="130"/>
      <c r="H847" s="231">
        <v>101800</v>
      </c>
      <c r="I847" s="231"/>
      <c r="J847" s="231">
        <v>22666</v>
      </c>
      <c r="K847" s="231">
        <f t="shared" si="410"/>
        <v>124466</v>
      </c>
    </row>
    <row r="848" spans="1:11" s="138" customFormat="1" hidden="1" x14ac:dyDescent="0.2">
      <c r="A848" s="194" t="s">
        <v>900</v>
      </c>
      <c r="B848" s="175" t="s">
        <v>902</v>
      </c>
      <c r="C848" s="165">
        <v>43</v>
      </c>
      <c r="D848" s="165"/>
      <c r="E848" s="166">
        <v>42</v>
      </c>
      <c r="F848" s="167"/>
      <c r="G848" s="168"/>
      <c r="H848" s="247">
        <f>H849+H856+H854</f>
        <v>1233400</v>
      </c>
      <c r="I848" s="247">
        <f t="shared" ref="I848:J848" si="431">I849+I856+I854</f>
        <v>290364</v>
      </c>
      <c r="J848" s="247">
        <f t="shared" si="431"/>
        <v>624604</v>
      </c>
      <c r="K848" s="247">
        <f t="shared" si="410"/>
        <v>1567640</v>
      </c>
    </row>
    <row r="849" spans="1:11" hidden="1" x14ac:dyDescent="0.2">
      <c r="A849" s="103" t="s">
        <v>900</v>
      </c>
      <c r="B849" s="102" t="s">
        <v>902</v>
      </c>
      <c r="C849" s="102">
        <v>43</v>
      </c>
      <c r="D849" s="102"/>
      <c r="E849" s="112">
        <v>422</v>
      </c>
      <c r="F849" s="140"/>
      <c r="G849" s="105"/>
      <c r="H849" s="106">
        <f t="shared" ref="H849:I849" si="432">SUM(H850:H853)</f>
        <v>785800</v>
      </c>
      <c r="I849" s="106">
        <f t="shared" si="432"/>
        <v>220157</v>
      </c>
      <c r="J849" s="106">
        <f t="shared" ref="J849" si="433">SUM(J850:J853)</f>
        <v>249604</v>
      </c>
      <c r="K849" s="106">
        <f t="shared" si="410"/>
        <v>815247</v>
      </c>
    </row>
    <row r="850" spans="1:11" ht="15" hidden="1" x14ac:dyDescent="0.2">
      <c r="A850" s="108" t="s">
        <v>900</v>
      </c>
      <c r="B850" s="94" t="s">
        <v>902</v>
      </c>
      <c r="C850" s="94">
        <v>43</v>
      </c>
      <c r="D850" s="94" t="s">
        <v>903</v>
      </c>
      <c r="E850" s="118">
        <v>4221</v>
      </c>
      <c r="F850" s="141" t="s">
        <v>74</v>
      </c>
      <c r="G850" s="131"/>
      <c r="H850" s="231">
        <v>350000</v>
      </c>
      <c r="I850" s="231"/>
      <c r="J850" s="231">
        <v>220741</v>
      </c>
      <c r="K850" s="231">
        <f t="shared" si="410"/>
        <v>570741</v>
      </c>
    </row>
    <row r="851" spans="1:11" ht="15" hidden="1" x14ac:dyDescent="0.2">
      <c r="A851" s="108" t="s">
        <v>900</v>
      </c>
      <c r="B851" s="94" t="s">
        <v>902</v>
      </c>
      <c r="C851" s="94">
        <v>43</v>
      </c>
      <c r="D851" s="94" t="s">
        <v>903</v>
      </c>
      <c r="E851" s="118">
        <v>4222</v>
      </c>
      <c r="F851" s="141" t="s">
        <v>75</v>
      </c>
      <c r="G851" s="110"/>
      <c r="H851" s="244">
        <v>20300</v>
      </c>
      <c r="I851" s="244"/>
      <c r="J851" s="244">
        <v>28863</v>
      </c>
      <c r="K851" s="244">
        <f t="shared" si="410"/>
        <v>49163</v>
      </c>
    </row>
    <row r="852" spans="1:11" ht="15" hidden="1" x14ac:dyDescent="0.2">
      <c r="A852" s="108" t="s">
        <v>900</v>
      </c>
      <c r="B852" s="94" t="s">
        <v>902</v>
      </c>
      <c r="C852" s="94">
        <v>43</v>
      </c>
      <c r="D852" s="94" t="s">
        <v>903</v>
      </c>
      <c r="E852" s="118">
        <v>4223</v>
      </c>
      <c r="F852" s="141" t="s">
        <v>76</v>
      </c>
      <c r="G852" s="110"/>
      <c r="H852" s="244">
        <v>15500</v>
      </c>
      <c r="I852" s="244">
        <v>7657</v>
      </c>
      <c r="J852" s="244"/>
      <c r="K852" s="244">
        <f t="shared" si="410"/>
        <v>7843</v>
      </c>
    </row>
    <row r="853" spans="1:11" ht="15" hidden="1" x14ac:dyDescent="0.2">
      <c r="A853" s="108" t="s">
        <v>900</v>
      </c>
      <c r="B853" s="94" t="s">
        <v>902</v>
      </c>
      <c r="C853" s="94">
        <v>43</v>
      </c>
      <c r="D853" s="94" t="s">
        <v>903</v>
      </c>
      <c r="E853" s="118">
        <v>4225</v>
      </c>
      <c r="F853" s="141" t="s">
        <v>85</v>
      </c>
      <c r="G853" s="110"/>
      <c r="H853" s="244">
        <v>400000</v>
      </c>
      <c r="I853" s="244">
        <v>212500</v>
      </c>
      <c r="J853" s="244"/>
      <c r="K853" s="244">
        <f t="shared" si="410"/>
        <v>187500</v>
      </c>
    </row>
    <row r="854" spans="1:11" hidden="1" x14ac:dyDescent="0.2">
      <c r="A854" s="103" t="s">
        <v>900</v>
      </c>
      <c r="B854" s="102" t="s">
        <v>902</v>
      </c>
      <c r="C854" s="102">
        <v>43</v>
      </c>
      <c r="D854" s="102"/>
      <c r="E854" s="112">
        <v>423</v>
      </c>
      <c r="F854" s="140"/>
      <c r="G854" s="105"/>
      <c r="H854" s="106">
        <f t="shared" ref="H854:J856" si="434">SUM(H855:H855)</f>
        <v>0</v>
      </c>
      <c r="I854" s="106">
        <f t="shared" si="434"/>
        <v>0</v>
      </c>
      <c r="J854" s="106">
        <f t="shared" si="434"/>
        <v>375000</v>
      </c>
      <c r="K854" s="106">
        <f t="shared" ref="K854:K855" si="435">H854-I854+J854</f>
        <v>375000</v>
      </c>
    </row>
    <row r="855" spans="1:11" ht="15" hidden="1" x14ac:dyDescent="0.2">
      <c r="A855" s="108" t="s">
        <v>900</v>
      </c>
      <c r="B855" s="94" t="s">
        <v>902</v>
      </c>
      <c r="C855" s="94">
        <v>43</v>
      </c>
      <c r="D855" s="94" t="s">
        <v>903</v>
      </c>
      <c r="E855" s="118">
        <v>4231</v>
      </c>
      <c r="F855" s="141" t="s">
        <v>241</v>
      </c>
      <c r="G855" s="110"/>
      <c r="H855" s="231">
        <v>0</v>
      </c>
      <c r="I855" s="231"/>
      <c r="J855" s="231">
        <v>375000</v>
      </c>
      <c r="K855" s="231">
        <f t="shared" si="435"/>
        <v>375000</v>
      </c>
    </row>
    <row r="856" spans="1:11" hidden="1" x14ac:dyDescent="0.2">
      <c r="A856" s="103" t="s">
        <v>900</v>
      </c>
      <c r="B856" s="102" t="s">
        <v>902</v>
      </c>
      <c r="C856" s="102">
        <v>43</v>
      </c>
      <c r="D856" s="102"/>
      <c r="E856" s="112">
        <v>426</v>
      </c>
      <c r="F856" s="140"/>
      <c r="G856" s="105"/>
      <c r="H856" s="106">
        <f t="shared" si="434"/>
        <v>447600</v>
      </c>
      <c r="I856" s="106">
        <f t="shared" si="434"/>
        <v>70207</v>
      </c>
      <c r="J856" s="106">
        <f t="shared" si="434"/>
        <v>0</v>
      </c>
      <c r="K856" s="106">
        <f t="shared" si="410"/>
        <v>377393</v>
      </c>
    </row>
    <row r="857" spans="1:11" ht="15" hidden="1" x14ac:dyDescent="0.2">
      <c r="A857" s="108" t="s">
        <v>900</v>
      </c>
      <c r="B857" s="94" t="s">
        <v>902</v>
      </c>
      <c r="C857" s="94">
        <v>43</v>
      </c>
      <c r="D857" s="94" t="s">
        <v>903</v>
      </c>
      <c r="E857" s="118">
        <v>4262</v>
      </c>
      <c r="F857" s="141" t="s">
        <v>86</v>
      </c>
      <c r="G857" s="110"/>
      <c r="H857" s="231">
        <v>447600</v>
      </c>
      <c r="I857" s="231">
        <v>70207</v>
      </c>
      <c r="J857" s="231"/>
      <c r="K857" s="231">
        <f t="shared" si="410"/>
        <v>377393</v>
      </c>
    </row>
    <row r="858" spans="1:11" hidden="1" x14ac:dyDescent="0.2">
      <c r="A858" s="194" t="s">
        <v>900</v>
      </c>
      <c r="B858" s="175" t="s">
        <v>902</v>
      </c>
      <c r="C858" s="165">
        <v>43</v>
      </c>
      <c r="D858" s="165"/>
      <c r="E858" s="166">
        <v>45</v>
      </c>
      <c r="F858" s="167"/>
      <c r="G858" s="168"/>
      <c r="H858" s="247">
        <f>H861+H859</f>
        <v>436400</v>
      </c>
      <c r="I858" s="247">
        <f>I861+I859</f>
        <v>0</v>
      </c>
      <c r="J858" s="247">
        <f>J861+J859</f>
        <v>202178</v>
      </c>
      <c r="K858" s="247">
        <f t="shared" si="410"/>
        <v>638578</v>
      </c>
    </row>
    <row r="859" spans="1:11" hidden="1" x14ac:dyDescent="0.2">
      <c r="A859" s="103" t="s">
        <v>900</v>
      </c>
      <c r="B859" s="102" t="s">
        <v>902</v>
      </c>
      <c r="C859" s="102">
        <v>43</v>
      </c>
      <c r="D859" s="102"/>
      <c r="E859" s="112">
        <v>452</v>
      </c>
      <c r="F859" s="140"/>
      <c r="G859" s="105"/>
      <c r="H859" s="106">
        <f t="shared" ref="H859:J859" si="436">H860</f>
        <v>22000</v>
      </c>
      <c r="I859" s="106">
        <f t="shared" si="436"/>
        <v>0</v>
      </c>
      <c r="J859" s="106">
        <f t="shared" si="436"/>
        <v>9170</v>
      </c>
      <c r="K859" s="106">
        <f t="shared" si="410"/>
        <v>31170</v>
      </c>
    </row>
    <row r="860" spans="1:11" ht="15" hidden="1" x14ac:dyDescent="0.2">
      <c r="A860" s="108" t="s">
        <v>900</v>
      </c>
      <c r="B860" s="94" t="s">
        <v>902</v>
      </c>
      <c r="C860" s="94">
        <v>43</v>
      </c>
      <c r="D860" s="94" t="s">
        <v>903</v>
      </c>
      <c r="E860" s="118">
        <v>4521</v>
      </c>
      <c r="F860" s="141" t="s">
        <v>92</v>
      </c>
      <c r="G860" s="110"/>
      <c r="H860" s="231">
        <v>22000</v>
      </c>
      <c r="I860" s="231"/>
      <c r="J860" s="231">
        <v>9170</v>
      </c>
      <c r="K860" s="231">
        <f t="shared" ref="K860:K923" si="437">H860-I860+J860</f>
        <v>31170</v>
      </c>
    </row>
    <row r="861" spans="1:11" hidden="1" x14ac:dyDescent="0.2">
      <c r="A861" s="103" t="s">
        <v>900</v>
      </c>
      <c r="B861" s="102" t="s">
        <v>902</v>
      </c>
      <c r="C861" s="102">
        <v>43</v>
      </c>
      <c r="D861" s="102"/>
      <c r="E861" s="112">
        <v>454</v>
      </c>
      <c r="F861" s="140"/>
      <c r="G861" s="105"/>
      <c r="H861" s="106">
        <f t="shared" ref="H861:J861" si="438">H862</f>
        <v>414400</v>
      </c>
      <c r="I861" s="106">
        <f t="shared" si="438"/>
        <v>0</v>
      </c>
      <c r="J861" s="106">
        <f t="shared" si="438"/>
        <v>193008</v>
      </c>
      <c r="K861" s="106">
        <f t="shared" si="437"/>
        <v>607408</v>
      </c>
    </row>
    <row r="862" spans="1:11" ht="30" hidden="1" x14ac:dyDescent="0.2">
      <c r="A862" s="108" t="s">
        <v>900</v>
      </c>
      <c r="B862" s="94" t="s">
        <v>902</v>
      </c>
      <c r="C862" s="94">
        <v>43</v>
      </c>
      <c r="D862" s="94" t="s">
        <v>903</v>
      </c>
      <c r="E862" s="118">
        <v>4541</v>
      </c>
      <c r="F862" s="141" t="s">
        <v>839</v>
      </c>
      <c r="G862" s="110"/>
      <c r="H862" s="231">
        <v>414400</v>
      </c>
      <c r="I862" s="231"/>
      <c r="J862" s="231">
        <v>193008</v>
      </c>
      <c r="K862" s="231">
        <f t="shared" si="437"/>
        <v>607408</v>
      </c>
    </row>
    <row r="863" spans="1:11" hidden="1" x14ac:dyDescent="0.2">
      <c r="A863" s="194" t="s">
        <v>900</v>
      </c>
      <c r="B863" s="175" t="s">
        <v>902</v>
      </c>
      <c r="C863" s="165">
        <v>51</v>
      </c>
      <c r="D863" s="165"/>
      <c r="E863" s="166">
        <v>32</v>
      </c>
      <c r="F863" s="167"/>
      <c r="G863" s="168"/>
      <c r="H863" s="247">
        <f t="shared" ref="H863:J867" si="439">H864</f>
        <v>39800</v>
      </c>
      <c r="I863" s="247">
        <f t="shared" si="439"/>
        <v>0</v>
      </c>
      <c r="J863" s="247">
        <f t="shared" si="439"/>
        <v>10200</v>
      </c>
      <c r="K863" s="247">
        <f t="shared" si="437"/>
        <v>50000</v>
      </c>
    </row>
    <row r="864" spans="1:11" hidden="1" x14ac:dyDescent="0.2">
      <c r="A864" s="103" t="s">
        <v>900</v>
      </c>
      <c r="B864" s="102" t="s">
        <v>902</v>
      </c>
      <c r="C864" s="102">
        <v>51</v>
      </c>
      <c r="D864" s="94"/>
      <c r="E864" s="112">
        <v>321</v>
      </c>
      <c r="F864" s="140"/>
      <c r="G864" s="105"/>
      <c r="H864" s="106">
        <f t="shared" si="439"/>
        <v>39800</v>
      </c>
      <c r="I864" s="106">
        <f t="shared" si="439"/>
        <v>0</v>
      </c>
      <c r="J864" s="106">
        <f t="shared" si="439"/>
        <v>10200</v>
      </c>
      <c r="K864" s="106">
        <f t="shared" si="437"/>
        <v>50000</v>
      </c>
    </row>
    <row r="865" spans="1:11" s="100" customFormat="1" hidden="1" x14ac:dyDescent="0.2">
      <c r="A865" s="108" t="s">
        <v>900</v>
      </c>
      <c r="B865" s="94" t="s">
        <v>902</v>
      </c>
      <c r="C865" s="94">
        <v>51</v>
      </c>
      <c r="D865" s="94" t="s">
        <v>903</v>
      </c>
      <c r="E865" s="118">
        <v>3211</v>
      </c>
      <c r="F865" s="141" t="s">
        <v>42</v>
      </c>
      <c r="G865" s="110"/>
      <c r="H865" s="231">
        <v>39800</v>
      </c>
      <c r="I865" s="231"/>
      <c r="J865" s="231">
        <v>10200</v>
      </c>
      <c r="K865" s="231">
        <f t="shared" si="437"/>
        <v>50000</v>
      </c>
    </row>
    <row r="866" spans="1:11" s="115" customFormat="1" hidden="1" x14ac:dyDescent="0.2">
      <c r="A866" s="194" t="s">
        <v>900</v>
      </c>
      <c r="B866" s="175" t="s">
        <v>902</v>
      </c>
      <c r="C866" s="165">
        <v>71</v>
      </c>
      <c r="D866" s="165"/>
      <c r="E866" s="166">
        <v>32</v>
      </c>
      <c r="F866" s="167"/>
      <c r="G866" s="168"/>
      <c r="H866" s="247">
        <f t="shared" si="439"/>
        <v>1300</v>
      </c>
      <c r="I866" s="247">
        <f t="shared" si="439"/>
        <v>0</v>
      </c>
      <c r="J866" s="247">
        <f t="shared" si="439"/>
        <v>92000</v>
      </c>
      <c r="K866" s="247">
        <f t="shared" si="437"/>
        <v>93300</v>
      </c>
    </row>
    <row r="867" spans="1:11" s="100" customFormat="1" hidden="1" x14ac:dyDescent="0.2">
      <c r="A867" s="103" t="s">
        <v>900</v>
      </c>
      <c r="B867" s="102" t="s">
        <v>902</v>
      </c>
      <c r="C867" s="102">
        <v>71</v>
      </c>
      <c r="D867" s="94"/>
      <c r="E867" s="112">
        <v>323</v>
      </c>
      <c r="F867" s="140"/>
      <c r="G867" s="105"/>
      <c r="H867" s="106">
        <f t="shared" si="439"/>
        <v>1300</v>
      </c>
      <c r="I867" s="106">
        <f t="shared" si="439"/>
        <v>0</v>
      </c>
      <c r="J867" s="106">
        <f t="shared" si="439"/>
        <v>92000</v>
      </c>
      <c r="K867" s="106">
        <f t="shared" si="437"/>
        <v>93300</v>
      </c>
    </row>
    <row r="868" spans="1:11" ht="15.75" hidden="1" customHeight="1" x14ac:dyDescent="0.2">
      <c r="A868" s="108" t="s">
        <v>900</v>
      </c>
      <c r="B868" s="94" t="s">
        <v>902</v>
      </c>
      <c r="C868" s="94">
        <v>71</v>
      </c>
      <c r="D868" s="94" t="s">
        <v>903</v>
      </c>
      <c r="E868" s="118">
        <v>3232</v>
      </c>
      <c r="F868" s="141" t="s">
        <v>53</v>
      </c>
      <c r="G868" s="110"/>
      <c r="H868" s="231">
        <v>1300</v>
      </c>
      <c r="I868" s="231"/>
      <c r="J868" s="231">
        <v>92000</v>
      </c>
      <c r="K868" s="231">
        <f t="shared" si="437"/>
        <v>93300</v>
      </c>
    </row>
    <row r="869" spans="1:11" s="309" customFormat="1" hidden="1" x14ac:dyDescent="0.2">
      <c r="A869" s="197" t="s">
        <v>774</v>
      </c>
      <c r="B869" s="372" t="s">
        <v>775</v>
      </c>
      <c r="C869" s="372"/>
      <c r="D869" s="372"/>
      <c r="E869" s="372"/>
      <c r="F869" s="372"/>
      <c r="G869" s="127"/>
      <c r="H869" s="99">
        <f>H870+H1165+H1444+H1579+H1846+H2229+H2450+H2559+H2749+H2854</f>
        <v>89209584</v>
      </c>
      <c r="I869" s="99">
        <f>I870+I1165+I1444+I1579+I1846+I2229+I2450+I2559+I2749+I2854</f>
        <v>16344055</v>
      </c>
      <c r="J869" s="99">
        <f>J870+J1165+J1444+J1579+J1846+J2229+J2450+J2559+J2749+J2854</f>
        <v>14392605</v>
      </c>
      <c r="K869" s="99">
        <f t="shared" si="437"/>
        <v>87258134</v>
      </c>
    </row>
    <row r="870" spans="1:11" s="138" customFormat="1" hidden="1" x14ac:dyDescent="0.2">
      <c r="A870" s="198" t="s">
        <v>776</v>
      </c>
      <c r="B870" s="371" t="s">
        <v>777</v>
      </c>
      <c r="C870" s="371"/>
      <c r="D870" s="371"/>
      <c r="E870" s="371"/>
      <c r="F870" s="144" t="s">
        <v>778</v>
      </c>
      <c r="G870" s="116"/>
      <c r="H870" s="245">
        <f>H871+H927+H973+H977+H985+H998+H1028+H1032+H1067+H1078+H981+H1097+H1113+H1125+H1142+H1154</f>
        <v>25411900</v>
      </c>
      <c r="I870" s="245">
        <f>I871+I927+I973+I977+I985+I998+I1028+I1032+I1067+I1078+I981+I1097+I1113+I1125+I1142+I1154</f>
        <v>2796600</v>
      </c>
      <c r="J870" s="245">
        <f>J871+J927+J973+J977+J985+J998+J1028+J1032+J1067+J1078+J981+J1097+J1113+J1125+J1142+J1154</f>
        <v>6429750</v>
      </c>
      <c r="K870" s="245">
        <f t="shared" si="437"/>
        <v>29045050</v>
      </c>
    </row>
    <row r="871" spans="1:11" s="100" customFormat="1" ht="67.5" hidden="1" x14ac:dyDescent="0.2">
      <c r="A871" s="195" t="s">
        <v>776</v>
      </c>
      <c r="B871" s="170" t="s">
        <v>904</v>
      </c>
      <c r="C871" s="170"/>
      <c r="D871" s="170"/>
      <c r="E871" s="171"/>
      <c r="F871" s="173" t="s">
        <v>29</v>
      </c>
      <c r="G871" s="174" t="s">
        <v>616</v>
      </c>
      <c r="H871" s="248">
        <f t="shared" ref="H871:I871" si="440">H872+H881+H890+H922</f>
        <v>6443000</v>
      </c>
      <c r="I871" s="248">
        <f t="shared" si="440"/>
        <v>1096500</v>
      </c>
      <c r="J871" s="248">
        <f t="shared" ref="J871" si="441">J872+J881+J890+J922</f>
        <v>612700</v>
      </c>
      <c r="K871" s="248">
        <f t="shared" si="437"/>
        <v>5959200</v>
      </c>
    </row>
    <row r="872" spans="1:11" s="138" customFormat="1" hidden="1" x14ac:dyDescent="0.2">
      <c r="A872" s="194" t="s">
        <v>776</v>
      </c>
      <c r="B872" s="175" t="s">
        <v>904</v>
      </c>
      <c r="C872" s="165">
        <v>31</v>
      </c>
      <c r="D872" s="165"/>
      <c r="E872" s="166">
        <v>32</v>
      </c>
      <c r="F872" s="167"/>
      <c r="G872" s="168"/>
      <c r="H872" s="247">
        <f t="shared" ref="H872:I872" si="442">H873+H875+H879</f>
        <v>951000</v>
      </c>
      <c r="I872" s="247">
        <f t="shared" si="442"/>
        <v>100000</v>
      </c>
      <c r="J872" s="247">
        <f t="shared" ref="J872" si="443">J873+J875+J879</f>
        <v>380000</v>
      </c>
      <c r="K872" s="247">
        <f t="shared" si="437"/>
        <v>1231000</v>
      </c>
    </row>
    <row r="873" spans="1:11" s="138" customFormat="1" hidden="1" x14ac:dyDescent="0.2">
      <c r="A873" s="117" t="s">
        <v>776</v>
      </c>
      <c r="B873" s="101" t="s">
        <v>904</v>
      </c>
      <c r="C873" s="102">
        <v>31</v>
      </c>
      <c r="D873" s="103"/>
      <c r="E873" s="104">
        <v>322</v>
      </c>
      <c r="F873" s="140"/>
      <c r="G873" s="105"/>
      <c r="H873" s="246">
        <f t="shared" ref="H873:J873" si="444">SUM(H874)</f>
        <v>580000</v>
      </c>
      <c r="I873" s="246">
        <f t="shared" si="444"/>
        <v>100000</v>
      </c>
      <c r="J873" s="246">
        <f t="shared" si="444"/>
        <v>0</v>
      </c>
      <c r="K873" s="246">
        <f t="shared" si="437"/>
        <v>480000</v>
      </c>
    </row>
    <row r="874" spans="1:11" ht="15" hidden="1" x14ac:dyDescent="0.2">
      <c r="A874" s="95" t="s">
        <v>776</v>
      </c>
      <c r="B874" s="93" t="s">
        <v>904</v>
      </c>
      <c r="C874" s="135">
        <v>31</v>
      </c>
      <c r="D874" s="95" t="s">
        <v>101</v>
      </c>
      <c r="E874" s="137">
        <v>3223</v>
      </c>
      <c r="F874" s="142" t="s">
        <v>48</v>
      </c>
      <c r="G874" s="131"/>
      <c r="H874" s="228">
        <v>580000</v>
      </c>
      <c r="I874" s="228">
        <v>100000</v>
      </c>
      <c r="J874" s="228"/>
      <c r="K874" s="228">
        <f t="shared" si="437"/>
        <v>480000</v>
      </c>
    </row>
    <row r="875" spans="1:11" s="100" customFormat="1" hidden="1" x14ac:dyDescent="0.2">
      <c r="A875" s="117" t="s">
        <v>776</v>
      </c>
      <c r="B875" s="101" t="s">
        <v>904</v>
      </c>
      <c r="C875" s="102">
        <v>31</v>
      </c>
      <c r="D875" s="103"/>
      <c r="E875" s="104">
        <v>323</v>
      </c>
      <c r="F875" s="140"/>
      <c r="G875" s="105"/>
      <c r="H875" s="246">
        <f t="shared" ref="H875:I875" si="445">SUM(H876:H878)</f>
        <v>370000</v>
      </c>
      <c r="I875" s="246">
        <f t="shared" si="445"/>
        <v>0</v>
      </c>
      <c r="J875" s="246">
        <f t="shared" ref="J875" si="446">SUM(J876:J878)</f>
        <v>380000</v>
      </c>
      <c r="K875" s="246">
        <f t="shared" si="437"/>
        <v>750000</v>
      </c>
    </row>
    <row r="876" spans="1:11" ht="15" hidden="1" x14ac:dyDescent="0.2">
      <c r="A876" s="95" t="s">
        <v>776</v>
      </c>
      <c r="B876" s="93" t="s">
        <v>904</v>
      </c>
      <c r="C876" s="135">
        <v>31</v>
      </c>
      <c r="D876" s="95" t="s">
        <v>101</v>
      </c>
      <c r="E876" s="137">
        <v>3233</v>
      </c>
      <c r="F876" s="141" t="s">
        <v>54</v>
      </c>
      <c r="G876" s="110"/>
      <c r="H876" s="229">
        <v>10000</v>
      </c>
      <c r="I876" s="229"/>
      <c r="J876" s="229"/>
      <c r="K876" s="229">
        <f t="shared" si="437"/>
        <v>10000</v>
      </c>
    </row>
    <row r="877" spans="1:11" ht="15" hidden="1" x14ac:dyDescent="0.2">
      <c r="A877" s="95" t="s">
        <v>776</v>
      </c>
      <c r="B877" s="93" t="s">
        <v>904</v>
      </c>
      <c r="C877" s="135">
        <v>31</v>
      </c>
      <c r="D877" s="95" t="s">
        <v>101</v>
      </c>
      <c r="E877" s="137">
        <v>3234</v>
      </c>
      <c r="F877" s="142" t="s">
        <v>55</v>
      </c>
      <c r="G877" s="188"/>
      <c r="H877" s="228">
        <v>80000</v>
      </c>
      <c r="I877" s="228"/>
      <c r="J877" s="228"/>
      <c r="K877" s="228">
        <f t="shared" si="437"/>
        <v>80000</v>
      </c>
    </row>
    <row r="878" spans="1:11" s="138" customFormat="1" ht="15" hidden="1" x14ac:dyDescent="0.2">
      <c r="A878" s="95" t="s">
        <v>776</v>
      </c>
      <c r="B878" s="93" t="s">
        <v>904</v>
      </c>
      <c r="C878" s="135">
        <v>31</v>
      </c>
      <c r="D878" s="95" t="s">
        <v>101</v>
      </c>
      <c r="E878" s="137">
        <v>3239</v>
      </c>
      <c r="F878" s="142" t="s">
        <v>60</v>
      </c>
      <c r="G878" s="189"/>
      <c r="H878" s="228">
        <v>280000</v>
      </c>
      <c r="I878" s="228"/>
      <c r="J878" s="228">
        <v>380000</v>
      </c>
      <c r="K878" s="228">
        <f t="shared" si="437"/>
        <v>660000</v>
      </c>
    </row>
    <row r="879" spans="1:11" s="138" customFormat="1" hidden="1" x14ac:dyDescent="0.2">
      <c r="A879" s="117" t="s">
        <v>776</v>
      </c>
      <c r="B879" s="101" t="s">
        <v>904</v>
      </c>
      <c r="C879" s="102">
        <v>31</v>
      </c>
      <c r="D879" s="103"/>
      <c r="E879" s="104">
        <v>329</v>
      </c>
      <c r="F879" s="140"/>
      <c r="G879" s="105"/>
      <c r="H879" s="246">
        <f t="shared" ref="H879:J879" si="447">SUM(H880)</f>
        <v>1000</v>
      </c>
      <c r="I879" s="246">
        <f t="shared" si="447"/>
        <v>0</v>
      </c>
      <c r="J879" s="246">
        <f t="shared" si="447"/>
        <v>0</v>
      </c>
      <c r="K879" s="246">
        <f t="shared" si="437"/>
        <v>1000</v>
      </c>
    </row>
    <row r="880" spans="1:11" ht="15" hidden="1" x14ac:dyDescent="0.2">
      <c r="A880" s="95" t="s">
        <v>776</v>
      </c>
      <c r="B880" s="93" t="s">
        <v>904</v>
      </c>
      <c r="C880" s="135">
        <v>31</v>
      </c>
      <c r="D880" s="95" t="s">
        <v>101</v>
      </c>
      <c r="E880" s="137">
        <v>3293</v>
      </c>
      <c r="F880" s="142" t="s">
        <v>64</v>
      </c>
      <c r="G880" s="131"/>
      <c r="H880" s="228">
        <v>1000</v>
      </c>
      <c r="I880" s="228"/>
      <c r="J880" s="228"/>
      <c r="K880" s="228">
        <f t="shared" si="437"/>
        <v>1000</v>
      </c>
    </row>
    <row r="881" spans="1:11" s="100" customFormat="1" hidden="1" x14ac:dyDescent="0.2">
      <c r="A881" s="183" t="s">
        <v>776</v>
      </c>
      <c r="B881" s="164" t="s">
        <v>904</v>
      </c>
      <c r="C881" s="165">
        <v>43</v>
      </c>
      <c r="D881" s="164"/>
      <c r="E881" s="166">
        <v>31</v>
      </c>
      <c r="F881" s="167"/>
      <c r="G881" s="167"/>
      <c r="H881" s="181">
        <f t="shared" ref="H881:I881" si="448">H882+H886+H888</f>
        <v>1998000</v>
      </c>
      <c r="I881" s="181">
        <f t="shared" si="448"/>
        <v>116500</v>
      </c>
      <c r="J881" s="181">
        <f t="shared" ref="J881" si="449">J882+J886+J888</f>
        <v>104000</v>
      </c>
      <c r="K881" s="181">
        <f t="shared" si="437"/>
        <v>1985500</v>
      </c>
    </row>
    <row r="882" spans="1:11" s="149" customFormat="1" hidden="1" x14ac:dyDescent="0.2">
      <c r="A882" s="117" t="s">
        <v>776</v>
      </c>
      <c r="B882" s="101" t="s">
        <v>904</v>
      </c>
      <c r="C882" s="102">
        <v>43</v>
      </c>
      <c r="D882" s="117"/>
      <c r="E882" s="112">
        <v>311</v>
      </c>
      <c r="F882" s="140"/>
      <c r="G882" s="182"/>
      <c r="H882" s="107">
        <f t="shared" ref="H882:I882" si="450">H883+H885+H884</f>
        <v>1631000</v>
      </c>
      <c r="I882" s="107">
        <f t="shared" si="450"/>
        <v>100000</v>
      </c>
      <c r="J882" s="107">
        <f t="shared" ref="J882" si="451">J883+J885+J884</f>
        <v>4000</v>
      </c>
      <c r="K882" s="107">
        <f t="shared" si="437"/>
        <v>1535000</v>
      </c>
    </row>
    <row r="883" spans="1:11" s="138" customFormat="1" ht="15" hidden="1" x14ac:dyDescent="0.2">
      <c r="A883" s="95" t="s">
        <v>776</v>
      </c>
      <c r="B883" s="93" t="s">
        <v>904</v>
      </c>
      <c r="C883" s="94">
        <v>43</v>
      </c>
      <c r="D883" s="95" t="s">
        <v>101</v>
      </c>
      <c r="E883" s="118">
        <v>3111</v>
      </c>
      <c r="F883" s="141" t="s">
        <v>33</v>
      </c>
      <c r="G883" s="133"/>
      <c r="H883" s="228">
        <v>1615000</v>
      </c>
      <c r="I883" s="228">
        <v>100000</v>
      </c>
      <c r="J883" s="228"/>
      <c r="K883" s="228">
        <f t="shared" si="437"/>
        <v>1515000</v>
      </c>
    </row>
    <row r="884" spans="1:11" s="100" customFormat="1" hidden="1" x14ac:dyDescent="0.2">
      <c r="A884" s="152" t="s">
        <v>776</v>
      </c>
      <c r="B884" s="134" t="s">
        <v>904</v>
      </c>
      <c r="C884" s="135">
        <v>43</v>
      </c>
      <c r="D884" s="151" t="s">
        <v>101</v>
      </c>
      <c r="E884" s="200">
        <v>3112</v>
      </c>
      <c r="F884" s="142" t="s">
        <v>871</v>
      </c>
      <c r="G884" s="202"/>
      <c r="H884" s="228">
        <v>1000</v>
      </c>
      <c r="I884" s="228"/>
      <c r="J884" s="228"/>
      <c r="K884" s="228">
        <f t="shared" si="437"/>
        <v>1000</v>
      </c>
    </row>
    <row r="885" spans="1:11" s="138" customFormat="1" ht="15" hidden="1" x14ac:dyDescent="0.2">
      <c r="A885" s="95" t="s">
        <v>776</v>
      </c>
      <c r="B885" s="93" t="s">
        <v>904</v>
      </c>
      <c r="C885" s="135">
        <v>43</v>
      </c>
      <c r="D885" s="95" t="s">
        <v>101</v>
      </c>
      <c r="E885" s="137">
        <v>3113</v>
      </c>
      <c r="F885" s="142" t="s">
        <v>35</v>
      </c>
      <c r="G885" s="131"/>
      <c r="H885" s="228">
        <v>15000</v>
      </c>
      <c r="I885" s="228"/>
      <c r="J885" s="228">
        <v>4000</v>
      </c>
      <c r="K885" s="228">
        <f t="shared" si="437"/>
        <v>19000</v>
      </c>
    </row>
    <row r="886" spans="1:11" hidden="1" x14ac:dyDescent="0.2">
      <c r="A886" s="117" t="s">
        <v>776</v>
      </c>
      <c r="B886" s="101" t="s">
        <v>904</v>
      </c>
      <c r="C886" s="102">
        <v>43</v>
      </c>
      <c r="D886" s="103"/>
      <c r="E886" s="104">
        <v>312</v>
      </c>
      <c r="F886" s="140"/>
      <c r="G886" s="105"/>
      <c r="H886" s="246">
        <f t="shared" ref="H886:J886" si="452">SUM(H887)</f>
        <v>100000</v>
      </c>
      <c r="I886" s="246">
        <f t="shared" si="452"/>
        <v>0</v>
      </c>
      <c r="J886" s="246">
        <f t="shared" si="452"/>
        <v>100000</v>
      </c>
      <c r="K886" s="246">
        <f t="shared" si="437"/>
        <v>200000</v>
      </c>
    </row>
    <row r="887" spans="1:11" s="100" customFormat="1" hidden="1" x14ac:dyDescent="0.2">
      <c r="A887" s="95" t="s">
        <v>776</v>
      </c>
      <c r="B887" s="93" t="s">
        <v>904</v>
      </c>
      <c r="C887" s="135">
        <v>43</v>
      </c>
      <c r="D887" s="95" t="s">
        <v>101</v>
      </c>
      <c r="E887" s="137">
        <v>3121</v>
      </c>
      <c r="F887" s="142" t="s">
        <v>38</v>
      </c>
      <c r="G887" s="131"/>
      <c r="H887" s="228">
        <v>100000</v>
      </c>
      <c r="I887" s="228"/>
      <c r="J887" s="228">
        <v>100000</v>
      </c>
      <c r="K887" s="228">
        <f t="shared" si="437"/>
        <v>200000</v>
      </c>
    </row>
    <row r="888" spans="1:11" s="138" customFormat="1" hidden="1" x14ac:dyDescent="0.2">
      <c r="A888" s="117" t="s">
        <v>776</v>
      </c>
      <c r="B888" s="101" t="s">
        <v>904</v>
      </c>
      <c r="C888" s="102">
        <v>43</v>
      </c>
      <c r="D888" s="103"/>
      <c r="E888" s="104">
        <v>313</v>
      </c>
      <c r="F888" s="140"/>
      <c r="G888" s="182"/>
      <c r="H888" s="246">
        <f t="shared" ref="H888:J888" si="453">H889</f>
        <v>267000</v>
      </c>
      <c r="I888" s="246">
        <f t="shared" si="453"/>
        <v>16500</v>
      </c>
      <c r="J888" s="246">
        <f t="shared" si="453"/>
        <v>0</v>
      </c>
      <c r="K888" s="246">
        <f t="shared" si="437"/>
        <v>250500</v>
      </c>
    </row>
    <row r="889" spans="1:11" s="138" customFormat="1" ht="15" hidden="1" x14ac:dyDescent="0.2">
      <c r="A889" s="95" t="s">
        <v>776</v>
      </c>
      <c r="B889" s="93" t="s">
        <v>904</v>
      </c>
      <c r="C889" s="135">
        <v>43</v>
      </c>
      <c r="D889" s="95" t="s">
        <v>101</v>
      </c>
      <c r="E889" s="137">
        <v>3132</v>
      </c>
      <c r="F889" s="142" t="s">
        <v>40</v>
      </c>
      <c r="G889" s="131"/>
      <c r="H889" s="228">
        <v>267000</v>
      </c>
      <c r="I889" s="228">
        <v>16500</v>
      </c>
      <c r="J889" s="228"/>
      <c r="K889" s="228">
        <f t="shared" si="437"/>
        <v>250500</v>
      </c>
    </row>
    <row r="890" spans="1:11" s="138" customFormat="1" hidden="1" x14ac:dyDescent="0.2">
      <c r="A890" s="194" t="s">
        <v>776</v>
      </c>
      <c r="B890" s="175" t="s">
        <v>904</v>
      </c>
      <c r="C890" s="165">
        <v>43</v>
      </c>
      <c r="D890" s="165"/>
      <c r="E890" s="166">
        <v>32</v>
      </c>
      <c r="F890" s="167"/>
      <c r="G890" s="168"/>
      <c r="H890" s="247">
        <f t="shared" ref="H890:I890" si="454">H891+H896+H902+H912+H914</f>
        <v>3485500</v>
      </c>
      <c r="I890" s="247">
        <f t="shared" si="454"/>
        <v>880000</v>
      </c>
      <c r="J890" s="247">
        <f t="shared" ref="J890" si="455">J891+J896+J902+J912+J914</f>
        <v>128700</v>
      </c>
      <c r="K890" s="247">
        <f t="shared" si="437"/>
        <v>2734200</v>
      </c>
    </row>
    <row r="891" spans="1:11" s="138" customFormat="1" hidden="1" x14ac:dyDescent="0.2">
      <c r="A891" s="117" t="s">
        <v>776</v>
      </c>
      <c r="B891" s="101" t="s">
        <v>904</v>
      </c>
      <c r="C891" s="102">
        <v>43</v>
      </c>
      <c r="D891" s="103"/>
      <c r="E891" s="104">
        <v>321</v>
      </c>
      <c r="F891" s="140"/>
      <c r="G891" s="105"/>
      <c r="H891" s="246">
        <f t="shared" ref="H891:I891" si="456">SUM(H892:H895)</f>
        <v>139500</v>
      </c>
      <c r="I891" s="246">
        <f t="shared" si="456"/>
        <v>0</v>
      </c>
      <c r="J891" s="246">
        <f t="shared" ref="J891" si="457">SUM(J892:J895)</f>
        <v>0</v>
      </c>
      <c r="K891" s="246">
        <f t="shared" si="437"/>
        <v>139500</v>
      </c>
    </row>
    <row r="892" spans="1:11" s="100" customFormat="1" hidden="1" x14ac:dyDescent="0.2">
      <c r="A892" s="95" t="s">
        <v>776</v>
      </c>
      <c r="B892" s="93" t="s">
        <v>904</v>
      </c>
      <c r="C892" s="135">
        <v>43</v>
      </c>
      <c r="D892" s="95" t="s">
        <v>101</v>
      </c>
      <c r="E892" s="137">
        <v>3211</v>
      </c>
      <c r="F892" s="142" t="s">
        <v>42</v>
      </c>
      <c r="G892" s="131"/>
      <c r="H892" s="228">
        <v>67000</v>
      </c>
      <c r="I892" s="228"/>
      <c r="J892" s="228"/>
      <c r="K892" s="228">
        <f t="shared" si="437"/>
        <v>67000</v>
      </c>
    </row>
    <row r="893" spans="1:11" s="138" customFormat="1" ht="30" hidden="1" x14ac:dyDescent="0.2">
      <c r="A893" s="95" t="s">
        <v>776</v>
      </c>
      <c r="B893" s="93" t="s">
        <v>904</v>
      </c>
      <c r="C893" s="135">
        <v>43</v>
      </c>
      <c r="D893" s="95" t="s">
        <v>101</v>
      </c>
      <c r="E893" s="137">
        <v>3212</v>
      </c>
      <c r="F893" s="142" t="s">
        <v>43</v>
      </c>
      <c r="G893" s="131"/>
      <c r="H893" s="228">
        <v>47000</v>
      </c>
      <c r="I893" s="228"/>
      <c r="J893" s="228"/>
      <c r="K893" s="228">
        <f t="shared" si="437"/>
        <v>47000</v>
      </c>
    </row>
    <row r="894" spans="1:11" s="138" customFormat="1" ht="15" hidden="1" x14ac:dyDescent="0.2">
      <c r="A894" s="95" t="s">
        <v>776</v>
      </c>
      <c r="B894" s="93" t="s">
        <v>904</v>
      </c>
      <c r="C894" s="135">
        <v>43</v>
      </c>
      <c r="D894" s="95" t="s">
        <v>101</v>
      </c>
      <c r="E894" s="137">
        <v>3213</v>
      </c>
      <c r="F894" s="142" t="s">
        <v>44</v>
      </c>
      <c r="G894" s="131"/>
      <c r="H894" s="228">
        <v>25000</v>
      </c>
      <c r="I894" s="228"/>
      <c r="J894" s="228"/>
      <c r="K894" s="228">
        <f t="shared" si="437"/>
        <v>25000</v>
      </c>
    </row>
    <row r="895" spans="1:11" s="138" customFormat="1" ht="15" hidden="1" x14ac:dyDescent="0.2">
      <c r="A895" s="95" t="s">
        <v>776</v>
      </c>
      <c r="B895" s="93" t="s">
        <v>904</v>
      </c>
      <c r="C895" s="135">
        <v>43</v>
      </c>
      <c r="D895" s="95" t="s">
        <v>101</v>
      </c>
      <c r="E895" s="137">
        <v>3214</v>
      </c>
      <c r="F895" s="142" t="s">
        <v>45</v>
      </c>
      <c r="G895" s="131"/>
      <c r="H895" s="228">
        <v>500</v>
      </c>
      <c r="I895" s="228"/>
      <c r="J895" s="228"/>
      <c r="K895" s="228">
        <f t="shared" si="437"/>
        <v>500</v>
      </c>
    </row>
    <row r="896" spans="1:11" s="138" customFormat="1" hidden="1" x14ac:dyDescent="0.2">
      <c r="A896" s="117" t="s">
        <v>776</v>
      </c>
      <c r="B896" s="101" t="s">
        <v>904</v>
      </c>
      <c r="C896" s="102">
        <v>43</v>
      </c>
      <c r="D896" s="103"/>
      <c r="E896" s="104">
        <v>322</v>
      </c>
      <c r="F896" s="140"/>
      <c r="G896" s="105"/>
      <c r="H896" s="246">
        <f t="shared" ref="H896:I896" si="458">SUM(H897:H901)</f>
        <v>907000</v>
      </c>
      <c r="I896" s="246">
        <f t="shared" si="458"/>
        <v>600000</v>
      </c>
      <c r="J896" s="246">
        <f t="shared" ref="J896" si="459">SUM(J897:J901)</f>
        <v>3700</v>
      </c>
      <c r="K896" s="246">
        <f t="shared" si="437"/>
        <v>310700</v>
      </c>
    </row>
    <row r="897" spans="1:11" s="138" customFormat="1" ht="15" hidden="1" x14ac:dyDescent="0.2">
      <c r="A897" s="95" t="s">
        <v>776</v>
      </c>
      <c r="B897" s="93" t="s">
        <v>904</v>
      </c>
      <c r="C897" s="135">
        <v>43</v>
      </c>
      <c r="D897" s="95" t="s">
        <v>101</v>
      </c>
      <c r="E897" s="137">
        <v>3221</v>
      </c>
      <c r="F897" s="142" t="s">
        <v>297</v>
      </c>
      <c r="G897" s="131"/>
      <c r="H897" s="228">
        <v>41000</v>
      </c>
      <c r="I897" s="228"/>
      <c r="J897" s="228"/>
      <c r="K897" s="228">
        <f t="shared" si="437"/>
        <v>41000</v>
      </c>
    </row>
    <row r="898" spans="1:11" s="100" customFormat="1" hidden="1" x14ac:dyDescent="0.2">
      <c r="A898" s="95" t="s">
        <v>776</v>
      </c>
      <c r="B898" s="93" t="s">
        <v>904</v>
      </c>
      <c r="C898" s="135">
        <v>43</v>
      </c>
      <c r="D898" s="95" t="s">
        <v>101</v>
      </c>
      <c r="E898" s="137">
        <v>3223</v>
      </c>
      <c r="F898" s="142" t="s">
        <v>48</v>
      </c>
      <c r="G898" s="131"/>
      <c r="H898" s="228">
        <v>830000</v>
      </c>
      <c r="I898" s="228">
        <v>600000</v>
      </c>
      <c r="J898" s="228"/>
      <c r="K898" s="228">
        <f t="shared" si="437"/>
        <v>230000</v>
      </c>
    </row>
    <row r="899" spans="1:11" s="138" customFormat="1" ht="30" hidden="1" x14ac:dyDescent="0.2">
      <c r="A899" s="95" t="s">
        <v>776</v>
      </c>
      <c r="B899" s="93" t="s">
        <v>904</v>
      </c>
      <c r="C899" s="135">
        <v>43</v>
      </c>
      <c r="D899" s="95" t="s">
        <v>101</v>
      </c>
      <c r="E899" s="137">
        <v>3224</v>
      </c>
      <c r="F899" s="142" t="s">
        <v>155</v>
      </c>
      <c r="G899" s="131"/>
      <c r="H899" s="228">
        <v>27000</v>
      </c>
      <c r="I899" s="228"/>
      <c r="J899" s="228"/>
      <c r="K899" s="228">
        <f t="shared" si="437"/>
        <v>27000</v>
      </c>
    </row>
    <row r="900" spans="1:11" s="138" customFormat="1" ht="15" hidden="1" x14ac:dyDescent="0.2">
      <c r="A900" s="95" t="s">
        <v>776</v>
      </c>
      <c r="B900" s="93" t="s">
        <v>904</v>
      </c>
      <c r="C900" s="135">
        <v>43</v>
      </c>
      <c r="D900" s="95" t="s">
        <v>101</v>
      </c>
      <c r="E900" s="137">
        <v>3225</v>
      </c>
      <c r="F900" s="142" t="s">
        <v>473</v>
      </c>
      <c r="G900" s="131"/>
      <c r="H900" s="228">
        <v>4000</v>
      </c>
      <c r="I900" s="228"/>
      <c r="J900" s="228">
        <v>2500</v>
      </c>
      <c r="K900" s="228">
        <f t="shared" si="437"/>
        <v>6500</v>
      </c>
    </row>
    <row r="901" spans="1:11" s="138" customFormat="1" ht="15" hidden="1" x14ac:dyDescent="0.2">
      <c r="A901" s="95" t="s">
        <v>776</v>
      </c>
      <c r="B901" s="93" t="s">
        <v>904</v>
      </c>
      <c r="C901" s="135">
        <v>43</v>
      </c>
      <c r="D901" s="95" t="s">
        <v>101</v>
      </c>
      <c r="E901" s="137">
        <v>3227</v>
      </c>
      <c r="F901" s="142" t="s">
        <v>51</v>
      </c>
      <c r="G901" s="131"/>
      <c r="H901" s="228">
        <v>5000</v>
      </c>
      <c r="I901" s="228"/>
      <c r="J901" s="228">
        <v>1200</v>
      </c>
      <c r="K901" s="228">
        <f t="shared" si="437"/>
        <v>6200</v>
      </c>
    </row>
    <row r="902" spans="1:11" s="138" customFormat="1" hidden="1" x14ac:dyDescent="0.2">
      <c r="A902" s="117" t="s">
        <v>776</v>
      </c>
      <c r="B902" s="101" t="s">
        <v>904</v>
      </c>
      <c r="C902" s="102">
        <v>43</v>
      </c>
      <c r="D902" s="103"/>
      <c r="E902" s="104">
        <v>323</v>
      </c>
      <c r="F902" s="140"/>
      <c r="G902" s="105"/>
      <c r="H902" s="246">
        <f t="shared" ref="H902:I902" si="460">SUM(H903:H911)</f>
        <v>2235000</v>
      </c>
      <c r="I902" s="246">
        <f t="shared" si="460"/>
        <v>280000</v>
      </c>
      <c r="J902" s="246">
        <f t="shared" ref="J902" si="461">SUM(J903:J911)</f>
        <v>115000</v>
      </c>
      <c r="K902" s="246">
        <f t="shared" si="437"/>
        <v>2070000</v>
      </c>
    </row>
    <row r="903" spans="1:11" s="138" customFormat="1" ht="15" hidden="1" x14ac:dyDescent="0.2">
      <c r="A903" s="95" t="s">
        <v>776</v>
      </c>
      <c r="B903" s="93" t="s">
        <v>904</v>
      </c>
      <c r="C903" s="135">
        <v>43</v>
      </c>
      <c r="D903" s="95" t="s">
        <v>101</v>
      </c>
      <c r="E903" s="137">
        <v>3231</v>
      </c>
      <c r="F903" s="142" t="s">
        <v>52</v>
      </c>
      <c r="G903" s="131"/>
      <c r="H903" s="228">
        <v>40000</v>
      </c>
      <c r="I903" s="228"/>
      <c r="J903" s="228"/>
      <c r="K903" s="228">
        <f t="shared" si="437"/>
        <v>40000</v>
      </c>
    </row>
    <row r="904" spans="1:11" s="138" customFormat="1" ht="15" hidden="1" x14ac:dyDescent="0.2">
      <c r="A904" s="95" t="s">
        <v>776</v>
      </c>
      <c r="B904" s="93" t="s">
        <v>904</v>
      </c>
      <c r="C904" s="135">
        <v>43</v>
      </c>
      <c r="D904" s="95" t="s">
        <v>101</v>
      </c>
      <c r="E904" s="137">
        <v>3232</v>
      </c>
      <c r="F904" s="142" t="s">
        <v>53</v>
      </c>
      <c r="G904" s="131"/>
      <c r="H904" s="228">
        <v>1000</v>
      </c>
      <c r="I904" s="228"/>
      <c r="J904" s="228"/>
      <c r="K904" s="228">
        <f t="shared" si="437"/>
        <v>1000</v>
      </c>
    </row>
    <row r="905" spans="1:11" s="138" customFormat="1" ht="15" hidden="1" x14ac:dyDescent="0.2">
      <c r="A905" s="95" t="s">
        <v>776</v>
      </c>
      <c r="B905" s="93" t="s">
        <v>904</v>
      </c>
      <c r="C905" s="135">
        <v>43</v>
      </c>
      <c r="D905" s="95" t="s">
        <v>101</v>
      </c>
      <c r="E905" s="137">
        <v>3233</v>
      </c>
      <c r="F905" s="142" t="s">
        <v>54</v>
      </c>
      <c r="G905" s="188"/>
      <c r="H905" s="228">
        <v>200000</v>
      </c>
      <c r="I905" s="228"/>
      <c r="J905" s="228"/>
      <c r="K905" s="228">
        <f t="shared" si="437"/>
        <v>200000</v>
      </c>
    </row>
    <row r="906" spans="1:11" s="138" customFormat="1" ht="15" hidden="1" x14ac:dyDescent="0.2">
      <c r="A906" s="95" t="s">
        <v>776</v>
      </c>
      <c r="B906" s="93" t="s">
        <v>904</v>
      </c>
      <c r="C906" s="135">
        <v>43</v>
      </c>
      <c r="D906" s="95" t="s">
        <v>101</v>
      </c>
      <c r="E906" s="137">
        <v>3234</v>
      </c>
      <c r="F906" s="142" t="s">
        <v>55</v>
      </c>
      <c r="G906" s="188"/>
      <c r="H906" s="228">
        <v>304000</v>
      </c>
      <c r="I906" s="228"/>
      <c r="J906" s="228"/>
      <c r="K906" s="228">
        <f t="shared" si="437"/>
        <v>304000</v>
      </c>
    </row>
    <row r="907" spans="1:11" s="138" customFormat="1" ht="15" hidden="1" x14ac:dyDescent="0.2">
      <c r="A907" s="95" t="s">
        <v>776</v>
      </c>
      <c r="B907" s="93" t="s">
        <v>904</v>
      </c>
      <c r="C907" s="135">
        <v>43</v>
      </c>
      <c r="D907" s="95" t="s">
        <v>101</v>
      </c>
      <c r="E907" s="137">
        <v>3235</v>
      </c>
      <c r="F907" s="142" t="s">
        <v>56</v>
      </c>
      <c r="G907" s="188"/>
      <c r="H907" s="228">
        <v>110000</v>
      </c>
      <c r="I907" s="228"/>
      <c r="J907" s="228">
        <v>45000</v>
      </c>
      <c r="K907" s="228">
        <f t="shared" si="437"/>
        <v>155000</v>
      </c>
    </row>
    <row r="908" spans="1:11" s="100" customFormat="1" hidden="1" x14ac:dyDescent="0.2">
      <c r="A908" s="95" t="s">
        <v>776</v>
      </c>
      <c r="B908" s="93" t="s">
        <v>904</v>
      </c>
      <c r="C908" s="135">
        <v>43</v>
      </c>
      <c r="D908" s="95" t="s">
        <v>101</v>
      </c>
      <c r="E908" s="137">
        <v>3236</v>
      </c>
      <c r="F908" s="142" t="s">
        <v>57</v>
      </c>
      <c r="G908" s="188"/>
      <c r="H908" s="228">
        <v>20000</v>
      </c>
      <c r="I908" s="228"/>
      <c r="J908" s="228"/>
      <c r="K908" s="228">
        <f t="shared" si="437"/>
        <v>20000</v>
      </c>
    </row>
    <row r="909" spans="1:11" s="138" customFormat="1" ht="15" hidden="1" x14ac:dyDescent="0.2">
      <c r="A909" s="95" t="s">
        <v>776</v>
      </c>
      <c r="B909" s="93" t="s">
        <v>904</v>
      </c>
      <c r="C909" s="135">
        <v>43</v>
      </c>
      <c r="D909" s="95" t="s">
        <v>101</v>
      </c>
      <c r="E909" s="137">
        <v>3237</v>
      </c>
      <c r="F909" s="142" t="s">
        <v>58</v>
      </c>
      <c r="G909" s="188"/>
      <c r="H909" s="228">
        <v>360000</v>
      </c>
      <c r="I909" s="228"/>
      <c r="J909" s="228">
        <v>70000</v>
      </c>
      <c r="K909" s="228">
        <f t="shared" si="437"/>
        <v>430000</v>
      </c>
    </row>
    <row r="910" spans="1:11" s="100" customFormat="1" hidden="1" x14ac:dyDescent="0.2">
      <c r="A910" s="95" t="s">
        <v>776</v>
      </c>
      <c r="B910" s="93" t="s">
        <v>904</v>
      </c>
      <c r="C910" s="135">
        <v>43</v>
      </c>
      <c r="D910" s="95" t="s">
        <v>101</v>
      </c>
      <c r="E910" s="137">
        <v>3238</v>
      </c>
      <c r="F910" s="142" t="s">
        <v>59</v>
      </c>
      <c r="G910" s="188"/>
      <c r="H910" s="228">
        <v>200000</v>
      </c>
      <c r="I910" s="228"/>
      <c r="J910" s="228"/>
      <c r="K910" s="228">
        <f t="shared" si="437"/>
        <v>200000</v>
      </c>
    </row>
    <row r="911" spans="1:11" s="138" customFormat="1" ht="15" hidden="1" x14ac:dyDescent="0.2">
      <c r="A911" s="95" t="s">
        <v>776</v>
      </c>
      <c r="B911" s="93" t="s">
        <v>904</v>
      </c>
      <c r="C911" s="135">
        <v>43</v>
      </c>
      <c r="D911" s="95" t="s">
        <v>101</v>
      </c>
      <c r="E911" s="137">
        <v>3239</v>
      </c>
      <c r="F911" s="142" t="s">
        <v>60</v>
      </c>
      <c r="G911" s="189"/>
      <c r="H911" s="228">
        <v>1000000</v>
      </c>
      <c r="I911" s="228">
        <v>280000</v>
      </c>
      <c r="J911" s="228"/>
      <c r="K911" s="228">
        <f t="shared" si="437"/>
        <v>720000</v>
      </c>
    </row>
    <row r="912" spans="1:11" s="138" customFormat="1" hidden="1" x14ac:dyDescent="0.2">
      <c r="A912" s="117" t="s">
        <v>776</v>
      </c>
      <c r="B912" s="101" t="s">
        <v>904</v>
      </c>
      <c r="C912" s="146">
        <v>43</v>
      </c>
      <c r="D912" s="103"/>
      <c r="E912" s="104">
        <v>324</v>
      </c>
      <c r="F912" s="140"/>
      <c r="G912" s="190"/>
      <c r="H912" s="246">
        <f t="shared" ref="H912:J912" si="462">SUM(H913)</f>
        <v>1000</v>
      </c>
      <c r="I912" s="246">
        <f t="shared" si="462"/>
        <v>0</v>
      </c>
      <c r="J912" s="246">
        <f t="shared" si="462"/>
        <v>0</v>
      </c>
      <c r="K912" s="246">
        <f t="shared" si="437"/>
        <v>1000</v>
      </c>
    </row>
    <row r="913" spans="1:11" s="138" customFormat="1" ht="30" hidden="1" x14ac:dyDescent="0.2">
      <c r="A913" s="95" t="s">
        <v>776</v>
      </c>
      <c r="B913" s="93" t="s">
        <v>904</v>
      </c>
      <c r="C913" s="135">
        <v>43</v>
      </c>
      <c r="D913" s="95" t="s">
        <v>101</v>
      </c>
      <c r="E913" s="137">
        <v>3241</v>
      </c>
      <c r="F913" s="142" t="s">
        <v>205</v>
      </c>
      <c r="G913" s="188"/>
      <c r="H913" s="228">
        <v>1000</v>
      </c>
      <c r="I913" s="228"/>
      <c r="J913" s="228"/>
      <c r="K913" s="228">
        <f t="shared" si="437"/>
        <v>1000</v>
      </c>
    </row>
    <row r="914" spans="1:11" s="138" customFormat="1" hidden="1" x14ac:dyDescent="0.2">
      <c r="A914" s="117" t="s">
        <v>776</v>
      </c>
      <c r="B914" s="101" t="s">
        <v>904</v>
      </c>
      <c r="C914" s="146">
        <v>43</v>
      </c>
      <c r="D914" s="103"/>
      <c r="E914" s="104">
        <v>329</v>
      </c>
      <c r="F914" s="140"/>
      <c r="G914" s="190"/>
      <c r="H914" s="246">
        <f t="shared" ref="H914:I914" si="463">SUM(H915:H921)</f>
        <v>203000</v>
      </c>
      <c r="I914" s="246">
        <f t="shared" si="463"/>
        <v>0</v>
      </c>
      <c r="J914" s="246">
        <f t="shared" ref="J914" si="464">SUM(J915:J921)</f>
        <v>10000</v>
      </c>
      <c r="K914" s="246">
        <f t="shared" si="437"/>
        <v>213000</v>
      </c>
    </row>
    <row r="915" spans="1:11" s="138" customFormat="1" ht="30" hidden="1" x14ac:dyDescent="0.2">
      <c r="A915" s="95" t="s">
        <v>776</v>
      </c>
      <c r="B915" s="93" t="s">
        <v>904</v>
      </c>
      <c r="C915" s="135">
        <v>43</v>
      </c>
      <c r="D915" s="95" t="s">
        <v>101</v>
      </c>
      <c r="E915" s="137">
        <v>3291</v>
      </c>
      <c r="F915" s="142" t="s">
        <v>474</v>
      </c>
      <c r="G915" s="188"/>
      <c r="H915" s="228">
        <v>43000</v>
      </c>
      <c r="I915" s="228"/>
      <c r="J915" s="228"/>
      <c r="K915" s="228">
        <f t="shared" si="437"/>
        <v>43000</v>
      </c>
    </row>
    <row r="916" spans="1:11" s="138" customFormat="1" ht="15" hidden="1" x14ac:dyDescent="0.2">
      <c r="A916" s="95" t="s">
        <v>776</v>
      </c>
      <c r="B916" s="93" t="s">
        <v>904</v>
      </c>
      <c r="C916" s="135">
        <v>43</v>
      </c>
      <c r="D916" s="95" t="s">
        <v>101</v>
      </c>
      <c r="E916" s="137">
        <v>3292</v>
      </c>
      <c r="F916" s="142" t="s">
        <v>63</v>
      </c>
      <c r="G916" s="188"/>
      <c r="H916" s="228">
        <v>40000</v>
      </c>
      <c r="I916" s="228"/>
      <c r="J916" s="228"/>
      <c r="K916" s="228">
        <f t="shared" si="437"/>
        <v>40000</v>
      </c>
    </row>
    <row r="917" spans="1:11" s="138" customFormat="1" ht="15" hidden="1" x14ac:dyDescent="0.2">
      <c r="A917" s="95" t="s">
        <v>776</v>
      </c>
      <c r="B917" s="93" t="s">
        <v>904</v>
      </c>
      <c r="C917" s="135">
        <v>43</v>
      </c>
      <c r="D917" s="95" t="s">
        <v>101</v>
      </c>
      <c r="E917" s="137">
        <v>3293</v>
      </c>
      <c r="F917" s="142" t="s">
        <v>64</v>
      </c>
      <c r="G917" s="188"/>
      <c r="H917" s="228">
        <v>71000</v>
      </c>
      <c r="I917" s="228"/>
      <c r="J917" s="228"/>
      <c r="K917" s="228">
        <f t="shared" si="437"/>
        <v>71000</v>
      </c>
    </row>
    <row r="918" spans="1:11" ht="15" hidden="1" x14ac:dyDescent="0.2">
      <c r="A918" s="95" t="s">
        <v>776</v>
      </c>
      <c r="B918" s="93" t="s">
        <v>904</v>
      </c>
      <c r="C918" s="135">
        <v>43</v>
      </c>
      <c r="D918" s="95" t="s">
        <v>101</v>
      </c>
      <c r="E918" s="137">
        <v>3294</v>
      </c>
      <c r="F918" s="142" t="s">
        <v>605</v>
      </c>
      <c r="G918" s="188"/>
      <c r="H918" s="228">
        <v>35000</v>
      </c>
      <c r="I918" s="228"/>
      <c r="J918" s="228"/>
      <c r="K918" s="228">
        <f t="shared" si="437"/>
        <v>35000</v>
      </c>
    </row>
    <row r="919" spans="1:11" s="100" customFormat="1" hidden="1" x14ac:dyDescent="0.2">
      <c r="A919" s="95" t="s">
        <v>776</v>
      </c>
      <c r="B919" s="93" t="s">
        <v>904</v>
      </c>
      <c r="C919" s="135">
        <v>43</v>
      </c>
      <c r="D919" s="95" t="s">
        <v>101</v>
      </c>
      <c r="E919" s="137">
        <v>3295</v>
      </c>
      <c r="F919" s="142" t="s">
        <v>66</v>
      </c>
      <c r="G919" s="189"/>
      <c r="H919" s="228">
        <v>13000</v>
      </c>
      <c r="I919" s="228"/>
      <c r="J919" s="228">
        <v>7000</v>
      </c>
      <c r="K919" s="228">
        <f t="shared" si="437"/>
        <v>20000</v>
      </c>
    </row>
    <row r="920" spans="1:11" s="138" customFormat="1" ht="15" hidden="1" x14ac:dyDescent="0.2">
      <c r="A920" s="95" t="s">
        <v>776</v>
      </c>
      <c r="B920" s="93" t="s">
        <v>904</v>
      </c>
      <c r="C920" s="135">
        <v>43</v>
      </c>
      <c r="D920" s="95" t="s">
        <v>101</v>
      </c>
      <c r="E920" s="137">
        <v>3296</v>
      </c>
      <c r="F920" s="142" t="s">
        <v>607</v>
      </c>
      <c r="G920" s="189"/>
      <c r="H920" s="228">
        <v>500</v>
      </c>
      <c r="I920" s="228"/>
      <c r="J920" s="228"/>
      <c r="K920" s="228">
        <f t="shared" si="437"/>
        <v>500</v>
      </c>
    </row>
    <row r="921" spans="1:11" s="138" customFormat="1" ht="15" hidden="1" x14ac:dyDescent="0.2">
      <c r="A921" s="95" t="s">
        <v>776</v>
      </c>
      <c r="B921" s="93" t="s">
        <v>904</v>
      </c>
      <c r="C921" s="135">
        <v>43</v>
      </c>
      <c r="D921" s="95" t="s">
        <v>101</v>
      </c>
      <c r="E921" s="137">
        <v>3299</v>
      </c>
      <c r="F921" s="142" t="s">
        <v>67</v>
      </c>
      <c r="G921" s="131"/>
      <c r="H921" s="228">
        <v>500</v>
      </c>
      <c r="I921" s="228"/>
      <c r="J921" s="228">
        <v>3000</v>
      </c>
      <c r="K921" s="228">
        <f t="shared" si="437"/>
        <v>3500</v>
      </c>
    </row>
    <row r="922" spans="1:11" s="138" customFormat="1" hidden="1" x14ac:dyDescent="0.2">
      <c r="A922" s="194" t="s">
        <v>776</v>
      </c>
      <c r="B922" s="175" t="s">
        <v>904</v>
      </c>
      <c r="C922" s="165">
        <v>43</v>
      </c>
      <c r="D922" s="165"/>
      <c r="E922" s="166">
        <v>34</v>
      </c>
      <c r="F922" s="167"/>
      <c r="G922" s="168"/>
      <c r="H922" s="247">
        <f t="shared" ref="H922:J922" si="465">H923</f>
        <v>8500</v>
      </c>
      <c r="I922" s="247">
        <f t="shared" si="465"/>
        <v>0</v>
      </c>
      <c r="J922" s="247">
        <f t="shared" si="465"/>
        <v>0</v>
      </c>
      <c r="K922" s="247">
        <f t="shared" si="437"/>
        <v>8500</v>
      </c>
    </row>
    <row r="923" spans="1:11" s="100" customFormat="1" hidden="1" x14ac:dyDescent="0.2">
      <c r="A923" s="117" t="s">
        <v>776</v>
      </c>
      <c r="B923" s="101" t="s">
        <v>904</v>
      </c>
      <c r="C923" s="146">
        <v>43</v>
      </c>
      <c r="D923" s="103"/>
      <c r="E923" s="104">
        <v>343</v>
      </c>
      <c r="F923" s="140"/>
      <c r="G923" s="105"/>
      <c r="H923" s="246">
        <f t="shared" ref="H923:I923" si="466">SUM(H924:H926)</f>
        <v>8500</v>
      </c>
      <c r="I923" s="246">
        <f t="shared" si="466"/>
        <v>0</v>
      </c>
      <c r="J923" s="246">
        <f t="shared" ref="J923" si="467">SUM(J924:J926)</f>
        <v>0</v>
      </c>
      <c r="K923" s="246">
        <f t="shared" si="437"/>
        <v>8500</v>
      </c>
    </row>
    <row r="924" spans="1:11" ht="15" hidden="1" x14ac:dyDescent="0.2">
      <c r="A924" s="95" t="s">
        <v>776</v>
      </c>
      <c r="B924" s="93" t="s">
        <v>904</v>
      </c>
      <c r="C924" s="135">
        <v>43</v>
      </c>
      <c r="D924" s="95" t="s">
        <v>101</v>
      </c>
      <c r="E924" s="137">
        <v>3431</v>
      </c>
      <c r="F924" s="142" t="s">
        <v>68</v>
      </c>
      <c r="G924" s="131"/>
      <c r="H924" s="228">
        <v>7000</v>
      </c>
      <c r="I924" s="228"/>
      <c r="J924" s="228"/>
      <c r="K924" s="228">
        <f t="shared" ref="K924:K990" si="468">H924-I924+J924</f>
        <v>7000</v>
      </c>
    </row>
    <row r="925" spans="1:11" s="100" customFormat="1" hidden="1" x14ac:dyDescent="0.2">
      <c r="A925" s="95" t="s">
        <v>776</v>
      </c>
      <c r="B925" s="93" t="s">
        <v>904</v>
      </c>
      <c r="C925" s="135">
        <v>43</v>
      </c>
      <c r="D925" s="95" t="s">
        <v>101</v>
      </c>
      <c r="E925" s="137">
        <v>3433</v>
      </c>
      <c r="F925" s="142" t="s">
        <v>69</v>
      </c>
      <c r="G925" s="131"/>
      <c r="H925" s="228">
        <v>1000</v>
      </c>
      <c r="I925" s="228"/>
      <c r="J925" s="228"/>
      <c r="K925" s="228">
        <f t="shared" si="468"/>
        <v>1000</v>
      </c>
    </row>
    <row r="926" spans="1:11" s="138" customFormat="1" ht="15" hidden="1" x14ac:dyDescent="0.2">
      <c r="A926" s="95" t="s">
        <v>776</v>
      </c>
      <c r="B926" s="93" t="s">
        <v>904</v>
      </c>
      <c r="C926" s="135">
        <v>43</v>
      </c>
      <c r="D926" s="95" t="s">
        <v>101</v>
      </c>
      <c r="E926" s="137">
        <v>3434</v>
      </c>
      <c r="F926" s="142" t="s">
        <v>70</v>
      </c>
      <c r="G926" s="131"/>
      <c r="H926" s="228">
        <v>500</v>
      </c>
      <c r="I926" s="228"/>
      <c r="J926" s="228"/>
      <c r="K926" s="228">
        <f t="shared" si="468"/>
        <v>500</v>
      </c>
    </row>
    <row r="927" spans="1:11" ht="67.5" hidden="1" x14ac:dyDescent="0.2">
      <c r="A927" s="195" t="s">
        <v>776</v>
      </c>
      <c r="B927" s="170" t="s">
        <v>905</v>
      </c>
      <c r="C927" s="170"/>
      <c r="D927" s="170"/>
      <c r="E927" s="171"/>
      <c r="F927" s="173" t="s">
        <v>873</v>
      </c>
      <c r="G927" s="174" t="s">
        <v>616</v>
      </c>
      <c r="H927" s="248">
        <f>H928+H931+H934+H938+H954+H964+H961+H970+H967</f>
        <v>2088500</v>
      </c>
      <c r="I927" s="248">
        <f t="shared" ref="I927:J927" si="469">I928+I931+I934+I938+I954+I964+I961+I970+I967</f>
        <v>200000</v>
      </c>
      <c r="J927" s="248">
        <f t="shared" si="469"/>
        <v>2160600</v>
      </c>
      <c r="K927" s="248">
        <f t="shared" si="468"/>
        <v>4049100</v>
      </c>
    </row>
    <row r="928" spans="1:11" s="100" customFormat="1" hidden="1" x14ac:dyDescent="0.2">
      <c r="A928" s="183" t="s">
        <v>776</v>
      </c>
      <c r="B928" s="164" t="s">
        <v>905</v>
      </c>
      <c r="C928" s="165">
        <v>31</v>
      </c>
      <c r="D928" s="164"/>
      <c r="E928" s="166">
        <v>32</v>
      </c>
      <c r="F928" s="167"/>
      <c r="G928" s="167"/>
      <c r="H928" s="181">
        <f t="shared" ref="H928:J929" si="470">H929</f>
        <v>633000</v>
      </c>
      <c r="I928" s="181">
        <f t="shared" si="470"/>
        <v>0</v>
      </c>
      <c r="J928" s="181">
        <f t="shared" si="470"/>
        <v>600000</v>
      </c>
      <c r="K928" s="181">
        <f t="shared" si="468"/>
        <v>1233000</v>
      </c>
    </row>
    <row r="929" spans="1:11" s="138" customFormat="1" hidden="1" x14ac:dyDescent="0.2">
      <c r="A929" s="117" t="s">
        <v>776</v>
      </c>
      <c r="B929" s="101" t="s">
        <v>905</v>
      </c>
      <c r="C929" s="102">
        <v>31</v>
      </c>
      <c r="D929" s="117"/>
      <c r="E929" s="112">
        <v>323</v>
      </c>
      <c r="F929" s="140"/>
      <c r="G929" s="182"/>
      <c r="H929" s="107">
        <f t="shared" si="470"/>
        <v>633000</v>
      </c>
      <c r="I929" s="107">
        <f t="shared" si="470"/>
        <v>0</v>
      </c>
      <c r="J929" s="107">
        <f t="shared" si="470"/>
        <v>600000</v>
      </c>
      <c r="K929" s="107">
        <f t="shared" si="468"/>
        <v>1233000</v>
      </c>
    </row>
    <row r="930" spans="1:11" s="100" customFormat="1" hidden="1" x14ac:dyDescent="0.2">
      <c r="A930" s="95" t="s">
        <v>776</v>
      </c>
      <c r="B930" s="93" t="s">
        <v>905</v>
      </c>
      <c r="C930" s="135">
        <v>31</v>
      </c>
      <c r="D930" s="95" t="s">
        <v>101</v>
      </c>
      <c r="E930" s="137">
        <v>3232</v>
      </c>
      <c r="F930" s="142" t="s">
        <v>53</v>
      </c>
      <c r="G930" s="131"/>
      <c r="H930" s="228">
        <v>633000</v>
      </c>
      <c r="I930" s="228"/>
      <c r="J930" s="228">
        <v>600000</v>
      </c>
      <c r="K930" s="228">
        <f t="shared" si="468"/>
        <v>1233000</v>
      </c>
    </row>
    <row r="931" spans="1:11" s="100" customFormat="1" hidden="1" x14ac:dyDescent="0.2">
      <c r="A931" s="183" t="s">
        <v>776</v>
      </c>
      <c r="B931" s="164" t="s">
        <v>905</v>
      </c>
      <c r="C931" s="165">
        <v>43</v>
      </c>
      <c r="D931" s="164"/>
      <c r="E931" s="166">
        <v>32</v>
      </c>
      <c r="F931" s="167"/>
      <c r="G931" s="167"/>
      <c r="H931" s="181">
        <f t="shared" ref="H931:J932" si="471">H932</f>
        <v>100000</v>
      </c>
      <c r="I931" s="181">
        <f t="shared" si="471"/>
        <v>0</v>
      </c>
      <c r="J931" s="181">
        <f t="shared" si="471"/>
        <v>200000</v>
      </c>
      <c r="K931" s="181">
        <f t="shared" si="468"/>
        <v>300000</v>
      </c>
    </row>
    <row r="932" spans="1:11" s="149" customFormat="1" hidden="1" x14ac:dyDescent="0.2">
      <c r="A932" s="117" t="s">
        <v>776</v>
      </c>
      <c r="B932" s="101" t="s">
        <v>905</v>
      </c>
      <c r="C932" s="102">
        <v>43</v>
      </c>
      <c r="D932" s="117"/>
      <c r="E932" s="112">
        <v>323</v>
      </c>
      <c r="F932" s="140"/>
      <c r="G932" s="182"/>
      <c r="H932" s="107">
        <f t="shared" si="471"/>
        <v>100000</v>
      </c>
      <c r="I932" s="107">
        <f t="shared" si="471"/>
        <v>0</v>
      </c>
      <c r="J932" s="107">
        <f t="shared" si="471"/>
        <v>200000</v>
      </c>
      <c r="K932" s="107">
        <f t="shared" si="468"/>
        <v>300000</v>
      </c>
    </row>
    <row r="933" spans="1:11" s="149" customFormat="1" hidden="1" x14ac:dyDescent="0.2">
      <c r="A933" s="95" t="s">
        <v>776</v>
      </c>
      <c r="B933" s="93" t="s">
        <v>905</v>
      </c>
      <c r="C933" s="135">
        <v>43</v>
      </c>
      <c r="D933" s="95" t="s">
        <v>101</v>
      </c>
      <c r="E933" s="137">
        <v>3232</v>
      </c>
      <c r="F933" s="142" t="s">
        <v>53</v>
      </c>
      <c r="G933" s="131"/>
      <c r="H933" s="228">
        <v>100000</v>
      </c>
      <c r="I933" s="228"/>
      <c r="J933" s="228">
        <v>200000</v>
      </c>
      <c r="K933" s="228">
        <f t="shared" si="468"/>
        <v>300000</v>
      </c>
    </row>
    <row r="934" spans="1:11" s="100" customFormat="1" hidden="1" x14ac:dyDescent="0.2">
      <c r="A934" s="183" t="s">
        <v>776</v>
      </c>
      <c r="B934" s="164" t="s">
        <v>905</v>
      </c>
      <c r="C934" s="165">
        <v>43</v>
      </c>
      <c r="D934" s="165"/>
      <c r="E934" s="166">
        <v>41</v>
      </c>
      <c r="F934" s="167"/>
      <c r="G934" s="168"/>
      <c r="H934" s="247">
        <f t="shared" ref="H934:J934" si="472">H935</f>
        <v>35500</v>
      </c>
      <c r="I934" s="247">
        <f t="shared" si="472"/>
        <v>0</v>
      </c>
      <c r="J934" s="247">
        <f t="shared" si="472"/>
        <v>0</v>
      </c>
      <c r="K934" s="247">
        <f t="shared" si="468"/>
        <v>35500</v>
      </c>
    </row>
    <row r="935" spans="1:11" s="100" customFormat="1" hidden="1" x14ac:dyDescent="0.2">
      <c r="A935" s="117" t="s">
        <v>776</v>
      </c>
      <c r="B935" s="101" t="s">
        <v>905</v>
      </c>
      <c r="C935" s="102">
        <v>43</v>
      </c>
      <c r="D935" s="103"/>
      <c r="E935" s="104">
        <v>412</v>
      </c>
      <c r="F935" s="140"/>
      <c r="G935" s="105"/>
      <c r="H935" s="246">
        <f t="shared" ref="H935:I935" si="473">SUM(H936:H937)</f>
        <v>35500</v>
      </c>
      <c r="I935" s="246">
        <f t="shared" si="473"/>
        <v>0</v>
      </c>
      <c r="J935" s="246">
        <f t="shared" ref="J935" si="474">SUM(J936:J937)</f>
        <v>0</v>
      </c>
      <c r="K935" s="246">
        <f t="shared" si="468"/>
        <v>35500</v>
      </c>
    </row>
    <row r="936" spans="1:11" s="149" customFormat="1" hidden="1" x14ac:dyDescent="0.2">
      <c r="A936" s="95" t="s">
        <v>776</v>
      </c>
      <c r="B936" s="93" t="s">
        <v>905</v>
      </c>
      <c r="C936" s="135">
        <v>43</v>
      </c>
      <c r="D936" s="95" t="s">
        <v>101</v>
      </c>
      <c r="E936" s="137">
        <v>4123</v>
      </c>
      <c r="F936" s="142" t="s">
        <v>83</v>
      </c>
      <c r="G936" s="131"/>
      <c r="H936" s="228">
        <v>35000</v>
      </c>
      <c r="I936" s="228"/>
      <c r="J936" s="228"/>
      <c r="K936" s="228">
        <f t="shared" si="468"/>
        <v>35000</v>
      </c>
    </row>
    <row r="937" spans="1:11" s="149" customFormat="1" hidden="1" x14ac:dyDescent="0.2">
      <c r="A937" s="95" t="s">
        <v>776</v>
      </c>
      <c r="B937" s="93" t="s">
        <v>905</v>
      </c>
      <c r="C937" s="135">
        <v>43</v>
      </c>
      <c r="D937" s="95" t="s">
        <v>101</v>
      </c>
      <c r="E937" s="137">
        <v>4126</v>
      </c>
      <c r="F937" s="142" t="s">
        <v>84</v>
      </c>
      <c r="G937" s="131"/>
      <c r="H937" s="228">
        <v>500</v>
      </c>
      <c r="I937" s="228"/>
      <c r="J937" s="228"/>
      <c r="K937" s="228">
        <f t="shared" si="468"/>
        <v>500</v>
      </c>
    </row>
    <row r="938" spans="1:11" s="149" customFormat="1" hidden="1" x14ac:dyDescent="0.2">
      <c r="A938" s="183" t="s">
        <v>776</v>
      </c>
      <c r="B938" s="164" t="s">
        <v>905</v>
      </c>
      <c r="C938" s="165">
        <v>43</v>
      </c>
      <c r="D938" s="165"/>
      <c r="E938" s="166">
        <v>42</v>
      </c>
      <c r="F938" s="167"/>
      <c r="G938" s="168"/>
      <c r="H938" s="247">
        <f t="shared" ref="H938:I938" si="475">H939+H943+H949+H951</f>
        <v>1010000</v>
      </c>
      <c r="I938" s="247">
        <f t="shared" si="475"/>
        <v>200000</v>
      </c>
      <c r="J938" s="247">
        <f t="shared" ref="J938" si="476">J939+J943+J949+J951</f>
        <v>258100</v>
      </c>
      <c r="K938" s="247">
        <f t="shared" si="468"/>
        <v>1068100</v>
      </c>
    </row>
    <row r="939" spans="1:11" s="100" customFormat="1" hidden="1" x14ac:dyDescent="0.2">
      <c r="A939" s="117" t="s">
        <v>776</v>
      </c>
      <c r="B939" s="101" t="s">
        <v>905</v>
      </c>
      <c r="C939" s="102">
        <v>43</v>
      </c>
      <c r="D939" s="103"/>
      <c r="E939" s="104">
        <v>421</v>
      </c>
      <c r="F939" s="140"/>
      <c r="G939" s="105"/>
      <c r="H939" s="148">
        <f t="shared" ref="H939:I939" si="477">H942+H941+H940</f>
        <v>121000</v>
      </c>
      <c r="I939" s="148">
        <f t="shared" si="477"/>
        <v>0</v>
      </c>
      <c r="J939" s="148">
        <f t="shared" ref="J939" si="478">J942+J941+J940</f>
        <v>247000</v>
      </c>
      <c r="K939" s="148">
        <f t="shared" si="468"/>
        <v>368000</v>
      </c>
    </row>
    <row r="940" spans="1:11" s="149" customFormat="1" hidden="1" x14ac:dyDescent="0.2">
      <c r="A940" s="95" t="s">
        <v>776</v>
      </c>
      <c r="B940" s="93" t="s">
        <v>905</v>
      </c>
      <c r="C940" s="135">
        <v>43</v>
      </c>
      <c r="D940" s="95" t="s">
        <v>101</v>
      </c>
      <c r="E940" s="137">
        <v>4212</v>
      </c>
      <c r="F940" s="142" t="s">
        <v>838</v>
      </c>
      <c r="G940" s="131"/>
      <c r="H940" s="228">
        <v>1000</v>
      </c>
      <c r="I940" s="228"/>
      <c r="J940" s="228">
        <v>85000</v>
      </c>
      <c r="K940" s="228">
        <f t="shared" si="468"/>
        <v>86000</v>
      </c>
    </row>
    <row r="941" spans="1:11" s="149" customFormat="1" hidden="1" x14ac:dyDescent="0.2">
      <c r="A941" s="95" t="s">
        <v>776</v>
      </c>
      <c r="B941" s="93" t="s">
        <v>905</v>
      </c>
      <c r="C941" s="135">
        <v>43</v>
      </c>
      <c r="D941" s="95" t="s">
        <v>101</v>
      </c>
      <c r="E941" s="137">
        <v>4213</v>
      </c>
      <c r="F941" s="142" t="s">
        <v>906</v>
      </c>
      <c r="G941" s="131"/>
      <c r="H941" s="228">
        <v>20000</v>
      </c>
      <c r="I941" s="228"/>
      <c r="J941" s="228">
        <v>12000</v>
      </c>
      <c r="K941" s="228">
        <f t="shared" si="468"/>
        <v>32000</v>
      </c>
    </row>
    <row r="942" spans="1:11" s="149" customFormat="1" hidden="1" x14ac:dyDescent="0.2">
      <c r="A942" s="95" t="s">
        <v>776</v>
      </c>
      <c r="B942" s="93" t="s">
        <v>905</v>
      </c>
      <c r="C942" s="135">
        <v>43</v>
      </c>
      <c r="D942" s="95" t="s">
        <v>101</v>
      </c>
      <c r="E942" s="137">
        <v>4214</v>
      </c>
      <c r="F942" s="142" t="s">
        <v>500</v>
      </c>
      <c r="G942" s="131"/>
      <c r="H942" s="228">
        <v>100000</v>
      </c>
      <c r="I942" s="228"/>
      <c r="J942" s="228">
        <v>150000</v>
      </c>
      <c r="K942" s="228">
        <f t="shared" si="468"/>
        <v>250000</v>
      </c>
    </row>
    <row r="943" spans="1:11" s="149" customFormat="1" hidden="1" x14ac:dyDescent="0.2">
      <c r="A943" s="117" t="s">
        <v>776</v>
      </c>
      <c r="B943" s="101" t="s">
        <v>905</v>
      </c>
      <c r="C943" s="102">
        <v>43</v>
      </c>
      <c r="D943" s="103"/>
      <c r="E943" s="104">
        <v>422</v>
      </c>
      <c r="F943" s="140"/>
      <c r="G943" s="105"/>
      <c r="H943" s="148">
        <f t="shared" ref="H943:I943" si="479">SUM(H944:H948)</f>
        <v>318000</v>
      </c>
      <c r="I943" s="148">
        <f t="shared" si="479"/>
        <v>0</v>
      </c>
      <c r="J943" s="148">
        <f t="shared" ref="J943" si="480">SUM(J944:J948)</f>
        <v>11100</v>
      </c>
      <c r="K943" s="148">
        <f t="shared" si="468"/>
        <v>329100</v>
      </c>
    </row>
    <row r="944" spans="1:11" s="149" customFormat="1" hidden="1" x14ac:dyDescent="0.2">
      <c r="A944" s="95" t="s">
        <v>776</v>
      </c>
      <c r="B944" s="93" t="s">
        <v>905</v>
      </c>
      <c r="C944" s="135">
        <v>43</v>
      </c>
      <c r="D944" s="95" t="s">
        <v>101</v>
      </c>
      <c r="E944" s="137">
        <v>4221</v>
      </c>
      <c r="F944" s="142" t="s">
        <v>74</v>
      </c>
      <c r="G944" s="131"/>
      <c r="H944" s="228">
        <v>70000</v>
      </c>
      <c r="I944" s="228"/>
      <c r="J944" s="228">
        <v>10000</v>
      </c>
      <c r="K944" s="228">
        <f t="shared" si="468"/>
        <v>80000</v>
      </c>
    </row>
    <row r="945" spans="1:11" s="100" customFormat="1" hidden="1" x14ac:dyDescent="0.2">
      <c r="A945" s="95" t="s">
        <v>776</v>
      </c>
      <c r="B945" s="93" t="s">
        <v>905</v>
      </c>
      <c r="C945" s="135">
        <v>43</v>
      </c>
      <c r="D945" s="95" t="s">
        <v>101</v>
      </c>
      <c r="E945" s="137">
        <v>4222</v>
      </c>
      <c r="F945" s="142" t="s">
        <v>75</v>
      </c>
      <c r="G945" s="131"/>
      <c r="H945" s="228">
        <v>40000</v>
      </c>
      <c r="I945" s="228"/>
      <c r="J945" s="228"/>
      <c r="K945" s="228">
        <f t="shared" si="468"/>
        <v>40000</v>
      </c>
    </row>
    <row r="946" spans="1:11" s="149" customFormat="1" hidden="1" x14ac:dyDescent="0.2">
      <c r="A946" s="95" t="s">
        <v>776</v>
      </c>
      <c r="B946" s="93" t="s">
        <v>905</v>
      </c>
      <c r="C946" s="135">
        <v>43</v>
      </c>
      <c r="D946" s="95" t="s">
        <v>101</v>
      </c>
      <c r="E946" s="137">
        <v>4223</v>
      </c>
      <c r="F946" s="142" t="s">
        <v>76</v>
      </c>
      <c r="G946" s="131"/>
      <c r="H946" s="228">
        <v>7000</v>
      </c>
      <c r="I946" s="228"/>
      <c r="J946" s="228">
        <v>1100</v>
      </c>
      <c r="K946" s="228">
        <f t="shared" si="468"/>
        <v>8100</v>
      </c>
    </row>
    <row r="947" spans="1:11" s="100" customFormat="1" hidden="1" x14ac:dyDescent="0.2">
      <c r="A947" s="95" t="s">
        <v>776</v>
      </c>
      <c r="B947" s="93" t="s">
        <v>905</v>
      </c>
      <c r="C947" s="135">
        <v>43</v>
      </c>
      <c r="D947" s="95" t="s">
        <v>101</v>
      </c>
      <c r="E947" s="137">
        <v>4225</v>
      </c>
      <c r="F947" s="142" t="s">
        <v>85</v>
      </c>
      <c r="G947" s="131"/>
      <c r="H947" s="228">
        <v>1000</v>
      </c>
      <c r="I947" s="228"/>
      <c r="J947" s="228"/>
      <c r="K947" s="228">
        <f t="shared" si="468"/>
        <v>1000</v>
      </c>
    </row>
    <row r="948" spans="1:11" s="149" customFormat="1" hidden="1" x14ac:dyDescent="0.2">
      <c r="A948" s="95" t="s">
        <v>776</v>
      </c>
      <c r="B948" s="93" t="s">
        <v>905</v>
      </c>
      <c r="C948" s="135">
        <v>43</v>
      </c>
      <c r="D948" s="95" t="s">
        <v>101</v>
      </c>
      <c r="E948" s="137">
        <v>4227</v>
      </c>
      <c r="F948" s="142" t="s">
        <v>77</v>
      </c>
      <c r="G948" s="131"/>
      <c r="H948" s="228">
        <v>200000</v>
      </c>
      <c r="I948" s="228"/>
      <c r="J948" s="228"/>
      <c r="K948" s="228">
        <f t="shared" si="468"/>
        <v>200000</v>
      </c>
    </row>
    <row r="949" spans="1:11" s="149" customFormat="1" hidden="1" x14ac:dyDescent="0.2">
      <c r="A949" s="117" t="s">
        <v>776</v>
      </c>
      <c r="B949" s="101" t="s">
        <v>905</v>
      </c>
      <c r="C949" s="102">
        <v>43</v>
      </c>
      <c r="D949" s="103"/>
      <c r="E949" s="104">
        <v>423</v>
      </c>
      <c r="F949" s="140"/>
      <c r="G949" s="105"/>
      <c r="H949" s="148">
        <f t="shared" ref="H949:J949" si="481">+H950</f>
        <v>70000</v>
      </c>
      <c r="I949" s="148">
        <f t="shared" si="481"/>
        <v>0</v>
      </c>
      <c r="J949" s="148">
        <f t="shared" si="481"/>
        <v>0</v>
      </c>
      <c r="K949" s="148">
        <f t="shared" si="468"/>
        <v>70000</v>
      </c>
    </row>
    <row r="950" spans="1:11" s="100" customFormat="1" hidden="1" x14ac:dyDescent="0.2">
      <c r="A950" s="95" t="s">
        <v>776</v>
      </c>
      <c r="B950" s="93" t="s">
        <v>905</v>
      </c>
      <c r="C950" s="135">
        <v>43</v>
      </c>
      <c r="D950" s="95" t="s">
        <v>101</v>
      </c>
      <c r="E950" s="137">
        <v>4231</v>
      </c>
      <c r="F950" s="142" t="s">
        <v>241</v>
      </c>
      <c r="G950" s="131"/>
      <c r="H950" s="228">
        <v>70000</v>
      </c>
      <c r="I950" s="228"/>
      <c r="J950" s="228"/>
      <c r="K950" s="228">
        <f t="shared" si="468"/>
        <v>70000</v>
      </c>
    </row>
    <row r="951" spans="1:11" s="100" customFormat="1" hidden="1" x14ac:dyDescent="0.2">
      <c r="A951" s="117" t="s">
        <v>776</v>
      </c>
      <c r="B951" s="101" t="s">
        <v>905</v>
      </c>
      <c r="C951" s="102">
        <v>43</v>
      </c>
      <c r="D951" s="103"/>
      <c r="E951" s="104">
        <v>426</v>
      </c>
      <c r="F951" s="140"/>
      <c r="G951" s="105"/>
      <c r="H951" s="148">
        <f t="shared" ref="H951:I951" si="482">H953+H952</f>
        <v>501000</v>
      </c>
      <c r="I951" s="148">
        <f t="shared" si="482"/>
        <v>200000</v>
      </c>
      <c r="J951" s="148">
        <f t="shared" ref="J951" si="483">J953+J952</f>
        <v>0</v>
      </c>
      <c r="K951" s="148">
        <f t="shared" si="468"/>
        <v>301000</v>
      </c>
    </row>
    <row r="952" spans="1:11" s="100" customFormat="1" hidden="1" x14ac:dyDescent="0.2">
      <c r="A952" s="95" t="s">
        <v>776</v>
      </c>
      <c r="B952" s="93" t="s">
        <v>905</v>
      </c>
      <c r="C952" s="135">
        <v>43</v>
      </c>
      <c r="D952" s="95" t="s">
        <v>101</v>
      </c>
      <c r="E952" s="137">
        <v>4262</v>
      </c>
      <c r="F952" s="142" t="s">
        <v>86</v>
      </c>
      <c r="G952" s="131"/>
      <c r="H952" s="228">
        <v>500000</v>
      </c>
      <c r="I952" s="228">
        <v>200000</v>
      </c>
      <c r="J952" s="228"/>
      <c r="K952" s="228">
        <f t="shared" si="468"/>
        <v>300000</v>
      </c>
    </row>
    <row r="953" spans="1:11" s="100" customFormat="1" hidden="1" x14ac:dyDescent="0.2">
      <c r="A953" s="95" t="s">
        <v>776</v>
      </c>
      <c r="B953" s="93" t="s">
        <v>905</v>
      </c>
      <c r="C953" s="135">
        <v>43</v>
      </c>
      <c r="D953" s="95" t="s">
        <v>101</v>
      </c>
      <c r="E953" s="137">
        <v>4264</v>
      </c>
      <c r="F953" s="142" t="s">
        <v>855</v>
      </c>
      <c r="G953" s="131"/>
      <c r="H953" s="228">
        <v>1000</v>
      </c>
      <c r="I953" s="228"/>
      <c r="J953" s="228"/>
      <c r="K953" s="228">
        <f t="shared" si="468"/>
        <v>1000</v>
      </c>
    </row>
    <row r="954" spans="1:11" s="100" customFormat="1" hidden="1" x14ac:dyDescent="0.2">
      <c r="A954" s="183" t="s">
        <v>776</v>
      </c>
      <c r="B954" s="164" t="s">
        <v>905</v>
      </c>
      <c r="C954" s="165">
        <v>43</v>
      </c>
      <c r="D954" s="165"/>
      <c r="E954" s="166">
        <v>45</v>
      </c>
      <c r="F954" s="167"/>
      <c r="G954" s="168"/>
      <c r="H954" s="247">
        <f t="shared" ref="H954:I954" si="484">H955+H957+H959</f>
        <v>3000</v>
      </c>
      <c r="I954" s="247">
        <f t="shared" si="484"/>
        <v>0</v>
      </c>
      <c r="J954" s="247">
        <f t="shared" ref="J954" si="485">J955+J957+J959</f>
        <v>12000</v>
      </c>
      <c r="K954" s="247">
        <f t="shared" si="468"/>
        <v>15000</v>
      </c>
    </row>
    <row r="955" spans="1:11" s="100" customFormat="1" hidden="1" x14ac:dyDescent="0.2">
      <c r="A955" s="117" t="s">
        <v>776</v>
      </c>
      <c r="B955" s="101" t="s">
        <v>905</v>
      </c>
      <c r="C955" s="102">
        <v>43</v>
      </c>
      <c r="D955" s="103"/>
      <c r="E955" s="104">
        <v>451</v>
      </c>
      <c r="F955" s="140"/>
      <c r="G955" s="105"/>
      <c r="H955" s="148">
        <f t="shared" ref="H955:J955" si="486">H956</f>
        <v>1000</v>
      </c>
      <c r="I955" s="148">
        <f t="shared" si="486"/>
        <v>0</v>
      </c>
      <c r="J955" s="148">
        <f t="shared" si="486"/>
        <v>12000</v>
      </c>
      <c r="K955" s="148">
        <f t="shared" si="468"/>
        <v>13000</v>
      </c>
    </row>
    <row r="956" spans="1:11" s="100" customFormat="1" hidden="1" x14ac:dyDescent="0.2">
      <c r="A956" s="95" t="s">
        <v>776</v>
      </c>
      <c r="B956" s="93" t="s">
        <v>905</v>
      </c>
      <c r="C956" s="94">
        <v>43</v>
      </c>
      <c r="D956" s="95" t="s">
        <v>101</v>
      </c>
      <c r="E956" s="109">
        <v>4511</v>
      </c>
      <c r="F956" s="141" t="s">
        <v>91</v>
      </c>
      <c r="G956" s="110"/>
      <c r="H956" s="228">
        <v>1000</v>
      </c>
      <c r="I956" s="228"/>
      <c r="J956" s="228">
        <v>12000</v>
      </c>
      <c r="K956" s="228">
        <f t="shared" si="468"/>
        <v>13000</v>
      </c>
    </row>
    <row r="957" spans="1:11" s="138" customFormat="1" hidden="1" x14ac:dyDescent="0.2">
      <c r="A957" s="117" t="s">
        <v>776</v>
      </c>
      <c r="B957" s="101" t="s">
        <v>905</v>
      </c>
      <c r="C957" s="102">
        <v>43</v>
      </c>
      <c r="D957" s="103"/>
      <c r="E957" s="104">
        <v>452</v>
      </c>
      <c r="F957" s="140"/>
      <c r="G957" s="105"/>
      <c r="H957" s="148">
        <f t="shared" ref="H957:J957" si="487">H958</f>
        <v>1000</v>
      </c>
      <c r="I957" s="148">
        <f t="shared" si="487"/>
        <v>0</v>
      </c>
      <c r="J957" s="148">
        <f t="shared" si="487"/>
        <v>0</v>
      </c>
      <c r="K957" s="148">
        <f t="shared" si="468"/>
        <v>1000</v>
      </c>
    </row>
    <row r="958" spans="1:11" s="138" customFormat="1" ht="15" hidden="1" x14ac:dyDescent="0.2">
      <c r="A958" s="95" t="s">
        <v>776</v>
      </c>
      <c r="B958" s="93" t="s">
        <v>905</v>
      </c>
      <c r="C958" s="94">
        <v>43</v>
      </c>
      <c r="D958" s="95" t="s">
        <v>101</v>
      </c>
      <c r="E958" s="109">
        <v>4521</v>
      </c>
      <c r="F958" s="141" t="s">
        <v>907</v>
      </c>
      <c r="G958" s="110"/>
      <c r="H958" s="228">
        <v>1000</v>
      </c>
      <c r="I958" s="228"/>
      <c r="J958" s="228"/>
      <c r="K958" s="228">
        <f t="shared" si="468"/>
        <v>1000</v>
      </c>
    </row>
    <row r="959" spans="1:11" s="138" customFormat="1" hidden="1" x14ac:dyDescent="0.2">
      <c r="A959" s="117" t="s">
        <v>776</v>
      </c>
      <c r="B959" s="101" t="s">
        <v>905</v>
      </c>
      <c r="C959" s="102">
        <v>43</v>
      </c>
      <c r="D959" s="103"/>
      <c r="E959" s="104">
        <v>454</v>
      </c>
      <c r="F959" s="140"/>
      <c r="G959" s="105"/>
      <c r="H959" s="148">
        <f t="shared" ref="H959:J959" si="488">H960</f>
        <v>1000</v>
      </c>
      <c r="I959" s="148">
        <f t="shared" si="488"/>
        <v>0</v>
      </c>
      <c r="J959" s="148">
        <f t="shared" si="488"/>
        <v>0</v>
      </c>
      <c r="K959" s="148">
        <f t="shared" si="468"/>
        <v>1000</v>
      </c>
    </row>
    <row r="960" spans="1:11" s="100" customFormat="1" ht="30" hidden="1" x14ac:dyDescent="0.2">
      <c r="A960" s="95" t="s">
        <v>776</v>
      </c>
      <c r="B960" s="93" t="s">
        <v>905</v>
      </c>
      <c r="C960" s="94">
        <v>43</v>
      </c>
      <c r="D960" s="95" t="s">
        <v>101</v>
      </c>
      <c r="E960" s="109">
        <v>4541</v>
      </c>
      <c r="F960" s="141" t="s">
        <v>839</v>
      </c>
      <c r="G960" s="110"/>
      <c r="H960" s="228">
        <v>1000</v>
      </c>
      <c r="I960" s="228"/>
      <c r="J960" s="228"/>
      <c r="K960" s="228">
        <f t="shared" si="468"/>
        <v>1000</v>
      </c>
    </row>
    <row r="961" spans="1:11" hidden="1" x14ac:dyDescent="0.2">
      <c r="A961" s="183" t="s">
        <v>776</v>
      </c>
      <c r="B961" s="164" t="s">
        <v>905</v>
      </c>
      <c r="C961" s="165">
        <v>51</v>
      </c>
      <c r="D961" s="165"/>
      <c r="E961" s="166">
        <v>32</v>
      </c>
      <c r="F961" s="167"/>
      <c r="G961" s="168"/>
      <c r="H961" s="247">
        <f t="shared" ref="H961:J962" si="489">H962</f>
        <v>100000</v>
      </c>
      <c r="I961" s="247">
        <f t="shared" si="489"/>
        <v>0</v>
      </c>
      <c r="J961" s="247">
        <f t="shared" si="489"/>
        <v>13500</v>
      </c>
      <c r="K961" s="247">
        <f t="shared" si="468"/>
        <v>113500</v>
      </c>
    </row>
    <row r="962" spans="1:11" s="138" customFormat="1" hidden="1" x14ac:dyDescent="0.2">
      <c r="A962" s="117" t="s">
        <v>776</v>
      </c>
      <c r="B962" s="101" t="s">
        <v>905</v>
      </c>
      <c r="C962" s="102">
        <v>51</v>
      </c>
      <c r="D962" s="103"/>
      <c r="E962" s="104">
        <v>323</v>
      </c>
      <c r="F962" s="140"/>
      <c r="G962" s="105"/>
      <c r="H962" s="148">
        <f t="shared" si="489"/>
        <v>100000</v>
      </c>
      <c r="I962" s="148">
        <f t="shared" si="489"/>
        <v>0</v>
      </c>
      <c r="J962" s="148">
        <f t="shared" si="489"/>
        <v>13500</v>
      </c>
      <c r="K962" s="148">
        <f t="shared" si="468"/>
        <v>113500</v>
      </c>
    </row>
    <row r="963" spans="1:11" s="100" customFormat="1" hidden="1" x14ac:dyDescent="0.2">
      <c r="A963" s="95" t="s">
        <v>776</v>
      </c>
      <c r="B963" s="93" t="s">
        <v>905</v>
      </c>
      <c r="C963" s="135">
        <v>51</v>
      </c>
      <c r="D963" s="95" t="s">
        <v>101</v>
      </c>
      <c r="E963" s="137">
        <v>3232</v>
      </c>
      <c r="F963" s="142" t="s">
        <v>53</v>
      </c>
      <c r="G963" s="131"/>
      <c r="H963" s="228">
        <v>100000</v>
      </c>
      <c r="I963" s="228"/>
      <c r="J963" s="228">
        <v>13500</v>
      </c>
      <c r="K963" s="228">
        <f t="shared" si="468"/>
        <v>113500</v>
      </c>
    </row>
    <row r="964" spans="1:11" hidden="1" x14ac:dyDescent="0.2">
      <c r="A964" s="183" t="s">
        <v>776</v>
      </c>
      <c r="B964" s="164" t="s">
        <v>905</v>
      </c>
      <c r="C964" s="165">
        <v>51</v>
      </c>
      <c r="D964" s="165"/>
      <c r="E964" s="166">
        <v>42</v>
      </c>
      <c r="F964" s="167"/>
      <c r="G964" s="168"/>
      <c r="H964" s="247">
        <f t="shared" ref="H964:J965" si="490">H965</f>
        <v>200000</v>
      </c>
      <c r="I964" s="247">
        <f t="shared" si="490"/>
        <v>0</v>
      </c>
      <c r="J964" s="247">
        <f t="shared" si="490"/>
        <v>1000000</v>
      </c>
      <c r="K964" s="247">
        <f t="shared" si="468"/>
        <v>1200000</v>
      </c>
    </row>
    <row r="965" spans="1:11" s="138" customFormat="1" hidden="1" x14ac:dyDescent="0.2">
      <c r="A965" s="117" t="s">
        <v>776</v>
      </c>
      <c r="B965" s="101" t="s">
        <v>905</v>
      </c>
      <c r="C965" s="102">
        <v>51</v>
      </c>
      <c r="D965" s="103"/>
      <c r="E965" s="104">
        <v>421</v>
      </c>
      <c r="F965" s="140"/>
      <c r="G965" s="105"/>
      <c r="H965" s="148">
        <f t="shared" si="490"/>
        <v>200000</v>
      </c>
      <c r="I965" s="148">
        <f t="shared" si="490"/>
        <v>0</v>
      </c>
      <c r="J965" s="148">
        <f t="shared" si="490"/>
        <v>1000000</v>
      </c>
      <c r="K965" s="148">
        <f t="shared" si="468"/>
        <v>1200000</v>
      </c>
    </row>
    <row r="966" spans="1:11" s="100" customFormat="1" hidden="1" x14ac:dyDescent="0.2">
      <c r="A966" s="95" t="s">
        <v>776</v>
      </c>
      <c r="B966" s="93" t="s">
        <v>905</v>
      </c>
      <c r="C966" s="135">
        <v>51</v>
      </c>
      <c r="D966" s="95" t="s">
        <v>101</v>
      </c>
      <c r="E966" s="137">
        <v>4214</v>
      </c>
      <c r="F966" s="142" t="s">
        <v>500</v>
      </c>
      <c r="G966" s="131"/>
      <c r="H966" s="228">
        <v>200000</v>
      </c>
      <c r="I966" s="228"/>
      <c r="J966" s="228">
        <v>1000000</v>
      </c>
      <c r="K966" s="228">
        <f t="shared" si="468"/>
        <v>1200000</v>
      </c>
    </row>
    <row r="967" spans="1:11" hidden="1" x14ac:dyDescent="0.2">
      <c r="A967" s="183" t="s">
        <v>776</v>
      </c>
      <c r="B967" s="164" t="s">
        <v>905</v>
      </c>
      <c r="C967" s="165">
        <v>61</v>
      </c>
      <c r="D967" s="165"/>
      <c r="E967" s="166">
        <v>42</v>
      </c>
      <c r="F967" s="167"/>
      <c r="G967" s="168"/>
      <c r="H967" s="247">
        <f>H968</f>
        <v>0</v>
      </c>
      <c r="I967" s="247">
        <f>I968</f>
        <v>0</v>
      </c>
      <c r="J967" s="247">
        <f>J968</f>
        <v>77000</v>
      </c>
      <c r="K967" s="247">
        <f t="shared" ref="K967:K969" si="491">H967-I967+J967</f>
        <v>77000</v>
      </c>
    </row>
    <row r="968" spans="1:11" s="100" customFormat="1" hidden="1" x14ac:dyDescent="0.2">
      <c r="A968" s="117" t="s">
        <v>776</v>
      </c>
      <c r="B968" s="101" t="s">
        <v>905</v>
      </c>
      <c r="C968" s="102">
        <v>61</v>
      </c>
      <c r="D968" s="103"/>
      <c r="E968" s="104">
        <v>421</v>
      </c>
      <c r="F968" s="140"/>
      <c r="G968" s="105"/>
      <c r="H968" s="148">
        <f t="shared" ref="H968:J968" si="492">H969</f>
        <v>0</v>
      </c>
      <c r="I968" s="148">
        <f t="shared" si="492"/>
        <v>0</v>
      </c>
      <c r="J968" s="148">
        <f t="shared" si="492"/>
        <v>77000</v>
      </c>
      <c r="K968" s="148">
        <f t="shared" si="491"/>
        <v>77000</v>
      </c>
    </row>
    <row r="969" spans="1:11" s="138" customFormat="1" ht="15" hidden="1" x14ac:dyDescent="0.2">
      <c r="A969" s="95" t="s">
        <v>776</v>
      </c>
      <c r="B969" s="93" t="s">
        <v>905</v>
      </c>
      <c r="C969" s="135">
        <v>61</v>
      </c>
      <c r="D969" s="95" t="s">
        <v>101</v>
      </c>
      <c r="E969" s="137">
        <v>4214</v>
      </c>
      <c r="F969" s="142" t="s">
        <v>500</v>
      </c>
      <c r="G969" s="131"/>
      <c r="H969" s="228">
        <v>0</v>
      </c>
      <c r="I969" s="228"/>
      <c r="J969" s="228">
        <v>77000</v>
      </c>
      <c r="K969" s="228">
        <f t="shared" si="491"/>
        <v>77000</v>
      </c>
    </row>
    <row r="970" spans="1:11" hidden="1" x14ac:dyDescent="0.2">
      <c r="A970" s="183" t="s">
        <v>776</v>
      </c>
      <c r="B970" s="164" t="s">
        <v>905</v>
      </c>
      <c r="C970" s="165">
        <v>71</v>
      </c>
      <c r="D970" s="165"/>
      <c r="E970" s="166">
        <v>42</v>
      </c>
      <c r="F970" s="167"/>
      <c r="G970" s="168"/>
      <c r="H970" s="247">
        <f>H971</f>
        <v>7000</v>
      </c>
      <c r="I970" s="247">
        <f>I971</f>
        <v>0</v>
      </c>
      <c r="J970" s="247">
        <f>J971</f>
        <v>0</v>
      </c>
      <c r="K970" s="247">
        <f t="shared" si="468"/>
        <v>7000</v>
      </c>
    </row>
    <row r="971" spans="1:11" s="100" customFormat="1" hidden="1" x14ac:dyDescent="0.2">
      <c r="A971" s="117" t="s">
        <v>776</v>
      </c>
      <c r="B971" s="101" t="s">
        <v>905</v>
      </c>
      <c r="C971" s="102">
        <v>71</v>
      </c>
      <c r="D971" s="103"/>
      <c r="E971" s="104">
        <v>423</v>
      </c>
      <c r="F971" s="140"/>
      <c r="G971" s="105"/>
      <c r="H971" s="148">
        <f t="shared" ref="H971:J971" si="493">H972</f>
        <v>7000</v>
      </c>
      <c r="I971" s="148">
        <f t="shared" si="493"/>
        <v>0</v>
      </c>
      <c r="J971" s="148">
        <f t="shared" si="493"/>
        <v>0</v>
      </c>
      <c r="K971" s="148">
        <f t="shared" si="468"/>
        <v>7000</v>
      </c>
    </row>
    <row r="972" spans="1:11" s="138" customFormat="1" ht="15" hidden="1" x14ac:dyDescent="0.2">
      <c r="A972" s="95" t="s">
        <v>776</v>
      </c>
      <c r="B972" s="93" t="s">
        <v>905</v>
      </c>
      <c r="C972" s="135">
        <v>71</v>
      </c>
      <c r="D972" s="95" t="s">
        <v>101</v>
      </c>
      <c r="E972" s="137">
        <v>4231</v>
      </c>
      <c r="F972" s="142" t="s">
        <v>241</v>
      </c>
      <c r="G972" s="131"/>
      <c r="H972" s="228">
        <v>7000</v>
      </c>
      <c r="I972" s="228"/>
      <c r="J972" s="228"/>
      <c r="K972" s="228">
        <f t="shared" si="468"/>
        <v>7000</v>
      </c>
    </row>
    <row r="973" spans="1:11" s="138" customFormat="1" ht="67.5" hidden="1" x14ac:dyDescent="0.2">
      <c r="A973" s="195" t="s">
        <v>776</v>
      </c>
      <c r="B973" s="170" t="s">
        <v>908</v>
      </c>
      <c r="C973" s="170"/>
      <c r="D973" s="170"/>
      <c r="E973" s="171"/>
      <c r="F973" s="173" t="s">
        <v>909</v>
      </c>
      <c r="G973" s="174" t="s">
        <v>616</v>
      </c>
      <c r="H973" s="248">
        <f>H974</f>
        <v>160000</v>
      </c>
      <c r="I973" s="248">
        <f>I974</f>
        <v>0</v>
      </c>
      <c r="J973" s="248">
        <f>J974</f>
        <v>1700</v>
      </c>
      <c r="K973" s="248">
        <f t="shared" si="468"/>
        <v>161700</v>
      </c>
    </row>
    <row r="974" spans="1:11" s="138" customFormat="1" hidden="1" x14ac:dyDescent="0.2">
      <c r="A974" s="194" t="s">
        <v>776</v>
      </c>
      <c r="B974" s="175" t="s">
        <v>908</v>
      </c>
      <c r="C974" s="165">
        <v>43</v>
      </c>
      <c r="D974" s="165"/>
      <c r="E974" s="166">
        <v>34</v>
      </c>
      <c r="F974" s="167"/>
      <c r="G974" s="168"/>
      <c r="H974" s="247">
        <f t="shared" ref="H974:J974" si="494">+H975</f>
        <v>160000</v>
      </c>
      <c r="I974" s="247">
        <f t="shared" si="494"/>
        <v>0</v>
      </c>
      <c r="J974" s="247">
        <f t="shared" si="494"/>
        <v>1700</v>
      </c>
      <c r="K974" s="247">
        <f t="shared" si="468"/>
        <v>161700</v>
      </c>
    </row>
    <row r="975" spans="1:11" s="138" customFormat="1" hidden="1" x14ac:dyDescent="0.2">
      <c r="A975" s="117" t="s">
        <v>776</v>
      </c>
      <c r="B975" s="101" t="s">
        <v>908</v>
      </c>
      <c r="C975" s="102">
        <v>43</v>
      </c>
      <c r="D975" s="103"/>
      <c r="E975" s="104">
        <v>342</v>
      </c>
      <c r="F975" s="140"/>
      <c r="G975" s="105"/>
      <c r="H975" s="246">
        <f t="shared" ref="H975:J975" si="495">H976</f>
        <v>160000</v>
      </c>
      <c r="I975" s="246">
        <f t="shared" si="495"/>
        <v>0</v>
      </c>
      <c r="J975" s="246">
        <f t="shared" si="495"/>
        <v>1700</v>
      </c>
      <c r="K975" s="246">
        <f t="shared" si="468"/>
        <v>161700</v>
      </c>
    </row>
    <row r="976" spans="1:11" s="100" customFormat="1" ht="45" hidden="1" x14ac:dyDescent="0.2">
      <c r="A976" s="95" t="s">
        <v>776</v>
      </c>
      <c r="B976" s="93" t="s">
        <v>908</v>
      </c>
      <c r="C976" s="135">
        <v>43</v>
      </c>
      <c r="D976" s="95" t="s">
        <v>101</v>
      </c>
      <c r="E976" s="137">
        <v>3421</v>
      </c>
      <c r="F976" s="142" t="s">
        <v>780</v>
      </c>
      <c r="G976" s="131"/>
      <c r="H976" s="228">
        <v>160000</v>
      </c>
      <c r="I976" s="228"/>
      <c r="J976" s="228">
        <v>1700</v>
      </c>
      <c r="K976" s="228">
        <f t="shared" si="468"/>
        <v>161700</v>
      </c>
    </row>
    <row r="977" spans="1:11" ht="67.5" hidden="1" x14ac:dyDescent="0.2">
      <c r="A977" s="195" t="s">
        <v>776</v>
      </c>
      <c r="B977" s="170" t="s">
        <v>118</v>
      </c>
      <c r="C977" s="170"/>
      <c r="D977" s="170"/>
      <c r="E977" s="171"/>
      <c r="F977" s="173" t="s">
        <v>779</v>
      </c>
      <c r="G977" s="174" t="s">
        <v>616</v>
      </c>
      <c r="H977" s="248">
        <f>H978</f>
        <v>1215000</v>
      </c>
      <c r="I977" s="248">
        <f>I978</f>
        <v>0</v>
      </c>
      <c r="J977" s="248">
        <f>J978</f>
        <v>122000</v>
      </c>
      <c r="K977" s="248">
        <f t="shared" si="468"/>
        <v>1337000</v>
      </c>
    </row>
    <row r="978" spans="1:11" s="100" customFormat="1" hidden="1" x14ac:dyDescent="0.2">
      <c r="A978" s="194" t="s">
        <v>776</v>
      </c>
      <c r="B978" s="175" t="s">
        <v>118</v>
      </c>
      <c r="C978" s="165">
        <v>43</v>
      </c>
      <c r="D978" s="165"/>
      <c r="E978" s="166">
        <v>34</v>
      </c>
      <c r="F978" s="167"/>
      <c r="G978" s="168"/>
      <c r="H978" s="247">
        <f t="shared" ref="H978:J979" si="496">+H979</f>
        <v>1215000</v>
      </c>
      <c r="I978" s="247">
        <f t="shared" si="496"/>
        <v>0</v>
      </c>
      <c r="J978" s="247">
        <f t="shared" si="496"/>
        <v>122000</v>
      </c>
      <c r="K978" s="247">
        <f t="shared" si="468"/>
        <v>1337000</v>
      </c>
    </row>
    <row r="979" spans="1:11" s="138" customFormat="1" hidden="1" x14ac:dyDescent="0.2">
      <c r="A979" s="117" t="s">
        <v>776</v>
      </c>
      <c r="B979" s="101" t="s">
        <v>118</v>
      </c>
      <c r="C979" s="102">
        <v>43</v>
      </c>
      <c r="D979" s="103"/>
      <c r="E979" s="104">
        <v>342</v>
      </c>
      <c r="F979" s="140"/>
      <c r="G979" s="105"/>
      <c r="H979" s="246">
        <f t="shared" si="496"/>
        <v>1215000</v>
      </c>
      <c r="I979" s="246">
        <f t="shared" si="496"/>
        <v>0</v>
      </c>
      <c r="J979" s="246">
        <f t="shared" si="496"/>
        <v>122000</v>
      </c>
      <c r="K979" s="246">
        <f t="shared" si="468"/>
        <v>1337000</v>
      </c>
    </row>
    <row r="980" spans="1:11" s="100" customFormat="1" ht="45" hidden="1" x14ac:dyDescent="0.2">
      <c r="A980" s="95" t="s">
        <v>776</v>
      </c>
      <c r="B980" s="93" t="s">
        <v>118</v>
      </c>
      <c r="C980" s="135">
        <v>43</v>
      </c>
      <c r="D980" s="95" t="s">
        <v>101</v>
      </c>
      <c r="E980" s="137">
        <v>3421</v>
      </c>
      <c r="F980" s="142" t="s">
        <v>780</v>
      </c>
      <c r="G980" s="131"/>
      <c r="H980" s="228">
        <v>1215000</v>
      </c>
      <c r="I980" s="228"/>
      <c r="J980" s="228">
        <v>122000</v>
      </c>
      <c r="K980" s="228">
        <f t="shared" si="468"/>
        <v>1337000</v>
      </c>
    </row>
    <row r="981" spans="1:11" ht="67.5" hidden="1" customHeight="1" x14ac:dyDescent="0.2">
      <c r="A981" s="195" t="s">
        <v>776</v>
      </c>
      <c r="B981" s="170" t="s">
        <v>910</v>
      </c>
      <c r="C981" s="170"/>
      <c r="D981" s="170"/>
      <c r="E981" s="171"/>
      <c r="F981" s="173" t="s">
        <v>911</v>
      </c>
      <c r="G981" s="174" t="s">
        <v>616</v>
      </c>
      <c r="H981" s="248">
        <f t="shared" ref="H981:J983" si="497">H982</f>
        <v>0</v>
      </c>
      <c r="I981" s="248">
        <f t="shared" si="497"/>
        <v>0</v>
      </c>
      <c r="J981" s="248">
        <f t="shared" si="497"/>
        <v>2211000</v>
      </c>
      <c r="K981" s="248">
        <f t="shared" si="468"/>
        <v>2211000</v>
      </c>
    </row>
    <row r="982" spans="1:11" s="100" customFormat="1" hidden="1" x14ac:dyDescent="0.2">
      <c r="A982" s="194" t="s">
        <v>776</v>
      </c>
      <c r="B982" s="175" t="s">
        <v>910</v>
      </c>
      <c r="C982" s="165">
        <v>51</v>
      </c>
      <c r="D982" s="165"/>
      <c r="E982" s="166">
        <v>36</v>
      </c>
      <c r="F982" s="167"/>
      <c r="G982" s="168"/>
      <c r="H982" s="247">
        <f t="shared" si="497"/>
        <v>0</v>
      </c>
      <c r="I982" s="247">
        <f t="shared" si="497"/>
        <v>0</v>
      </c>
      <c r="J982" s="247">
        <f t="shared" si="497"/>
        <v>2211000</v>
      </c>
      <c r="K982" s="247">
        <f t="shared" si="468"/>
        <v>2211000</v>
      </c>
    </row>
    <row r="983" spans="1:11" s="138" customFormat="1" hidden="1" x14ac:dyDescent="0.2">
      <c r="A983" s="117" t="s">
        <v>776</v>
      </c>
      <c r="B983" s="101" t="s">
        <v>910</v>
      </c>
      <c r="C983" s="102">
        <v>51</v>
      </c>
      <c r="D983" s="103"/>
      <c r="E983" s="104">
        <v>368</v>
      </c>
      <c r="F983" s="140"/>
      <c r="G983" s="105"/>
      <c r="H983" s="246">
        <f t="shared" si="497"/>
        <v>0</v>
      </c>
      <c r="I983" s="246">
        <f t="shared" si="497"/>
        <v>0</v>
      </c>
      <c r="J983" s="246">
        <f t="shared" si="497"/>
        <v>2211000</v>
      </c>
      <c r="K983" s="246">
        <f t="shared" si="468"/>
        <v>2211000</v>
      </c>
    </row>
    <row r="984" spans="1:11" ht="45" hidden="1" customHeight="1" x14ac:dyDescent="0.2">
      <c r="A984" s="95" t="s">
        <v>776</v>
      </c>
      <c r="B984" s="93" t="s">
        <v>910</v>
      </c>
      <c r="C984" s="135">
        <v>51</v>
      </c>
      <c r="D984" s="95" t="s">
        <v>270</v>
      </c>
      <c r="E984" s="137">
        <v>3682</v>
      </c>
      <c r="F984" s="142" t="s">
        <v>744</v>
      </c>
      <c r="G984" s="131"/>
      <c r="H984" s="228"/>
      <c r="I984" s="228"/>
      <c r="J984" s="228">
        <v>2211000</v>
      </c>
      <c r="K984" s="228">
        <f t="shared" si="468"/>
        <v>2211000</v>
      </c>
    </row>
    <row r="985" spans="1:11" s="138" customFormat="1" ht="94.5" hidden="1" x14ac:dyDescent="0.2">
      <c r="A985" s="195" t="s">
        <v>776</v>
      </c>
      <c r="B985" s="170" t="s">
        <v>781</v>
      </c>
      <c r="C985" s="170"/>
      <c r="D985" s="170"/>
      <c r="E985" s="171"/>
      <c r="F985" s="173" t="s">
        <v>782</v>
      </c>
      <c r="G985" s="174" t="s">
        <v>616</v>
      </c>
      <c r="H985" s="248">
        <f>H986+H989+H992+H995</f>
        <v>1470300</v>
      </c>
      <c r="I985" s="248">
        <f t="shared" ref="I985:J985" si="498">I986+I989+I992+I995</f>
        <v>0</v>
      </c>
      <c r="J985" s="248">
        <f t="shared" si="498"/>
        <v>954000</v>
      </c>
      <c r="K985" s="248">
        <f t="shared" si="468"/>
        <v>2424300</v>
      </c>
    </row>
    <row r="986" spans="1:11" hidden="1" x14ac:dyDescent="0.2">
      <c r="A986" s="194" t="s">
        <v>776</v>
      </c>
      <c r="B986" s="175" t="s">
        <v>781</v>
      </c>
      <c r="C986" s="165">
        <v>43</v>
      </c>
      <c r="D986" s="165"/>
      <c r="E986" s="166">
        <v>32</v>
      </c>
      <c r="F986" s="167"/>
      <c r="G986" s="168"/>
      <c r="H986" s="247">
        <f t="shared" ref="H986:J986" si="499">H987</f>
        <v>8300</v>
      </c>
      <c r="I986" s="247">
        <f t="shared" si="499"/>
        <v>0</v>
      </c>
      <c r="J986" s="247">
        <f t="shared" si="499"/>
        <v>0</v>
      </c>
      <c r="K986" s="247">
        <f t="shared" si="468"/>
        <v>8300</v>
      </c>
    </row>
    <row r="987" spans="1:11" s="100" customFormat="1" hidden="1" x14ac:dyDescent="0.2">
      <c r="A987" s="117" t="s">
        <v>776</v>
      </c>
      <c r="B987" s="101" t="s">
        <v>781</v>
      </c>
      <c r="C987" s="102">
        <v>43</v>
      </c>
      <c r="D987" s="103"/>
      <c r="E987" s="104">
        <v>323</v>
      </c>
      <c r="F987" s="140"/>
      <c r="G987" s="105"/>
      <c r="H987" s="246">
        <f>SUM(H988:H988)</f>
        <v>8300</v>
      </c>
      <c r="I987" s="246">
        <f>SUM(I988:I988)</f>
        <v>0</v>
      </c>
      <c r="J987" s="246">
        <f>SUM(J988:J988)</f>
        <v>0</v>
      </c>
      <c r="K987" s="246">
        <f t="shared" si="468"/>
        <v>8300</v>
      </c>
    </row>
    <row r="988" spans="1:11" s="138" customFormat="1" ht="15" hidden="1" x14ac:dyDescent="0.2">
      <c r="A988" s="95" t="s">
        <v>776</v>
      </c>
      <c r="B988" s="93" t="s">
        <v>781</v>
      </c>
      <c r="C988" s="135">
        <v>43</v>
      </c>
      <c r="D988" s="95" t="s">
        <v>101</v>
      </c>
      <c r="E988" s="137">
        <v>3237</v>
      </c>
      <c r="F988" s="142" t="s">
        <v>58</v>
      </c>
      <c r="G988" s="189"/>
      <c r="H988" s="228">
        <v>8300</v>
      </c>
      <c r="I988" s="228"/>
      <c r="J988" s="228"/>
      <c r="K988" s="228">
        <f t="shared" si="468"/>
        <v>8300</v>
      </c>
    </row>
    <row r="989" spans="1:11" s="100" customFormat="1" hidden="1" x14ac:dyDescent="0.2">
      <c r="A989" s="194" t="s">
        <v>776</v>
      </c>
      <c r="B989" s="175" t="s">
        <v>781</v>
      </c>
      <c r="C989" s="165">
        <v>43</v>
      </c>
      <c r="D989" s="165"/>
      <c r="E989" s="166">
        <v>34</v>
      </c>
      <c r="F989" s="167"/>
      <c r="G989" s="168"/>
      <c r="H989" s="247">
        <f t="shared" ref="H989:J989" si="500">+H990</f>
        <v>212000</v>
      </c>
      <c r="I989" s="247">
        <f t="shared" si="500"/>
        <v>0</v>
      </c>
      <c r="J989" s="247">
        <f t="shared" si="500"/>
        <v>0</v>
      </c>
      <c r="K989" s="247">
        <f t="shared" si="468"/>
        <v>212000</v>
      </c>
    </row>
    <row r="990" spans="1:11" s="149" customFormat="1" hidden="1" x14ac:dyDescent="0.2">
      <c r="A990" s="117" t="s">
        <v>776</v>
      </c>
      <c r="B990" s="101" t="s">
        <v>781</v>
      </c>
      <c r="C990" s="102">
        <v>43</v>
      </c>
      <c r="D990" s="103"/>
      <c r="E990" s="104">
        <v>342</v>
      </c>
      <c r="F990" s="140"/>
      <c r="G990" s="105"/>
      <c r="H990" s="246">
        <f t="shared" ref="H990:J990" si="501">SUM(H991:H991)</f>
        <v>212000</v>
      </c>
      <c r="I990" s="246">
        <f t="shared" si="501"/>
        <v>0</v>
      </c>
      <c r="J990" s="246">
        <f t="shared" si="501"/>
        <v>0</v>
      </c>
      <c r="K990" s="246">
        <f t="shared" si="468"/>
        <v>212000</v>
      </c>
    </row>
    <row r="991" spans="1:11" s="149" customFormat="1" ht="45" hidden="1" x14ac:dyDescent="0.2">
      <c r="A991" s="95" t="s">
        <v>776</v>
      </c>
      <c r="B991" s="93" t="s">
        <v>781</v>
      </c>
      <c r="C991" s="135">
        <v>43</v>
      </c>
      <c r="D991" s="95" t="s">
        <v>101</v>
      </c>
      <c r="E991" s="137">
        <v>3423</v>
      </c>
      <c r="F991" s="142" t="s">
        <v>860</v>
      </c>
      <c r="G991" s="131"/>
      <c r="H991" s="228">
        <v>212000</v>
      </c>
      <c r="I991" s="228"/>
      <c r="J991" s="228"/>
      <c r="K991" s="228">
        <f t="shared" ref="K991:K1057" si="502">H991-I991+J991</f>
        <v>212000</v>
      </c>
    </row>
    <row r="992" spans="1:11" s="138" customFormat="1" hidden="1" x14ac:dyDescent="0.2">
      <c r="A992" s="194" t="s">
        <v>776</v>
      </c>
      <c r="B992" s="175" t="s">
        <v>781</v>
      </c>
      <c r="C992" s="165">
        <v>43</v>
      </c>
      <c r="D992" s="165"/>
      <c r="E992" s="166">
        <v>42</v>
      </c>
      <c r="F992" s="167"/>
      <c r="G992" s="168"/>
      <c r="H992" s="247">
        <f t="shared" ref="H992:J996" si="503">H993</f>
        <v>1250000</v>
      </c>
      <c r="I992" s="247">
        <f t="shared" si="503"/>
        <v>0</v>
      </c>
      <c r="J992" s="247">
        <f t="shared" si="503"/>
        <v>130000</v>
      </c>
      <c r="K992" s="247">
        <f t="shared" si="502"/>
        <v>1380000</v>
      </c>
    </row>
    <row r="993" spans="1:11" s="138" customFormat="1" hidden="1" x14ac:dyDescent="0.2">
      <c r="A993" s="117" t="s">
        <v>776</v>
      </c>
      <c r="B993" s="101" t="s">
        <v>781</v>
      </c>
      <c r="C993" s="102">
        <v>43</v>
      </c>
      <c r="D993" s="103"/>
      <c r="E993" s="104">
        <v>421</v>
      </c>
      <c r="F993" s="140"/>
      <c r="G993" s="105"/>
      <c r="H993" s="148">
        <f t="shared" si="503"/>
        <v>1250000</v>
      </c>
      <c r="I993" s="148">
        <f t="shared" si="503"/>
        <v>0</v>
      </c>
      <c r="J993" s="148">
        <f t="shared" si="503"/>
        <v>130000</v>
      </c>
      <c r="K993" s="148">
        <f t="shared" si="502"/>
        <v>1380000</v>
      </c>
    </row>
    <row r="994" spans="1:11" s="149" customFormat="1" hidden="1" x14ac:dyDescent="0.2">
      <c r="A994" s="95" t="s">
        <v>776</v>
      </c>
      <c r="B994" s="93" t="s">
        <v>781</v>
      </c>
      <c r="C994" s="135">
        <v>43</v>
      </c>
      <c r="D994" s="95" t="s">
        <v>101</v>
      </c>
      <c r="E994" s="137">
        <v>4214</v>
      </c>
      <c r="F994" s="142" t="s">
        <v>500</v>
      </c>
      <c r="G994" s="131"/>
      <c r="H994" s="228">
        <v>1250000</v>
      </c>
      <c r="I994" s="228"/>
      <c r="J994" s="228">
        <v>130000</v>
      </c>
      <c r="K994" s="228">
        <f t="shared" si="502"/>
        <v>1380000</v>
      </c>
    </row>
    <row r="995" spans="1:11" s="138" customFormat="1" hidden="1" x14ac:dyDescent="0.2">
      <c r="A995" s="194" t="s">
        <v>776</v>
      </c>
      <c r="B995" s="175" t="s">
        <v>781</v>
      </c>
      <c r="C995" s="165">
        <v>51</v>
      </c>
      <c r="D995" s="165"/>
      <c r="E995" s="166">
        <v>42</v>
      </c>
      <c r="F995" s="167"/>
      <c r="G995" s="168"/>
      <c r="H995" s="247">
        <f t="shared" si="503"/>
        <v>0</v>
      </c>
      <c r="I995" s="247">
        <f t="shared" si="503"/>
        <v>0</v>
      </c>
      <c r="J995" s="247">
        <f t="shared" si="503"/>
        <v>824000</v>
      </c>
      <c r="K995" s="247">
        <f t="shared" ref="K995:K997" si="504">H995-I995+J995</f>
        <v>824000</v>
      </c>
    </row>
    <row r="996" spans="1:11" s="138" customFormat="1" hidden="1" x14ac:dyDescent="0.2">
      <c r="A996" s="117" t="s">
        <v>776</v>
      </c>
      <c r="B996" s="101" t="s">
        <v>781</v>
      </c>
      <c r="C996" s="102">
        <v>51</v>
      </c>
      <c r="D996" s="103"/>
      <c r="E996" s="104">
        <v>421</v>
      </c>
      <c r="F996" s="140"/>
      <c r="G996" s="105"/>
      <c r="H996" s="148">
        <f t="shared" si="503"/>
        <v>0</v>
      </c>
      <c r="I996" s="148">
        <f t="shared" si="503"/>
        <v>0</v>
      </c>
      <c r="J996" s="148">
        <f t="shared" si="503"/>
        <v>824000</v>
      </c>
      <c r="K996" s="148">
        <f t="shared" si="504"/>
        <v>824000</v>
      </c>
    </row>
    <row r="997" spans="1:11" s="149" customFormat="1" hidden="1" x14ac:dyDescent="0.2">
      <c r="A997" s="95" t="s">
        <v>776</v>
      </c>
      <c r="B997" s="93" t="s">
        <v>781</v>
      </c>
      <c r="C997" s="135">
        <v>51</v>
      </c>
      <c r="D997" s="95" t="s">
        <v>101</v>
      </c>
      <c r="E997" s="137">
        <v>4214</v>
      </c>
      <c r="F997" s="142" t="s">
        <v>500</v>
      </c>
      <c r="G997" s="131"/>
      <c r="H997" s="228">
        <v>0</v>
      </c>
      <c r="I997" s="228"/>
      <c r="J997" s="228">
        <v>824000</v>
      </c>
      <c r="K997" s="228">
        <f t="shared" si="504"/>
        <v>824000</v>
      </c>
    </row>
    <row r="998" spans="1:11" s="100" customFormat="1" ht="67.5" hidden="1" x14ac:dyDescent="0.2">
      <c r="A998" s="195" t="s">
        <v>776</v>
      </c>
      <c r="B998" s="170" t="s">
        <v>912</v>
      </c>
      <c r="C998" s="170"/>
      <c r="D998" s="170"/>
      <c r="E998" s="171"/>
      <c r="F998" s="173" t="s">
        <v>913</v>
      </c>
      <c r="G998" s="174" t="s">
        <v>616</v>
      </c>
      <c r="H998" s="248">
        <f>+H999+H1004+H1008+H1013+H1016+H1019+H1024</f>
        <v>12806000</v>
      </c>
      <c r="I998" s="248">
        <f>+I999+I1004+I1008+I1013+I1016+I1019+I1024</f>
        <v>1494000</v>
      </c>
      <c r="J998" s="248">
        <f>+J999+J1004+J1008+J1013+J1016+J1019+J1024</f>
        <v>126300</v>
      </c>
      <c r="K998" s="248">
        <f t="shared" si="502"/>
        <v>11438300</v>
      </c>
    </row>
    <row r="999" spans="1:11" s="138" customFormat="1" hidden="1" x14ac:dyDescent="0.2">
      <c r="A999" s="183" t="s">
        <v>776</v>
      </c>
      <c r="B999" s="164" t="s">
        <v>912</v>
      </c>
      <c r="C999" s="165">
        <v>43</v>
      </c>
      <c r="D999" s="164"/>
      <c r="E999" s="166">
        <v>31</v>
      </c>
      <c r="F999" s="167"/>
      <c r="G999" s="167"/>
      <c r="H999" s="181">
        <f>H1000+H1002</f>
        <v>2650</v>
      </c>
      <c r="I999" s="181">
        <f>I1000+I1002</f>
        <v>0</v>
      </c>
      <c r="J999" s="181">
        <f>J1000+J1002</f>
        <v>0</v>
      </c>
      <c r="K999" s="181">
        <f t="shared" si="502"/>
        <v>2650</v>
      </c>
    </row>
    <row r="1000" spans="1:11" s="100" customFormat="1" hidden="1" x14ac:dyDescent="0.2">
      <c r="A1000" s="117" t="s">
        <v>776</v>
      </c>
      <c r="B1000" s="101" t="s">
        <v>912</v>
      </c>
      <c r="C1000" s="102">
        <v>43</v>
      </c>
      <c r="D1000" s="117"/>
      <c r="E1000" s="112">
        <v>311</v>
      </c>
      <c r="F1000" s="140"/>
      <c r="G1000" s="182"/>
      <c r="H1000" s="107">
        <f t="shared" ref="H1000:J1000" si="505">H1001</f>
        <v>2250</v>
      </c>
      <c r="I1000" s="107">
        <f t="shared" si="505"/>
        <v>0</v>
      </c>
      <c r="J1000" s="107">
        <f t="shared" si="505"/>
        <v>0</v>
      </c>
      <c r="K1000" s="107">
        <f t="shared" si="502"/>
        <v>2250</v>
      </c>
    </row>
    <row r="1001" spans="1:11" s="138" customFormat="1" ht="15" hidden="1" x14ac:dyDescent="0.2">
      <c r="A1001" s="95" t="s">
        <v>776</v>
      </c>
      <c r="B1001" s="93" t="s">
        <v>912</v>
      </c>
      <c r="C1001" s="94">
        <v>43</v>
      </c>
      <c r="D1001" s="95" t="s">
        <v>101</v>
      </c>
      <c r="E1001" s="118">
        <v>3111</v>
      </c>
      <c r="F1001" s="141" t="s">
        <v>33</v>
      </c>
      <c r="G1001" s="133"/>
      <c r="H1001" s="228">
        <v>2250</v>
      </c>
      <c r="I1001" s="228"/>
      <c r="J1001" s="228"/>
      <c r="K1001" s="228">
        <f t="shared" si="502"/>
        <v>2250</v>
      </c>
    </row>
    <row r="1002" spans="1:11" s="138" customFormat="1" hidden="1" x14ac:dyDescent="0.2">
      <c r="A1002" s="117" t="s">
        <v>776</v>
      </c>
      <c r="B1002" s="101" t="s">
        <v>912</v>
      </c>
      <c r="C1002" s="102">
        <v>43</v>
      </c>
      <c r="D1002" s="103"/>
      <c r="E1002" s="104">
        <v>313</v>
      </c>
      <c r="F1002" s="140"/>
      <c r="G1002" s="105"/>
      <c r="H1002" s="246">
        <f t="shared" ref="H1002:J1002" si="506">H1003</f>
        <v>400</v>
      </c>
      <c r="I1002" s="246">
        <f t="shared" si="506"/>
        <v>0</v>
      </c>
      <c r="J1002" s="246">
        <f t="shared" si="506"/>
        <v>0</v>
      </c>
      <c r="K1002" s="246">
        <f t="shared" si="502"/>
        <v>400</v>
      </c>
    </row>
    <row r="1003" spans="1:11" s="100" customFormat="1" hidden="1" x14ac:dyDescent="0.2">
      <c r="A1003" s="95" t="s">
        <v>776</v>
      </c>
      <c r="B1003" s="93" t="s">
        <v>912</v>
      </c>
      <c r="C1003" s="135">
        <v>43</v>
      </c>
      <c r="D1003" s="95" t="s">
        <v>101</v>
      </c>
      <c r="E1003" s="137">
        <v>3132</v>
      </c>
      <c r="F1003" s="142" t="s">
        <v>40</v>
      </c>
      <c r="G1003" s="131"/>
      <c r="H1003" s="228">
        <v>400</v>
      </c>
      <c r="I1003" s="228"/>
      <c r="J1003" s="228"/>
      <c r="K1003" s="228">
        <f t="shared" si="502"/>
        <v>400</v>
      </c>
    </row>
    <row r="1004" spans="1:11" s="138" customFormat="1" hidden="1" x14ac:dyDescent="0.2">
      <c r="A1004" s="194" t="s">
        <v>776</v>
      </c>
      <c r="B1004" s="175" t="s">
        <v>912</v>
      </c>
      <c r="C1004" s="165">
        <v>43</v>
      </c>
      <c r="D1004" s="165"/>
      <c r="E1004" s="166">
        <v>32</v>
      </c>
      <c r="F1004" s="167"/>
      <c r="G1004" s="168"/>
      <c r="H1004" s="247">
        <f>H1005</f>
        <v>3500</v>
      </c>
      <c r="I1004" s="247">
        <f>I1005</f>
        <v>0</v>
      </c>
      <c r="J1004" s="247">
        <f>J1005</f>
        <v>118000</v>
      </c>
      <c r="K1004" s="247">
        <f t="shared" si="502"/>
        <v>121500</v>
      </c>
    </row>
    <row r="1005" spans="1:11" s="138" customFormat="1" hidden="1" x14ac:dyDescent="0.2">
      <c r="A1005" s="117" t="s">
        <v>776</v>
      </c>
      <c r="B1005" s="101" t="s">
        <v>912</v>
      </c>
      <c r="C1005" s="102">
        <v>43</v>
      </c>
      <c r="D1005" s="103"/>
      <c r="E1005" s="104">
        <v>323</v>
      </c>
      <c r="F1005" s="140"/>
      <c r="G1005" s="105"/>
      <c r="H1005" s="246">
        <f>SUM(H1006:H1007)</f>
        <v>3500</v>
      </c>
      <c r="I1005" s="246">
        <f>SUM(I1006:I1007)</f>
        <v>0</v>
      </c>
      <c r="J1005" s="246">
        <f>SUM(J1006:J1007)</f>
        <v>118000</v>
      </c>
      <c r="K1005" s="246">
        <f t="shared" si="502"/>
        <v>121500</v>
      </c>
    </row>
    <row r="1006" spans="1:11" s="138" customFormat="1" ht="15" hidden="1" x14ac:dyDescent="0.2">
      <c r="A1006" s="95" t="s">
        <v>776</v>
      </c>
      <c r="B1006" s="93" t="s">
        <v>912</v>
      </c>
      <c r="C1006" s="135">
        <v>43</v>
      </c>
      <c r="D1006" s="95" t="s">
        <v>101</v>
      </c>
      <c r="E1006" s="137">
        <v>3233</v>
      </c>
      <c r="F1006" s="142" t="s">
        <v>54</v>
      </c>
      <c r="G1006" s="189"/>
      <c r="H1006" s="228">
        <v>500</v>
      </c>
      <c r="I1006" s="228"/>
      <c r="J1006" s="228">
        <v>59000</v>
      </c>
      <c r="K1006" s="228">
        <f t="shared" si="502"/>
        <v>59500</v>
      </c>
    </row>
    <row r="1007" spans="1:11" s="138" customFormat="1" ht="15" hidden="1" x14ac:dyDescent="0.2">
      <c r="A1007" s="95" t="s">
        <v>776</v>
      </c>
      <c r="B1007" s="93" t="s">
        <v>912</v>
      </c>
      <c r="C1007" s="135">
        <v>43</v>
      </c>
      <c r="D1007" s="95" t="s">
        <v>101</v>
      </c>
      <c r="E1007" s="137">
        <v>3237</v>
      </c>
      <c r="F1007" s="142" t="s">
        <v>58</v>
      </c>
      <c r="G1007" s="189"/>
      <c r="H1007" s="228">
        <v>3000</v>
      </c>
      <c r="I1007" s="228"/>
      <c r="J1007" s="228">
        <v>59000</v>
      </c>
      <c r="K1007" s="228">
        <f t="shared" si="502"/>
        <v>62000</v>
      </c>
    </row>
    <row r="1008" spans="1:11" s="138" customFormat="1" hidden="1" x14ac:dyDescent="0.2">
      <c r="A1008" s="183" t="s">
        <v>776</v>
      </c>
      <c r="B1008" s="164" t="s">
        <v>912</v>
      </c>
      <c r="C1008" s="165">
        <v>51</v>
      </c>
      <c r="D1008" s="164"/>
      <c r="E1008" s="166">
        <v>31</v>
      </c>
      <c r="F1008" s="167"/>
      <c r="G1008" s="167"/>
      <c r="H1008" s="181">
        <f>H1009+H1011</f>
        <v>7000</v>
      </c>
      <c r="I1008" s="181">
        <f>I1009+I1011</f>
        <v>7000</v>
      </c>
      <c r="J1008" s="181">
        <f>J1009+J1011</f>
        <v>0</v>
      </c>
      <c r="K1008" s="181">
        <f t="shared" si="502"/>
        <v>0</v>
      </c>
    </row>
    <row r="1009" spans="1:12" s="138" customFormat="1" hidden="1" x14ac:dyDescent="0.2">
      <c r="A1009" s="117" t="s">
        <v>776</v>
      </c>
      <c r="B1009" s="101" t="s">
        <v>912</v>
      </c>
      <c r="C1009" s="102">
        <v>51</v>
      </c>
      <c r="D1009" s="117"/>
      <c r="E1009" s="112">
        <v>311</v>
      </c>
      <c r="F1009" s="140"/>
      <c r="G1009" s="182"/>
      <c r="H1009" s="107">
        <f t="shared" ref="H1009:J1009" si="507">H1010</f>
        <v>6000</v>
      </c>
      <c r="I1009" s="107">
        <f t="shared" si="507"/>
        <v>6000</v>
      </c>
      <c r="J1009" s="107">
        <f t="shared" si="507"/>
        <v>0</v>
      </c>
      <c r="K1009" s="107">
        <f t="shared" si="502"/>
        <v>0</v>
      </c>
    </row>
    <row r="1010" spans="1:12" s="138" customFormat="1" ht="15" hidden="1" x14ac:dyDescent="0.2">
      <c r="A1010" s="95" t="s">
        <v>776</v>
      </c>
      <c r="B1010" s="93" t="s">
        <v>912</v>
      </c>
      <c r="C1010" s="94">
        <v>51</v>
      </c>
      <c r="D1010" s="95" t="s">
        <v>101</v>
      </c>
      <c r="E1010" s="118">
        <v>3111</v>
      </c>
      <c r="F1010" s="141" t="s">
        <v>33</v>
      </c>
      <c r="G1010" s="133"/>
      <c r="H1010" s="228">
        <v>6000</v>
      </c>
      <c r="I1010" s="228">
        <v>6000</v>
      </c>
      <c r="J1010" s="228"/>
      <c r="K1010" s="228">
        <f t="shared" si="502"/>
        <v>0</v>
      </c>
    </row>
    <row r="1011" spans="1:12" s="138" customFormat="1" hidden="1" x14ac:dyDescent="0.2">
      <c r="A1011" s="117" t="s">
        <v>776</v>
      </c>
      <c r="B1011" s="101" t="s">
        <v>912</v>
      </c>
      <c r="C1011" s="102">
        <v>51</v>
      </c>
      <c r="D1011" s="103"/>
      <c r="E1011" s="104">
        <v>313</v>
      </c>
      <c r="F1011" s="140"/>
      <c r="G1011" s="105"/>
      <c r="H1011" s="246">
        <f t="shared" ref="H1011:J1011" si="508">H1012</f>
        <v>1000</v>
      </c>
      <c r="I1011" s="246">
        <f t="shared" si="508"/>
        <v>1000</v>
      </c>
      <c r="J1011" s="246">
        <f t="shared" si="508"/>
        <v>0</v>
      </c>
      <c r="K1011" s="246">
        <f t="shared" si="502"/>
        <v>0</v>
      </c>
    </row>
    <row r="1012" spans="1:12" s="138" customFormat="1" ht="15" hidden="1" x14ac:dyDescent="0.2">
      <c r="A1012" s="95" t="s">
        <v>776</v>
      </c>
      <c r="B1012" s="93" t="s">
        <v>912</v>
      </c>
      <c r="C1012" s="135">
        <v>51</v>
      </c>
      <c r="D1012" s="95" t="s">
        <v>101</v>
      </c>
      <c r="E1012" s="137">
        <v>3132</v>
      </c>
      <c r="F1012" s="142" t="s">
        <v>40</v>
      </c>
      <c r="G1012" s="131"/>
      <c r="H1012" s="228">
        <v>1000</v>
      </c>
      <c r="I1012" s="228">
        <v>1000</v>
      </c>
      <c r="J1012" s="228"/>
      <c r="K1012" s="228">
        <f t="shared" si="502"/>
        <v>0</v>
      </c>
    </row>
    <row r="1013" spans="1:12" s="138" customFormat="1" hidden="1" x14ac:dyDescent="0.2">
      <c r="A1013" s="194" t="s">
        <v>776</v>
      </c>
      <c r="B1013" s="175" t="s">
        <v>912</v>
      </c>
      <c r="C1013" s="165">
        <v>51</v>
      </c>
      <c r="D1013" s="165"/>
      <c r="E1013" s="166">
        <v>32</v>
      </c>
      <c r="F1013" s="167"/>
      <c r="G1013" s="168"/>
      <c r="H1013" s="247">
        <f>H1014</f>
        <v>8500</v>
      </c>
      <c r="I1013" s="247">
        <f>I1014</f>
        <v>0</v>
      </c>
      <c r="J1013" s="247">
        <f>J1014</f>
        <v>1300</v>
      </c>
      <c r="K1013" s="247">
        <f t="shared" si="502"/>
        <v>9800</v>
      </c>
    </row>
    <row r="1014" spans="1:12" hidden="1" x14ac:dyDescent="0.2">
      <c r="A1014" s="117" t="s">
        <v>776</v>
      </c>
      <c r="B1014" s="101" t="s">
        <v>912</v>
      </c>
      <c r="C1014" s="102">
        <v>51</v>
      </c>
      <c r="D1014" s="103"/>
      <c r="E1014" s="104">
        <v>323</v>
      </c>
      <c r="F1014" s="140"/>
      <c r="G1014" s="182"/>
      <c r="H1014" s="246">
        <f>SUM(H1015:H1015)</f>
        <v>8500</v>
      </c>
      <c r="I1014" s="246">
        <f>SUM(I1015:I1015)</f>
        <v>0</v>
      </c>
      <c r="J1014" s="246">
        <f>SUM(J1015:J1015)</f>
        <v>1300</v>
      </c>
      <c r="K1014" s="246">
        <f t="shared" si="502"/>
        <v>9800</v>
      </c>
    </row>
    <row r="1015" spans="1:12" s="138" customFormat="1" ht="15" hidden="1" x14ac:dyDescent="0.2">
      <c r="A1015" s="95" t="s">
        <v>776</v>
      </c>
      <c r="B1015" s="93" t="s">
        <v>912</v>
      </c>
      <c r="C1015" s="135">
        <v>51</v>
      </c>
      <c r="D1015" s="95" t="s">
        <v>101</v>
      </c>
      <c r="E1015" s="137">
        <v>3237</v>
      </c>
      <c r="F1015" s="142" t="s">
        <v>58</v>
      </c>
      <c r="G1015" s="189"/>
      <c r="H1015" s="228">
        <v>8500</v>
      </c>
      <c r="I1015" s="228"/>
      <c r="J1015" s="228">
        <v>1300</v>
      </c>
      <c r="K1015" s="228">
        <f t="shared" si="502"/>
        <v>9800</v>
      </c>
    </row>
    <row r="1016" spans="1:12" hidden="1" x14ac:dyDescent="0.2">
      <c r="A1016" s="194" t="s">
        <v>776</v>
      </c>
      <c r="B1016" s="175" t="s">
        <v>912</v>
      </c>
      <c r="C1016" s="165">
        <v>51</v>
      </c>
      <c r="D1016" s="165"/>
      <c r="E1016" s="166">
        <v>38</v>
      </c>
      <c r="F1016" s="167"/>
      <c r="G1016" s="168"/>
      <c r="H1016" s="247">
        <f t="shared" ref="H1016:J1017" si="509">H1017</f>
        <v>12767000</v>
      </c>
      <c r="I1016" s="247">
        <f t="shared" si="509"/>
        <v>1487000</v>
      </c>
      <c r="J1016" s="247">
        <f t="shared" si="509"/>
        <v>0</v>
      </c>
      <c r="K1016" s="247">
        <f t="shared" si="502"/>
        <v>11280000</v>
      </c>
    </row>
    <row r="1017" spans="1:12" s="138" customFormat="1" hidden="1" x14ac:dyDescent="0.2">
      <c r="A1017" s="117" t="s">
        <v>776</v>
      </c>
      <c r="B1017" s="101" t="s">
        <v>912</v>
      </c>
      <c r="C1017" s="102">
        <v>51</v>
      </c>
      <c r="D1017" s="103"/>
      <c r="E1017" s="104">
        <v>386</v>
      </c>
      <c r="F1017" s="140"/>
      <c r="G1017" s="105"/>
      <c r="H1017" s="148">
        <f t="shared" si="509"/>
        <v>12767000</v>
      </c>
      <c r="I1017" s="148">
        <f t="shared" si="509"/>
        <v>1487000</v>
      </c>
      <c r="J1017" s="148">
        <f t="shared" si="509"/>
        <v>0</v>
      </c>
      <c r="K1017" s="148">
        <f t="shared" si="502"/>
        <v>11280000</v>
      </c>
    </row>
    <row r="1018" spans="1:12" s="100" customFormat="1" hidden="1" x14ac:dyDescent="0.2">
      <c r="A1018" s="95" t="s">
        <v>776</v>
      </c>
      <c r="B1018" s="93" t="s">
        <v>912</v>
      </c>
      <c r="C1018" s="135">
        <v>51</v>
      </c>
      <c r="D1018" s="95" t="s">
        <v>101</v>
      </c>
      <c r="E1018" s="137">
        <v>3864</v>
      </c>
      <c r="F1018" s="142" t="s">
        <v>889</v>
      </c>
      <c r="G1018" s="131"/>
      <c r="H1018" s="228">
        <v>12767000</v>
      </c>
      <c r="I1018" s="228">
        <v>1487000</v>
      </c>
      <c r="J1018" s="228"/>
      <c r="K1018" s="228">
        <f t="shared" si="502"/>
        <v>11280000</v>
      </c>
    </row>
    <row r="1019" spans="1:12" hidden="1" x14ac:dyDescent="0.2">
      <c r="A1019" s="194" t="s">
        <v>776</v>
      </c>
      <c r="B1019" s="175" t="s">
        <v>912</v>
      </c>
      <c r="C1019" s="165">
        <v>559</v>
      </c>
      <c r="D1019" s="165"/>
      <c r="E1019" s="166">
        <v>31</v>
      </c>
      <c r="F1019" s="167"/>
      <c r="G1019" s="168"/>
      <c r="H1019" s="247">
        <f>H1020+H1022</f>
        <v>7850</v>
      </c>
      <c r="I1019" s="247">
        <f>I1020+I1022</f>
        <v>0</v>
      </c>
      <c r="J1019" s="247">
        <f>J1020+J1022</f>
        <v>7000</v>
      </c>
      <c r="K1019" s="247">
        <f t="shared" si="502"/>
        <v>14850</v>
      </c>
      <c r="L1019" s="138"/>
    </row>
    <row r="1020" spans="1:12" s="100" customFormat="1" hidden="1" x14ac:dyDescent="0.2">
      <c r="A1020" s="117" t="s">
        <v>776</v>
      </c>
      <c r="B1020" s="101" t="s">
        <v>912</v>
      </c>
      <c r="C1020" s="102">
        <v>559</v>
      </c>
      <c r="D1020" s="103"/>
      <c r="E1020" s="104">
        <v>311</v>
      </c>
      <c r="F1020" s="140"/>
      <c r="G1020" s="105"/>
      <c r="H1020" s="148">
        <f t="shared" ref="H1020:J1020" si="510">H1021</f>
        <v>6750</v>
      </c>
      <c r="I1020" s="148">
        <f t="shared" si="510"/>
        <v>0</v>
      </c>
      <c r="J1020" s="148">
        <f t="shared" si="510"/>
        <v>6000</v>
      </c>
      <c r="K1020" s="148">
        <f t="shared" si="502"/>
        <v>12750</v>
      </c>
      <c r="L1020" s="149"/>
    </row>
    <row r="1021" spans="1:12" ht="15" hidden="1" x14ac:dyDescent="0.2">
      <c r="A1021" s="136" t="s">
        <v>776</v>
      </c>
      <c r="B1021" s="93" t="s">
        <v>912</v>
      </c>
      <c r="C1021" s="94">
        <v>559</v>
      </c>
      <c r="D1021" s="95" t="s">
        <v>101</v>
      </c>
      <c r="E1021" s="118">
        <v>3111</v>
      </c>
      <c r="F1021" s="141" t="s">
        <v>33</v>
      </c>
      <c r="G1021" s="131"/>
      <c r="H1021" s="228">
        <v>6750</v>
      </c>
      <c r="I1021" s="228"/>
      <c r="J1021" s="228">
        <v>6000</v>
      </c>
      <c r="K1021" s="228">
        <f t="shared" si="502"/>
        <v>12750</v>
      </c>
      <c r="L1021" s="138"/>
    </row>
    <row r="1022" spans="1:12" s="138" customFormat="1" hidden="1" x14ac:dyDescent="0.2">
      <c r="A1022" s="152" t="s">
        <v>776</v>
      </c>
      <c r="B1022" s="101" t="s">
        <v>912</v>
      </c>
      <c r="C1022" s="102">
        <v>559</v>
      </c>
      <c r="D1022" s="103"/>
      <c r="E1022" s="104">
        <v>313</v>
      </c>
      <c r="F1022" s="140"/>
      <c r="G1022" s="130"/>
      <c r="H1022" s="156">
        <f t="shared" ref="H1022:J1022" si="511">H1023</f>
        <v>1100</v>
      </c>
      <c r="I1022" s="156">
        <f t="shared" si="511"/>
        <v>0</v>
      </c>
      <c r="J1022" s="156">
        <f t="shared" si="511"/>
        <v>1000</v>
      </c>
      <c r="K1022" s="156">
        <f t="shared" si="502"/>
        <v>2100</v>
      </c>
    </row>
    <row r="1023" spans="1:12" s="100" customFormat="1" hidden="1" x14ac:dyDescent="0.2">
      <c r="A1023" s="136" t="s">
        <v>776</v>
      </c>
      <c r="B1023" s="93" t="s">
        <v>912</v>
      </c>
      <c r="C1023" s="135">
        <v>559</v>
      </c>
      <c r="D1023" s="95" t="s">
        <v>101</v>
      </c>
      <c r="E1023" s="137">
        <v>3132</v>
      </c>
      <c r="F1023" s="142" t="s">
        <v>40</v>
      </c>
      <c r="G1023" s="131"/>
      <c r="H1023" s="228">
        <v>1100</v>
      </c>
      <c r="I1023" s="228"/>
      <c r="J1023" s="228">
        <v>1000</v>
      </c>
      <c r="K1023" s="228">
        <f t="shared" si="502"/>
        <v>2100</v>
      </c>
      <c r="L1023" s="149"/>
    </row>
    <row r="1024" spans="1:12" hidden="1" x14ac:dyDescent="0.2">
      <c r="A1024" s="194" t="s">
        <v>776</v>
      </c>
      <c r="B1024" s="175" t="s">
        <v>912</v>
      </c>
      <c r="C1024" s="165">
        <v>559</v>
      </c>
      <c r="D1024" s="165"/>
      <c r="E1024" s="166">
        <v>32</v>
      </c>
      <c r="F1024" s="167"/>
      <c r="G1024" s="168"/>
      <c r="H1024" s="247">
        <f>H1025</f>
        <v>9500</v>
      </c>
      <c r="I1024" s="247">
        <f>I1025</f>
        <v>0</v>
      </c>
      <c r="J1024" s="247">
        <f>J1025</f>
        <v>0</v>
      </c>
      <c r="K1024" s="247">
        <f t="shared" si="502"/>
        <v>9500</v>
      </c>
    </row>
    <row r="1025" spans="1:11" hidden="1" x14ac:dyDescent="0.2">
      <c r="A1025" s="152" t="s">
        <v>776</v>
      </c>
      <c r="B1025" s="101" t="s">
        <v>912</v>
      </c>
      <c r="C1025" s="102">
        <v>559</v>
      </c>
      <c r="D1025" s="103"/>
      <c r="E1025" s="104">
        <v>323</v>
      </c>
      <c r="F1025" s="140"/>
      <c r="G1025" s="130"/>
      <c r="H1025" s="156">
        <f>SUM(H1026:H1027)</f>
        <v>9500</v>
      </c>
      <c r="I1025" s="156">
        <f>SUM(I1026:I1027)</f>
        <v>0</v>
      </c>
      <c r="J1025" s="156">
        <f>SUM(J1026:J1027)</f>
        <v>0</v>
      </c>
      <c r="K1025" s="156">
        <f t="shared" si="502"/>
        <v>9500</v>
      </c>
    </row>
    <row r="1026" spans="1:11" ht="15" hidden="1" x14ac:dyDescent="0.2">
      <c r="A1026" s="136" t="s">
        <v>776</v>
      </c>
      <c r="B1026" s="93" t="s">
        <v>912</v>
      </c>
      <c r="C1026" s="135">
        <v>559</v>
      </c>
      <c r="D1026" s="95" t="s">
        <v>101</v>
      </c>
      <c r="E1026" s="137">
        <v>3233</v>
      </c>
      <c r="F1026" s="142" t="s">
        <v>54</v>
      </c>
      <c r="G1026" s="131"/>
      <c r="H1026" s="228">
        <v>1000</v>
      </c>
      <c r="I1026" s="228"/>
      <c r="J1026" s="228"/>
      <c r="K1026" s="228">
        <f t="shared" si="502"/>
        <v>1000</v>
      </c>
    </row>
    <row r="1027" spans="1:11" ht="15" hidden="1" x14ac:dyDescent="0.2">
      <c r="A1027" s="136" t="s">
        <v>776</v>
      </c>
      <c r="B1027" s="93" t="s">
        <v>912</v>
      </c>
      <c r="C1027" s="135">
        <v>559</v>
      </c>
      <c r="D1027" s="95" t="s">
        <v>101</v>
      </c>
      <c r="E1027" s="137">
        <v>3237</v>
      </c>
      <c r="F1027" s="142" t="s">
        <v>58</v>
      </c>
      <c r="G1027" s="131"/>
      <c r="H1027" s="228">
        <v>8500</v>
      </c>
      <c r="I1027" s="228"/>
      <c r="J1027" s="228"/>
      <c r="K1027" s="228">
        <f t="shared" si="502"/>
        <v>8500</v>
      </c>
    </row>
    <row r="1028" spans="1:11" ht="67.5" hidden="1" x14ac:dyDescent="0.2">
      <c r="A1028" s="195" t="s">
        <v>776</v>
      </c>
      <c r="B1028" s="170" t="s">
        <v>914</v>
      </c>
      <c r="C1028" s="170"/>
      <c r="D1028" s="170"/>
      <c r="E1028" s="171"/>
      <c r="F1028" s="173" t="s">
        <v>915</v>
      </c>
      <c r="G1028" s="174" t="s">
        <v>616</v>
      </c>
      <c r="H1028" s="192">
        <f>H1029</f>
        <v>1000</v>
      </c>
      <c r="I1028" s="192">
        <f>I1029</f>
        <v>0</v>
      </c>
      <c r="J1028" s="192">
        <f>J1029</f>
        <v>12000</v>
      </c>
      <c r="K1028" s="192">
        <f t="shared" si="502"/>
        <v>13000</v>
      </c>
    </row>
    <row r="1029" spans="1:11" s="100" customFormat="1" hidden="1" x14ac:dyDescent="0.2">
      <c r="A1029" s="194" t="s">
        <v>776</v>
      </c>
      <c r="B1029" s="175" t="s">
        <v>914</v>
      </c>
      <c r="C1029" s="165">
        <v>43</v>
      </c>
      <c r="D1029" s="165"/>
      <c r="E1029" s="166">
        <v>42</v>
      </c>
      <c r="F1029" s="167"/>
      <c r="G1029" s="168"/>
      <c r="H1029" s="247">
        <f t="shared" ref="H1029:J1030" si="512">H1030</f>
        <v>1000</v>
      </c>
      <c r="I1029" s="247">
        <f t="shared" si="512"/>
        <v>0</v>
      </c>
      <c r="J1029" s="247">
        <f t="shared" si="512"/>
        <v>12000</v>
      </c>
      <c r="K1029" s="247">
        <f t="shared" si="502"/>
        <v>13000</v>
      </c>
    </row>
    <row r="1030" spans="1:11" hidden="1" x14ac:dyDescent="0.2">
      <c r="A1030" s="117" t="s">
        <v>776</v>
      </c>
      <c r="B1030" s="101" t="s">
        <v>914</v>
      </c>
      <c r="C1030" s="102">
        <v>43</v>
      </c>
      <c r="D1030" s="103"/>
      <c r="E1030" s="104">
        <v>421</v>
      </c>
      <c r="F1030" s="140"/>
      <c r="G1030" s="105"/>
      <c r="H1030" s="148">
        <f t="shared" si="512"/>
        <v>1000</v>
      </c>
      <c r="I1030" s="148">
        <f t="shared" si="512"/>
        <v>0</v>
      </c>
      <c r="J1030" s="148">
        <f t="shared" si="512"/>
        <v>12000</v>
      </c>
      <c r="K1030" s="148">
        <f t="shared" si="502"/>
        <v>13000</v>
      </c>
    </row>
    <row r="1031" spans="1:11" ht="15" hidden="1" x14ac:dyDescent="0.2">
      <c r="A1031" s="95" t="s">
        <v>776</v>
      </c>
      <c r="B1031" s="93" t="s">
        <v>914</v>
      </c>
      <c r="C1031" s="135">
        <v>43</v>
      </c>
      <c r="D1031" s="95" t="s">
        <v>101</v>
      </c>
      <c r="E1031" s="137">
        <v>4213</v>
      </c>
      <c r="F1031" s="142" t="s">
        <v>906</v>
      </c>
      <c r="G1031" s="131"/>
      <c r="H1031" s="228">
        <v>1000</v>
      </c>
      <c r="I1031" s="228"/>
      <c r="J1031" s="228">
        <v>12000</v>
      </c>
      <c r="K1031" s="228">
        <f t="shared" si="502"/>
        <v>13000</v>
      </c>
    </row>
    <row r="1032" spans="1:11" ht="67.5" hidden="1" x14ac:dyDescent="0.2">
      <c r="A1032" s="195" t="s">
        <v>776</v>
      </c>
      <c r="B1032" s="170" t="s">
        <v>916</v>
      </c>
      <c r="C1032" s="170"/>
      <c r="D1032" s="170"/>
      <c r="E1032" s="171"/>
      <c r="F1032" s="173" t="s">
        <v>917</v>
      </c>
      <c r="G1032" s="174" t="s">
        <v>616</v>
      </c>
      <c r="H1032" s="192">
        <f>H1038+H1043+H1059+H1064+H1051+H1033+H1046+H1054</f>
        <v>1146600</v>
      </c>
      <c r="I1032" s="192">
        <f>I1038+I1043+I1059+I1064+I1051+I1033+I1046+I1054</f>
        <v>0</v>
      </c>
      <c r="J1032" s="192">
        <f>J1038+J1043+J1059+J1064+J1051+J1033+J1046+J1054</f>
        <v>0</v>
      </c>
      <c r="K1032" s="192">
        <f t="shared" si="502"/>
        <v>1146600</v>
      </c>
    </row>
    <row r="1033" spans="1:11" s="100" customFormat="1" hidden="1" x14ac:dyDescent="0.2">
      <c r="A1033" s="194">
        <v>51302</v>
      </c>
      <c r="B1033" s="175" t="s">
        <v>916</v>
      </c>
      <c r="C1033" s="165">
        <v>43</v>
      </c>
      <c r="D1033" s="165" t="s">
        <v>718</v>
      </c>
      <c r="E1033" s="166">
        <v>31</v>
      </c>
      <c r="F1033" s="167" t="s">
        <v>718</v>
      </c>
      <c r="G1033" s="168"/>
      <c r="H1033" s="247">
        <f t="shared" ref="H1033:I1033" si="513">H1034+H1036</f>
        <v>14580</v>
      </c>
      <c r="I1033" s="247">
        <f t="shared" si="513"/>
        <v>0</v>
      </c>
      <c r="J1033" s="247">
        <f t="shared" ref="J1033" si="514">J1034+J1036</f>
        <v>0</v>
      </c>
      <c r="K1033" s="247">
        <f t="shared" si="502"/>
        <v>14580</v>
      </c>
    </row>
    <row r="1034" spans="1:11" hidden="1" x14ac:dyDescent="0.2">
      <c r="A1034" s="117">
        <v>51302</v>
      </c>
      <c r="B1034" s="101" t="s">
        <v>916</v>
      </c>
      <c r="C1034" s="102">
        <v>43</v>
      </c>
      <c r="D1034" s="103" t="s">
        <v>718</v>
      </c>
      <c r="E1034" s="104">
        <v>311</v>
      </c>
      <c r="F1034" s="140" t="s">
        <v>718</v>
      </c>
      <c r="G1034" s="105"/>
      <c r="H1034" s="148">
        <f t="shared" ref="H1034:J1034" si="515">H1035</f>
        <v>12500</v>
      </c>
      <c r="I1034" s="148">
        <f t="shared" si="515"/>
        <v>0</v>
      </c>
      <c r="J1034" s="148">
        <f t="shared" si="515"/>
        <v>0</v>
      </c>
      <c r="K1034" s="148">
        <f t="shared" si="502"/>
        <v>12500</v>
      </c>
    </row>
    <row r="1035" spans="1:11" s="100" customFormat="1" hidden="1" x14ac:dyDescent="0.2">
      <c r="A1035" s="95">
        <v>51302</v>
      </c>
      <c r="B1035" s="93" t="s">
        <v>916</v>
      </c>
      <c r="C1035" s="135">
        <v>43</v>
      </c>
      <c r="D1035" s="95" t="s">
        <v>101</v>
      </c>
      <c r="E1035" s="137">
        <v>3111</v>
      </c>
      <c r="F1035" s="142" t="s">
        <v>33</v>
      </c>
      <c r="G1035" s="131"/>
      <c r="H1035" s="228">
        <v>12500</v>
      </c>
      <c r="I1035" s="228"/>
      <c r="J1035" s="228"/>
      <c r="K1035" s="228">
        <f t="shared" si="502"/>
        <v>12500</v>
      </c>
    </row>
    <row r="1036" spans="1:11" hidden="1" x14ac:dyDescent="0.2">
      <c r="A1036" s="117">
        <v>51302</v>
      </c>
      <c r="B1036" s="101" t="s">
        <v>916</v>
      </c>
      <c r="C1036" s="102">
        <v>43</v>
      </c>
      <c r="D1036" s="103" t="s">
        <v>718</v>
      </c>
      <c r="E1036" s="104">
        <v>313</v>
      </c>
      <c r="F1036" s="140" t="s">
        <v>718</v>
      </c>
      <c r="G1036" s="105"/>
      <c r="H1036" s="148">
        <f t="shared" ref="H1036:J1036" si="516">H1037</f>
        <v>2080</v>
      </c>
      <c r="I1036" s="148">
        <f t="shared" si="516"/>
        <v>0</v>
      </c>
      <c r="J1036" s="148">
        <f t="shared" si="516"/>
        <v>0</v>
      </c>
      <c r="K1036" s="148">
        <f t="shared" si="502"/>
        <v>2080</v>
      </c>
    </row>
    <row r="1037" spans="1:11" ht="15" hidden="1" x14ac:dyDescent="0.2">
      <c r="A1037" s="95">
        <v>51302</v>
      </c>
      <c r="B1037" s="93" t="s">
        <v>916</v>
      </c>
      <c r="C1037" s="135">
        <v>43</v>
      </c>
      <c r="D1037" s="95" t="s">
        <v>101</v>
      </c>
      <c r="E1037" s="137">
        <v>3132</v>
      </c>
      <c r="F1037" s="142" t="s">
        <v>40</v>
      </c>
      <c r="G1037" s="131"/>
      <c r="H1037" s="228">
        <v>2080</v>
      </c>
      <c r="I1037" s="228"/>
      <c r="J1037" s="228"/>
      <c r="K1037" s="228">
        <f t="shared" si="502"/>
        <v>2080</v>
      </c>
    </row>
    <row r="1038" spans="1:11" s="100" customFormat="1" hidden="1" x14ac:dyDescent="0.2">
      <c r="A1038" s="194" t="s">
        <v>776</v>
      </c>
      <c r="B1038" s="175" t="s">
        <v>916</v>
      </c>
      <c r="C1038" s="165">
        <v>43</v>
      </c>
      <c r="D1038" s="165"/>
      <c r="E1038" s="166">
        <v>32</v>
      </c>
      <c r="F1038" s="167"/>
      <c r="G1038" s="168"/>
      <c r="H1038" s="247">
        <f t="shared" ref="H1038:J1038" si="517">H1039</f>
        <v>10300</v>
      </c>
      <c r="I1038" s="247">
        <f t="shared" si="517"/>
        <v>0</v>
      </c>
      <c r="J1038" s="247">
        <f t="shared" si="517"/>
        <v>0</v>
      </c>
      <c r="K1038" s="247">
        <f t="shared" si="502"/>
        <v>10300</v>
      </c>
    </row>
    <row r="1039" spans="1:11" s="100" customFormat="1" hidden="1" x14ac:dyDescent="0.2">
      <c r="A1039" s="117" t="s">
        <v>776</v>
      </c>
      <c r="B1039" s="101" t="s">
        <v>916</v>
      </c>
      <c r="C1039" s="102">
        <v>43</v>
      </c>
      <c r="D1039" s="103"/>
      <c r="E1039" s="104">
        <v>323</v>
      </c>
      <c r="F1039" s="140"/>
      <c r="G1039" s="105"/>
      <c r="H1039" s="148">
        <f t="shared" ref="H1039:I1039" si="518">SUM(H1040:H1042)</f>
        <v>10300</v>
      </c>
      <c r="I1039" s="148">
        <f t="shared" si="518"/>
        <v>0</v>
      </c>
      <c r="J1039" s="148">
        <f t="shared" ref="J1039" si="519">SUM(J1040:J1042)</f>
        <v>0</v>
      </c>
      <c r="K1039" s="148">
        <f t="shared" si="502"/>
        <v>10300</v>
      </c>
    </row>
    <row r="1040" spans="1:11" s="100" customFormat="1" hidden="1" x14ac:dyDescent="0.2">
      <c r="A1040" s="95" t="s">
        <v>776</v>
      </c>
      <c r="B1040" s="93" t="s">
        <v>916</v>
      </c>
      <c r="C1040" s="135">
        <v>43</v>
      </c>
      <c r="D1040" s="95" t="s">
        <v>101</v>
      </c>
      <c r="E1040" s="137">
        <v>3233</v>
      </c>
      <c r="F1040" s="142" t="s">
        <v>54</v>
      </c>
      <c r="G1040" s="131"/>
      <c r="H1040" s="228">
        <v>400</v>
      </c>
      <c r="I1040" s="228"/>
      <c r="J1040" s="228"/>
      <c r="K1040" s="228">
        <f t="shared" si="502"/>
        <v>400</v>
      </c>
    </row>
    <row r="1041" spans="1:11" ht="15" hidden="1" x14ac:dyDescent="0.2">
      <c r="A1041" s="95" t="s">
        <v>776</v>
      </c>
      <c r="B1041" s="93" t="s">
        <v>916</v>
      </c>
      <c r="C1041" s="135">
        <v>43</v>
      </c>
      <c r="D1041" s="95" t="s">
        <v>101</v>
      </c>
      <c r="E1041" s="137">
        <v>3237</v>
      </c>
      <c r="F1041" s="142" t="s">
        <v>58</v>
      </c>
      <c r="G1041" s="131"/>
      <c r="H1041" s="228">
        <v>9500</v>
      </c>
      <c r="I1041" s="228"/>
      <c r="J1041" s="228"/>
      <c r="K1041" s="228">
        <f t="shared" si="502"/>
        <v>9500</v>
      </c>
    </row>
    <row r="1042" spans="1:11" ht="15" hidden="1" x14ac:dyDescent="0.2">
      <c r="A1042" s="95" t="s">
        <v>776</v>
      </c>
      <c r="B1042" s="93" t="s">
        <v>916</v>
      </c>
      <c r="C1042" s="135">
        <v>43</v>
      </c>
      <c r="D1042" s="95" t="s">
        <v>101</v>
      </c>
      <c r="E1042" s="137">
        <v>3239</v>
      </c>
      <c r="F1042" s="142" t="s">
        <v>60</v>
      </c>
      <c r="G1042" s="131"/>
      <c r="H1042" s="228">
        <v>400</v>
      </c>
      <c r="I1042" s="228"/>
      <c r="J1042" s="228"/>
      <c r="K1042" s="228">
        <f t="shared" si="502"/>
        <v>400</v>
      </c>
    </row>
    <row r="1043" spans="1:11" s="100" customFormat="1" hidden="1" x14ac:dyDescent="0.2">
      <c r="A1043" s="194" t="s">
        <v>776</v>
      </c>
      <c r="B1043" s="175" t="s">
        <v>916</v>
      </c>
      <c r="C1043" s="165">
        <v>43</v>
      </c>
      <c r="D1043" s="165"/>
      <c r="E1043" s="166">
        <v>42</v>
      </c>
      <c r="F1043" s="167"/>
      <c r="G1043" s="168"/>
      <c r="H1043" s="247">
        <f t="shared" ref="H1043:J1043" si="520">H1044</f>
        <v>600000</v>
      </c>
      <c r="I1043" s="247">
        <f t="shared" si="520"/>
        <v>0</v>
      </c>
      <c r="J1043" s="247">
        <f t="shared" si="520"/>
        <v>0</v>
      </c>
      <c r="K1043" s="247">
        <f t="shared" si="502"/>
        <v>600000</v>
      </c>
    </row>
    <row r="1044" spans="1:11" s="100" customFormat="1" hidden="1" x14ac:dyDescent="0.2">
      <c r="A1044" s="117" t="s">
        <v>776</v>
      </c>
      <c r="B1044" s="101" t="s">
        <v>916</v>
      </c>
      <c r="C1044" s="102">
        <v>43</v>
      </c>
      <c r="D1044" s="103"/>
      <c r="E1044" s="104">
        <v>421</v>
      </c>
      <c r="F1044" s="140"/>
      <c r="G1044" s="105"/>
      <c r="H1044" s="148">
        <f>SUM(H1045:H1045)</f>
        <v>600000</v>
      </c>
      <c r="I1044" s="148">
        <f>SUM(I1045:I1045)</f>
        <v>0</v>
      </c>
      <c r="J1044" s="148">
        <f>SUM(J1045:J1045)</f>
        <v>0</v>
      </c>
      <c r="K1044" s="148">
        <f t="shared" si="502"/>
        <v>600000</v>
      </c>
    </row>
    <row r="1045" spans="1:11" ht="15" hidden="1" x14ac:dyDescent="0.2">
      <c r="A1045" s="95" t="s">
        <v>776</v>
      </c>
      <c r="B1045" s="93" t="s">
        <v>916</v>
      </c>
      <c r="C1045" s="135">
        <v>43</v>
      </c>
      <c r="D1045" s="95" t="s">
        <v>101</v>
      </c>
      <c r="E1045" s="137">
        <v>4214</v>
      </c>
      <c r="F1045" s="142" t="s">
        <v>500</v>
      </c>
      <c r="G1045" s="131"/>
      <c r="H1045" s="228">
        <v>600000</v>
      </c>
      <c r="I1045" s="228"/>
      <c r="J1045" s="228"/>
      <c r="K1045" s="228">
        <f t="shared" si="502"/>
        <v>600000</v>
      </c>
    </row>
    <row r="1046" spans="1:11" s="100" customFormat="1" hidden="1" x14ac:dyDescent="0.2">
      <c r="A1046" s="194">
        <v>51302</v>
      </c>
      <c r="B1046" s="175" t="s">
        <v>916</v>
      </c>
      <c r="C1046" s="165">
        <v>51</v>
      </c>
      <c r="D1046" s="165" t="s">
        <v>718</v>
      </c>
      <c r="E1046" s="166">
        <v>31</v>
      </c>
      <c r="F1046" s="167" t="s">
        <v>718</v>
      </c>
      <c r="G1046" s="168"/>
      <c r="H1046" s="247">
        <f t="shared" ref="H1046:I1046" si="521">H1047+H1049</f>
        <v>2920</v>
      </c>
      <c r="I1046" s="247">
        <f t="shared" si="521"/>
        <v>0</v>
      </c>
      <c r="J1046" s="247">
        <f t="shared" ref="J1046" si="522">J1047+J1049</f>
        <v>0</v>
      </c>
      <c r="K1046" s="247">
        <f t="shared" si="502"/>
        <v>2920</v>
      </c>
    </row>
    <row r="1047" spans="1:11" hidden="1" x14ac:dyDescent="0.2">
      <c r="A1047" s="117">
        <v>51302</v>
      </c>
      <c r="B1047" s="101" t="s">
        <v>916</v>
      </c>
      <c r="C1047" s="102">
        <v>51</v>
      </c>
      <c r="D1047" s="103" t="s">
        <v>718</v>
      </c>
      <c r="E1047" s="104">
        <v>311</v>
      </c>
      <c r="F1047" s="140" t="s">
        <v>718</v>
      </c>
      <c r="G1047" s="105"/>
      <c r="H1047" s="148">
        <f t="shared" ref="H1047:J1047" si="523">H1048</f>
        <v>2500</v>
      </c>
      <c r="I1047" s="148">
        <f t="shared" si="523"/>
        <v>0</v>
      </c>
      <c r="J1047" s="148">
        <f t="shared" si="523"/>
        <v>0</v>
      </c>
      <c r="K1047" s="148">
        <f t="shared" si="502"/>
        <v>2500</v>
      </c>
    </row>
    <row r="1048" spans="1:11" s="100" customFormat="1" hidden="1" x14ac:dyDescent="0.2">
      <c r="A1048" s="95">
        <v>51302</v>
      </c>
      <c r="B1048" s="93" t="s">
        <v>916</v>
      </c>
      <c r="C1048" s="135">
        <v>51</v>
      </c>
      <c r="D1048" s="95" t="s">
        <v>101</v>
      </c>
      <c r="E1048" s="137">
        <v>3111</v>
      </c>
      <c r="F1048" s="142" t="s">
        <v>33</v>
      </c>
      <c r="G1048" s="131"/>
      <c r="H1048" s="228">
        <v>2500</v>
      </c>
      <c r="I1048" s="228"/>
      <c r="J1048" s="228"/>
      <c r="K1048" s="228">
        <f t="shared" si="502"/>
        <v>2500</v>
      </c>
    </row>
    <row r="1049" spans="1:11" hidden="1" x14ac:dyDescent="0.2">
      <c r="A1049" s="117">
        <v>51302</v>
      </c>
      <c r="B1049" s="101" t="s">
        <v>916</v>
      </c>
      <c r="C1049" s="102">
        <v>51</v>
      </c>
      <c r="D1049" s="103" t="s">
        <v>718</v>
      </c>
      <c r="E1049" s="104">
        <v>313</v>
      </c>
      <c r="F1049" s="140" t="s">
        <v>718</v>
      </c>
      <c r="G1049" s="105"/>
      <c r="H1049" s="148">
        <f t="shared" ref="H1049:J1049" si="524">H1050</f>
        <v>420</v>
      </c>
      <c r="I1049" s="148">
        <f t="shared" si="524"/>
        <v>0</v>
      </c>
      <c r="J1049" s="148">
        <f t="shared" si="524"/>
        <v>0</v>
      </c>
      <c r="K1049" s="148">
        <f t="shared" si="502"/>
        <v>420</v>
      </c>
    </row>
    <row r="1050" spans="1:11" ht="15" hidden="1" x14ac:dyDescent="0.2">
      <c r="A1050" s="95">
        <v>51302</v>
      </c>
      <c r="B1050" s="93" t="s">
        <v>916</v>
      </c>
      <c r="C1050" s="135">
        <v>51</v>
      </c>
      <c r="D1050" s="95" t="s">
        <v>101</v>
      </c>
      <c r="E1050" s="137">
        <v>3132</v>
      </c>
      <c r="F1050" s="142" t="s">
        <v>40</v>
      </c>
      <c r="G1050" s="131"/>
      <c r="H1050" s="228">
        <v>420</v>
      </c>
      <c r="I1050" s="228"/>
      <c r="J1050" s="228"/>
      <c r="K1050" s="228">
        <f t="shared" si="502"/>
        <v>420</v>
      </c>
    </row>
    <row r="1051" spans="1:11" s="100" customFormat="1" hidden="1" x14ac:dyDescent="0.2">
      <c r="A1051" s="194" t="s">
        <v>776</v>
      </c>
      <c r="B1051" s="175" t="s">
        <v>916</v>
      </c>
      <c r="C1051" s="165">
        <v>51</v>
      </c>
      <c r="D1051" s="165"/>
      <c r="E1051" s="166">
        <v>42</v>
      </c>
      <c r="F1051" s="167"/>
      <c r="G1051" s="168"/>
      <c r="H1051" s="247">
        <f t="shared" ref="H1051:J1051" si="525">H1052</f>
        <v>406000</v>
      </c>
      <c r="I1051" s="247">
        <f t="shared" si="525"/>
        <v>0</v>
      </c>
      <c r="J1051" s="247">
        <f t="shared" si="525"/>
        <v>0</v>
      </c>
      <c r="K1051" s="247">
        <f t="shared" si="502"/>
        <v>406000</v>
      </c>
    </row>
    <row r="1052" spans="1:11" s="100" customFormat="1" hidden="1" x14ac:dyDescent="0.2">
      <c r="A1052" s="117" t="s">
        <v>776</v>
      </c>
      <c r="B1052" s="101" t="s">
        <v>916</v>
      </c>
      <c r="C1052" s="102">
        <v>51</v>
      </c>
      <c r="D1052" s="103"/>
      <c r="E1052" s="104">
        <v>421</v>
      </c>
      <c r="F1052" s="140"/>
      <c r="G1052" s="105"/>
      <c r="H1052" s="148">
        <f>SUM(H1053:H1053)</f>
        <v>406000</v>
      </c>
      <c r="I1052" s="148">
        <f>SUM(I1053:I1053)</f>
        <v>0</v>
      </c>
      <c r="J1052" s="148">
        <f>SUM(J1053:J1053)</f>
        <v>0</v>
      </c>
      <c r="K1052" s="148">
        <f t="shared" si="502"/>
        <v>406000</v>
      </c>
    </row>
    <row r="1053" spans="1:11" ht="15" hidden="1" x14ac:dyDescent="0.2">
      <c r="A1053" s="95" t="s">
        <v>776</v>
      </c>
      <c r="B1053" s="93" t="s">
        <v>916</v>
      </c>
      <c r="C1053" s="135">
        <v>51</v>
      </c>
      <c r="D1053" s="95" t="s">
        <v>101</v>
      </c>
      <c r="E1053" s="137">
        <v>4214</v>
      </c>
      <c r="F1053" s="142" t="s">
        <v>500</v>
      </c>
      <c r="G1053" s="131"/>
      <c r="H1053" s="228">
        <v>406000</v>
      </c>
      <c r="I1053" s="228"/>
      <c r="J1053" s="228"/>
      <c r="K1053" s="228">
        <f t="shared" si="502"/>
        <v>406000</v>
      </c>
    </row>
    <row r="1054" spans="1:11" s="100" customFormat="1" hidden="1" x14ac:dyDescent="0.2">
      <c r="A1054" s="194">
        <v>51302</v>
      </c>
      <c r="B1054" s="175" t="s">
        <v>916</v>
      </c>
      <c r="C1054" s="165">
        <v>559</v>
      </c>
      <c r="D1054" s="165" t="s">
        <v>718</v>
      </c>
      <c r="E1054" s="166">
        <v>31</v>
      </c>
      <c r="F1054" s="167" t="s">
        <v>718</v>
      </c>
      <c r="G1054" s="168"/>
      <c r="H1054" s="247">
        <f t="shared" ref="H1054:I1054" si="526">H1055+H1057</f>
        <v>11700</v>
      </c>
      <c r="I1054" s="247">
        <f t="shared" si="526"/>
        <v>0</v>
      </c>
      <c r="J1054" s="247">
        <f t="shared" ref="J1054" si="527">J1055+J1057</f>
        <v>0</v>
      </c>
      <c r="K1054" s="247">
        <f t="shared" si="502"/>
        <v>11700</v>
      </c>
    </row>
    <row r="1055" spans="1:11" hidden="1" x14ac:dyDescent="0.2">
      <c r="A1055" s="117">
        <v>51302</v>
      </c>
      <c r="B1055" s="101" t="s">
        <v>916</v>
      </c>
      <c r="C1055" s="102">
        <v>559</v>
      </c>
      <c r="D1055" s="103" t="s">
        <v>718</v>
      </c>
      <c r="E1055" s="104">
        <v>311</v>
      </c>
      <c r="F1055" s="140" t="s">
        <v>718</v>
      </c>
      <c r="G1055" s="105"/>
      <c r="H1055" s="148">
        <f t="shared" ref="H1055:J1055" si="528">H1056</f>
        <v>10000</v>
      </c>
      <c r="I1055" s="148">
        <f t="shared" si="528"/>
        <v>0</v>
      </c>
      <c r="J1055" s="148">
        <f t="shared" si="528"/>
        <v>0</v>
      </c>
      <c r="K1055" s="148">
        <f t="shared" si="502"/>
        <v>10000</v>
      </c>
    </row>
    <row r="1056" spans="1:11" s="100" customFormat="1" hidden="1" x14ac:dyDescent="0.2">
      <c r="A1056" s="95">
        <v>51302</v>
      </c>
      <c r="B1056" s="93" t="s">
        <v>916</v>
      </c>
      <c r="C1056" s="135">
        <v>559</v>
      </c>
      <c r="D1056" s="95" t="s">
        <v>101</v>
      </c>
      <c r="E1056" s="137">
        <v>3111</v>
      </c>
      <c r="F1056" s="142" t="s">
        <v>33</v>
      </c>
      <c r="G1056" s="131"/>
      <c r="H1056" s="228">
        <v>10000</v>
      </c>
      <c r="I1056" s="228"/>
      <c r="J1056" s="228"/>
      <c r="K1056" s="228">
        <f t="shared" si="502"/>
        <v>10000</v>
      </c>
    </row>
    <row r="1057" spans="1:11" hidden="1" x14ac:dyDescent="0.2">
      <c r="A1057" s="117">
        <v>51302</v>
      </c>
      <c r="B1057" s="101" t="s">
        <v>916</v>
      </c>
      <c r="C1057" s="102">
        <v>559</v>
      </c>
      <c r="D1057" s="103" t="s">
        <v>718</v>
      </c>
      <c r="E1057" s="104">
        <v>313</v>
      </c>
      <c r="F1057" s="140" t="s">
        <v>718</v>
      </c>
      <c r="G1057" s="105"/>
      <c r="H1057" s="148">
        <f t="shared" ref="H1057:J1057" si="529">H1058</f>
        <v>1700</v>
      </c>
      <c r="I1057" s="148">
        <f t="shared" si="529"/>
        <v>0</v>
      </c>
      <c r="J1057" s="148">
        <f t="shared" si="529"/>
        <v>0</v>
      </c>
      <c r="K1057" s="148">
        <f t="shared" si="502"/>
        <v>1700</v>
      </c>
    </row>
    <row r="1058" spans="1:11" ht="15" hidden="1" x14ac:dyDescent="0.2">
      <c r="A1058" s="95">
        <v>51302</v>
      </c>
      <c r="B1058" s="93" t="s">
        <v>916</v>
      </c>
      <c r="C1058" s="135">
        <v>559</v>
      </c>
      <c r="D1058" s="95" t="s">
        <v>101</v>
      </c>
      <c r="E1058" s="137">
        <v>3132</v>
      </c>
      <c r="F1058" s="142" t="s">
        <v>40</v>
      </c>
      <c r="G1058" s="131"/>
      <c r="H1058" s="228">
        <v>1700</v>
      </c>
      <c r="I1058" s="228"/>
      <c r="J1058" s="228"/>
      <c r="K1058" s="228">
        <f t="shared" ref="K1058:K1189" si="530">H1058-I1058+J1058</f>
        <v>1700</v>
      </c>
    </row>
    <row r="1059" spans="1:11" s="100" customFormat="1" hidden="1" x14ac:dyDescent="0.2">
      <c r="A1059" s="194" t="s">
        <v>776</v>
      </c>
      <c r="B1059" s="175" t="s">
        <v>916</v>
      </c>
      <c r="C1059" s="165">
        <v>559</v>
      </c>
      <c r="D1059" s="165"/>
      <c r="E1059" s="166">
        <v>32</v>
      </c>
      <c r="F1059" s="167"/>
      <c r="G1059" s="168"/>
      <c r="H1059" s="247">
        <f t="shared" ref="H1059:J1059" si="531">H1060</f>
        <v>7100</v>
      </c>
      <c r="I1059" s="247">
        <f t="shared" si="531"/>
        <v>0</v>
      </c>
      <c r="J1059" s="247">
        <f t="shared" si="531"/>
        <v>0</v>
      </c>
      <c r="K1059" s="247">
        <f t="shared" si="530"/>
        <v>7100</v>
      </c>
    </row>
    <row r="1060" spans="1:11" s="100" customFormat="1" hidden="1" x14ac:dyDescent="0.2">
      <c r="A1060" s="117" t="s">
        <v>776</v>
      </c>
      <c r="B1060" s="101" t="s">
        <v>916</v>
      </c>
      <c r="C1060" s="102">
        <v>559</v>
      </c>
      <c r="D1060" s="103"/>
      <c r="E1060" s="104">
        <v>323</v>
      </c>
      <c r="F1060" s="140"/>
      <c r="G1060" s="105"/>
      <c r="H1060" s="148">
        <f t="shared" ref="H1060:I1060" si="532">SUM(H1061:H1063)</f>
        <v>7100</v>
      </c>
      <c r="I1060" s="148">
        <f t="shared" si="532"/>
        <v>0</v>
      </c>
      <c r="J1060" s="148">
        <f t="shared" ref="J1060" si="533">SUM(J1061:J1063)</f>
        <v>0</v>
      </c>
      <c r="K1060" s="148">
        <f t="shared" si="530"/>
        <v>7100</v>
      </c>
    </row>
    <row r="1061" spans="1:11" s="100" customFormat="1" hidden="1" x14ac:dyDescent="0.2">
      <c r="A1061" s="95" t="s">
        <v>776</v>
      </c>
      <c r="B1061" s="93" t="s">
        <v>916</v>
      </c>
      <c r="C1061" s="135">
        <v>559</v>
      </c>
      <c r="D1061" s="95" t="s">
        <v>101</v>
      </c>
      <c r="E1061" s="137">
        <v>3233</v>
      </c>
      <c r="F1061" s="142" t="s">
        <v>54</v>
      </c>
      <c r="G1061" s="131"/>
      <c r="H1061" s="228">
        <v>300</v>
      </c>
      <c r="I1061" s="228"/>
      <c r="J1061" s="228"/>
      <c r="K1061" s="228">
        <f t="shared" si="530"/>
        <v>300</v>
      </c>
    </row>
    <row r="1062" spans="1:11" ht="15" hidden="1" x14ac:dyDescent="0.2">
      <c r="A1062" s="95" t="s">
        <v>776</v>
      </c>
      <c r="B1062" s="93" t="s">
        <v>916</v>
      </c>
      <c r="C1062" s="135">
        <v>559</v>
      </c>
      <c r="D1062" s="95" t="s">
        <v>101</v>
      </c>
      <c r="E1062" s="137">
        <v>3237</v>
      </c>
      <c r="F1062" s="142" t="s">
        <v>58</v>
      </c>
      <c r="G1062" s="131"/>
      <c r="H1062" s="228">
        <v>6500</v>
      </c>
      <c r="I1062" s="228"/>
      <c r="J1062" s="228"/>
      <c r="K1062" s="228">
        <f t="shared" si="530"/>
        <v>6500</v>
      </c>
    </row>
    <row r="1063" spans="1:11" ht="15" hidden="1" x14ac:dyDescent="0.2">
      <c r="A1063" s="95" t="s">
        <v>776</v>
      </c>
      <c r="B1063" s="93" t="s">
        <v>916</v>
      </c>
      <c r="C1063" s="135">
        <v>559</v>
      </c>
      <c r="D1063" s="95" t="s">
        <v>101</v>
      </c>
      <c r="E1063" s="137">
        <v>3239</v>
      </c>
      <c r="F1063" s="142" t="s">
        <v>60</v>
      </c>
      <c r="G1063" s="131"/>
      <c r="H1063" s="228">
        <v>300</v>
      </c>
      <c r="I1063" s="228"/>
      <c r="J1063" s="228"/>
      <c r="K1063" s="228">
        <f t="shared" si="530"/>
        <v>300</v>
      </c>
    </row>
    <row r="1064" spans="1:11" s="100" customFormat="1" hidden="1" x14ac:dyDescent="0.2">
      <c r="A1064" s="194" t="s">
        <v>776</v>
      </c>
      <c r="B1064" s="175" t="s">
        <v>916</v>
      </c>
      <c r="C1064" s="165">
        <v>559</v>
      </c>
      <c r="D1064" s="165"/>
      <c r="E1064" s="166">
        <v>42</v>
      </c>
      <c r="F1064" s="167"/>
      <c r="G1064" s="168"/>
      <c r="H1064" s="247">
        <f t="shared" ref="H1064:J1064" si="534">H1065</f>
        <v>94000</v>
      </c>
      <c r="I1064" s="247">
        <f t="shared" si="534"/>
        <v>0</v>
      </c>
      <c r="J1064" s="247">
        <f t="shared" si="534"/>
        <v>0</v>
      </c>
      <c r="K1064" s="247">
        <f t="shared" si="530"/>
        <v>94000</v>
      </c>
    </row>
    <row r="1065" spans="1:11" s="100" customFormat="1" hidden="1" x14ac:dyDescent="0.2">
      <c r="A1065" s="117" t="s">
        <v>776</v>
      </c>
      <c r="B1065" s="101" t="s">
        <v>916</v>
      </c>
      <c r="C1065" s="102">
        <v>559</v>
      </c>
      <c r="D1065" s="103"/>
      <c r="E1065" s="104">
        <v>421</v>
      </c>
      <c r="F1065" s="140"/>
      <c r="G1065" s="105"/>
      <c r="H1065" s="148">
        <f>SUM(H1066:H1066)</f>
        <v>94000</v>
      </c>
      <c r="I1065" s="148">
        <f>SUM(I1066:I1066)</f>
        <v>0</v>
      </c>
      <c r="J1065" s="148">
        <f>SUM(J1066:J1066)</f>
        <v>0</v>
      </c>
      <c r="K1065" s="148">
        <f t="shared" si="530"/>
        <v>94000</v>
      </c>
    </row>
    <row r="1066" spans="1:11" ht="15" hidden="1" x14ac:dyDescent="0.2">
      <c r="A1066" s="95" t="s">
        <v>776</v>
      </c>
      <c r="B1066" s="93" t="s">
        <v>916</v>
      </c>
      <c r="C1066" s="135">
        <v>559</v>
      </c>
      <c r="D1066" s="95" t="s">
        <v>101</v>
      </c>
      <c r="E1066" s="137">
        <v>4214</v>
      </c>
      <c r="F1066" s="142" t="s">
        <v>500</v>
      </c>
      <c r="G1066" s="131"/>
      <c r="H1066" s="228">
        <v>94000</v>
      </c>
      <c r="I1066" s="228"/>
      <c r="J1066" s="228"/>
      <c r="K1066" s="228">
        <f t="shared" si="530"/>
        <v>94000</v>
      </c>
    </row>
    <row r="1067" spans="1:11" ht="78.75" hidden="1" x14ac:dyDescent="0.2">
      <c r="A1067" s="195">
        <v>51302</v>
      </c>
      <c r="B1067" s="170" t="s">
        <v>918</v>
      </c>
      <c r="C1067" s="170" t="s">
        <v>718</v>
      </c>
      <c r="D1067" s="170" t="s">
        <v>718</v>
      </c>
      <c r="E1067" s="171" t="s">
        <v>718</v>
      </c>
      <c r="F1067" s="173" t="s">
        <v>919</v>
      </c>
      <c r="G1067" s="174" t="s">
        <v>616</v>
      </c>
      <c r="H1067" s="192">
        <f>H1068+H1073</f>
        <v>42500</v>
      </c>
      <c r="I1067" s="192">
        <f>I1068+I1073</f>
        <v>0</v>
      </c>
      <c r="J1067" s="192">
        <f>J1068+J1073</f>
        <v>0</v>
      </c>
      <c r="K1067" s="192">
        <f t="shared" si="530"/>
        <v>42500</v>
      </c>
    </row>
    <row r="1068" spans="1:11" s="100" customFormat="1" hidden="1" x14ac:dyDescent="0.2">
      <c r="A1068" s="194">
        <v>51302</v>
      </c>
      <c r="B1068" s="175" t="s">
        <v>918</v>
      </c>
      <c r="C1068" s="165">
        <v>43</v>
      </c>
      <c r="D1068" s="165" t="s">
        <v>718</v>
      </c>
      <c r="E1068" s="166">
        <v>31</v>
      </c>
      <c r="F1068" s="167" t="s">
        <v>718</v>
      </c>
      <c r="G1068" s="168"/>
      <c r="H1068" s="247">
        <f t="shared" ref="H1068:I1068" si="535">H1069+H1071</f>
        <v>21000</v>
      </c>
      <c r="I1068" s="247">
        <f t="shared" si="535"/>
        <v>0</v>
      </c>
      <c r="J1068" s="247">
        <f t="shared" ref="J1068" si="536">J1069+J1071</f>
        <v>0</v>
      </c>
      <c r="K1068" s="247">
        <f t="shared" si="530"/>
        <v>21000</v>
      </c>
    </row>
    <row r="1069" spans="1:11" hidden="1" x14ac:dyDescent="0.2">
      <c r="A1069" s="117">
        <v>51302</v>
      </c>
      <c r="B1069" s="101" t="s">
        <v>918</v>
      </c>
      <c r="C1069" s="102">
        <v>43</v>
      </c>
      <c r="D1069" s="103" t="s">
        <v>718</v>
      </c>
      <c r="E1069" s="104">
        <v>311</v>
      </c>
      <c r="F1069" s="140" t="s">
        <v>718</v>
      </c>
      <c r="G1069" s="105"/>
      <c r="H1069" s="148">
        <f t="shared" ref="H1069:J1069" si="537">H1070</f>
        <v>18000</v>
      </c>
      <c r="I1069" s="148">
        <f t="shared" si="537"/>
        <v>0</v>
      </c>
      <c r="J1069" s="148">
        <f t="shared" si="537"/>
        <v>0</v>
      </c>
      <c r="K1069" s="148">
        <f t="shared" si="530"/>
        <v>18000</v>
      </c>
    </row>
    <row r="1070" spans="1:11" s="100" customFormat="1" hidden="1" x14ac:dyDescent="0.2">
      <c r="A1070" s="95">
        <v>51302</v>
      </c>
      <c r="B1070" s="93" t="s">
        <v>918</v>
      </c>
      <c r="C1070" s="135">
        <v>43</v>
      </c>
      <c r="D1070" s="95" t="s">
        <v>101</v>
      </c>
      <c r="E1070" s="137">
        <v>3111</v>
      </c>
      <c r="F1070" s="142" t="s">
        <v>33</v>
      </c>
      <c r="G1070" s="131"/>
      <c r="H1070" s="228">
        <v>18000</v>
      </c>
      <c r="I1070" s="228"/>
      <c r="J1070" s="228"/>
      <c r="K1070" s="228">
        <f t="shared" si="530"/>
        <v>18000</v>
      </c>
    </row>
    <row r="1071" spans="1:11" hidden="1" x14ac:dyDescent="0.2">
      <c r="A1071" s="117">
        <v>51302</v>
      </c>
      <c r="B1071" s="101" t="s">
        <v>918</v>
      </c>
      <c r="C1071" s="102">
        <v>43</v>
      </c>
      <c r="D1071" s="103" t="s">
        <v>718</v>
      </c>
      <c r="E1071" s="104">
        <v>313</v>
      </c>
      <c r="F1071" s="140" t="s">
        <v>718</v>
      </c>
      <c r="G1071" s="105"/>
      <c r="H1071" s="148">
        <f t="shared" ref="H1071:J1071" si="538">H1072</f>
        <v>3000</v>
      </c>
      <c r="I1071" s="148">
        <f t="shared" si="538"/>
        <v>0</v>
      </c>
      <c r="J1071" s="148">
        <f t="shared" si="538"/>
        <v>0</v>
      </c>
      <c r="K1071" s="148">
        <f t="shared" si="530"/>
        <v>3000</v>
      </c>
    </row>
    <row r="1072" spans="1:11" ht="15" hidden="1" x14ac:dyDescent="0.2">
      <c r="A1072" s="95">
        <v>51302</v>
      </c>
      <c r="B1072" s="93" t="s">
        <v>918</v>
      </c>
      <c r="C1072" s="135">
        <v>43</v>
      </c>
      <c r="D1072" s="95" t="s">
        <v>101</v>
      </c>
      <c r="E1072" s="137">
        <v>3132</v>
      </c>
      <c r="F1072" s="142" t="s">
        <v>40</v>
      </c>
      <c r="G1072" s="131"/>
      <c r="H1072" s="228">
        <v>3000</v>
      </c>
      <c r="I1072" s="228"/>
      <c r="J1072" s="228"/>
      <c r="K1072" s="228">
        <f t="shared" si="530"/>
        <v>3000</v>
      </c>
    </row>
    <row r="1073" spans="1:11" s="100" customFormat="1" hidden="1" x14ac:dyDescent="0.2">
      <c r="A1073" s="194">
        <v>51302</v>
      </c>
      <c r="B1073" s="175" t="s">
        <v>918</v>
      </c>
      <c r="C1073" s="165">
        <v>43</v>
      </c>
      <c r="D1073" s="165" t="s">
        <v>718</v>
      </c>
      <c r="E1073" s="166">
        <v>32</v>
      </c>
      <c r="F1073" s="167" t="s">
        <v>718</v>
      </c>
      <c r="G1073" s="168"/>
      <c r="H1073" s="247">
        <f>H1074+H1076</f>
        <v>21500</v>
      </c>
      <c r="I1073" s="247">
        <f>I1074+I1076</f>
        <v>0</v>
      </c>
      <c r="J1073" s="247">
        <f>J1074+J1076</f>
        <v>0</v>
      </c>
      <c r="K1073" s="247">
        <f t="shared" si="530"/>
        <v>21500</v>
      </c>
    </row>
    <row r="1074" spans="1:11" s="100" customFormat="1" hidden="1" x14ac:dyDescent="0.2">
      <c r="A1074" s="117">
        <v>51302</v>
      </c>
      <c r="B1074" s="101" t="s">
        <v>918</v>
      </c>
      <c r="C1074" s="102">
        <v>43</v>
      </c>
      <c r="D1074" s="103" t="s">
        <v>718</v>
      </c>
      <c r="E1074" s="104">
        <v>321</v>
      </c>
      <c r="F1074" s="140" t="s">
        <v>718</v>
      </c>
      <c r="G1074" s="105"/>
      <c r="H1074" s="148">
        <f>SUM(H1075:H1075)</f>
        <v>1500</v>
      </c>
      <c r="I1074" s="148">
        <f>SUM(I1075:I1075)</f>
        <v>0</v>
      </c>
      <c r="J1074" s="148">
        <f>SUM(J1075:J1075)</f>
        <v>0</v>
      </c>
      <c r="K1074" s="148">
        <f t="shared" si="530"/>
        <v>1500</v>
      </c>
    </row>
    <row r="1075" spans="1:11" ht="15" hidden="1" x14ac:dyDescent="0.2">
      <c r="A1075" s="95">
        <v>51302</v>
      </c>
      <c r="B1075" s="93" t="s">
        <v>918</v>
      </c>
      <c r="C1075" s="135">
        <v>43</v>
      </c>
      <c r="D1075" s="95" t="s">
        <v>101</v>
      </c>
      <c r="E1075" s="137">
        <v>3211</v>
      </c>
      <c r="F1075" s="142" t="s">
        <v>42</v>
      </c>
      <c r="G1075" s="131"/>
      <c r="H1075" s="228">
        <v>1500</v>
      </c>
      <c r="I1075" s="228"/>
      <c r="J1075" s="228"/>
      <c r="K1075" s="228">
        <f t="shared" si="530"/>
        <v>1500</v>
      </c>
    </row>
    <row r="1076" spans="1:11" hidden="1" x14ac:dyDescent="0.2">
      <c r="A1076" s="117">
        <v>51302</v>
      </c>
      <c r="B1076" s="101" t="s">
        <v>918</v>
      </c>
      <c r="C1076" s="102">
        <v>43</v>
      </c>
      <c r="D1076" s="103" t="s">
        <v>718</v>
      </c>
      <c r="E1076" s="104">
        <v>323</v>
      </c>
      <c r="F1076" s="140" t="s">
        <v>718</v>
      </c>
      <c r="G1076" s="105"/>
      <c r="H1076" s="148">
        <f t="shared" ref="H1076:J1076" si="539">SUM(H1077)</f>
        <v>20000</v>
      </c>
      <c r="I1076" s="148">
        <f t="shared" si="539"/>
        <v>0</v>
      </c>
      <c r="J1076" s="148">
        <f t="shared" si="539"/>
        <v>0</v>
      </c>
      <c r="K1076" s="148">
        <f t="shared" si="530"/>
        <v>20000</v>
      </c>
    </row>
    <row r="1077" spans="1:11" ht="15" hidden="1" x14ac:dyDescent="0.2">
      <c r="A1077" s="95">
        <v>51302</v>
      </c>
      <c r="B1077" s="93" t="s">
        <v>918</v>
      </c>
      <c r="C1077" s="135">
        <v>43</v>
      </c>
      <c r="D1077" s="95" t="s">
        <v>101</v>
      </c>
      <c r="E1077" s="137">
        <v>3237</v>
      </c>
      <c r="F1077" s="142" t="s">
        <v>58</v>
      </c>
      <c r="G1077" s="131"/>
      <c r="H1077" s="228">
        <v>20000</v>
      </c>
      <c r="I1077" s="228"/>
      <c r="J1077" s="228"/>
      <c r="K1077" s="228">
        <f t="shared" si="530"/>
        <v>20000</v>
      </c>
    </row>
    <row r="1078" spans="1:11" ht="67.5" hidden="1" x14ac:dyDescent="0.2">
      <c r="A1078" s="195">
        <v>51302</v>
      </c>
      <c r="B1078" s="170" t="s">
        <v>920</v>
      </c>
      <c r="C1078" s="170" t="s">
        <v>718</v>
      </c>
      <c r="D1078" s="170" t="s">
        <v>718</v>
      </c>
      <c r="E1078" s="171" t="s">
        <v>718</v>
      </c>
      <c r="F1078" s="173" t="s">
        <v>921</v>
      </c>
      <c r="G1078" s="174" t="s">
        <v>616</v>
      </c>
      <c r="H1078" s="248">
        <f t="shared" ref="H1078:I1078" si="540">H1088+H1093+H1079+H1084</f>
        <v>39000</v>
      </c>
      <c r="I1078" s="248">
        <f t="shared" si="540"/>
        <v>6100</v>
      </c>
      <c r="J1078" s="248">
        <f t="shared" ref="J1078" si="541">J1088+J1093+J1079+J1084</f>
        <v>6100</v>
      </c>
      <c r="K1078" s="248">
        <f t="shared" si="530"/>
        <v>39000</v>
      </c>
    </row>
    <row r="1079" spans="1:11" s="100" customFormat="1" hidden="1" x14ac:dyDescent="0.2">
      <c r="A1079" s="194">
        <v>51302</v>
      </c>
      <c r="B1079" s="175" t="s">
        <v>920</v>
      </c>
      <c r="C1079" s="165">
        <v>43</v>
      </c>
      <c r="D1079" s="165" t="s">
        <v>718</v>
      </c>
      <c r="E1079" s="166">
        <v>31</v>
      </c>
      <c r="F1079" s="167" t="s">
        <v>718</v>
      </c>
      <c r="G1079" s="168"/>
      <c r="H1079" s="247">
        <f t="shared" ref="H1079:I1079" si="542">H1080+H1082</f>
        <v>6000</v>
      </c>
      <c r="I1079" s="247">
        <f t="shared" si="542"/>
        <v>0</v>
      </c>
      <c r="J1079" s="247">
        <f t="shared" ref="J1079" si="543">J1080+J1082</f>
        <v>5800</v>
      </c>
      <c r="K1079" s="247">
        <f t="shared" si="530"/>
        <v>11800</v>
      </c>
    </row>
    <row r="1080" spans="1:11" hidden="1" x14ac:dyDescent="0.2">
      <c r="A1080" s="117">
        <v>51302</v>
      </c>
      <c r="B1080" s="101" t="s">
        <v>920</v>
      </c>
      <c r="C1080" s="102">
        <v>43</v>
      </c>
      <c r="D1080" s="103" t="s">
        <v>718</v>
      </c>
      <c r="E1080" s="104">
        <v>311</v>
      </c>
      <c r="F1080" s="140" t="s">
        <v>718</v>
      </c>
      <c r="G1080" s="105"/>
      <c r="H1080" s="148">
        <f t="shared" ref="H1080:J1080" si="544">H1081</f>
        <v>5000</v>
      </c>
      <c r="I1080" s="148">
        <f t="shared" si="544"/>
        <v>0</v>
      </c>
      <c r="J1080" s="148">
        <f t="shared" si="544"/>
        <v>5000</v>
      </c>
      <c r="K1080" s="148">
        <f t="shared" si="530"/>
        <v>10000</v>
      </c>
    </row>
    <row r="1081" spans="1:11" s="100" customFormat="1" hidden="1" x14ac:dyDescent="0.2">
      <c r="A1081" s="95">
        <v>51302</v>
      </c>
      <c r="B1081" s="93" t="s">
        <v>920</v>
      </c>
      <c r="C1081" s="135">
        <v>43</v>
      </c>
      <c r="D1081" s="95" t="s">
        <v>101</v>
      </c>
      <c r="E1081" s="137">
        <v>3111</v>
      </c>
      <c r="F1081" s="142" t="s">
        <v>33</v>
      </c>
      <c r="G1081" s="131"/>
      <c r="H1081" s="228">
        <v>5000</v>
      </c>
      <c r="I1081" s="228"/>
      <c r="J1081" s="228">
        <v>5000</v>
      </c>
      <c r="K1081" s="228">
        <f t="shared" si="530"/>
        <v>10000</v>
      </c>
    </row>
    <row r="1082" spans="1:11" hidden="1" x14ac:dyDescent="0.2">
      <c r="A1082" s="117">
        <v>51302</v>
      </c>
      <c r="B1082" s="101" t="s">
        <v>920</v>
      </c>
      <c r="C1082" s="102">
        <v>43</v>
      </c>
      <c r="D1082" s="103" t="s">
        <v>718</v>
      </c>
      <c r="E1082" s="104">
        <v>313</v>
      </c>
      <c r="F1082" s="140" t="s">
        <v>718</v>
      </c>
      <c r="G1082" s="105"/>
      <c r="H1082" s="148">
        <f t="shared" ref="H1082:J1082" si="545">H1083</f>
        <v>1000</v>
      </c>
      <c r="I1082" s="148">
        <f t="shared" si="545"/>
        <v>0</v>
      </c>
      <c r="J1082" s="148">
        <f t="shared" si="545"/>
        <v>800</v>
      </c>
      <c r="K1082" s="148">
        <f t="shared" si="530"/>
        <v>1800</v>
      </c>
    </row>
    <row r="1083" spans="1:11" ht="15" hidden="1" x14ac:dyDescent="0.2">
      <c r="A1083" s="95">
        <v>51302</v>
      </c>
      <c r="B1083" s="93" t="s">
        <v>920</v>
      </c>
      <c r="C1083" s="135">
        <v>43</v>
      </c>
      <c r="D1083" s="95" t="s">
        <v>101</v>
      </c>
      <c r="E1083" s="137">
        <v>3132</v>
      </c>
      <c r="F1083" s="142" t="s">
        <v>40</v>
      </c>
      <c r="G1083" s="131"/>
      <c r="H1083" s="228">
        <v>1000</v>
      </c>
      <c r="I1083" s="228"/>
      <c r="J1083" s="228">
        <v>800</v>
      </c>
      <c r="K1083" s="228">
        <f t="shared" si="530"/>
        <v>1800</v>
      </c>
    </row>
    <row r="1084" spans="1:11" s="100" customFormat="1" hidden="1" x14ac:dyDescent="0.2">
      <c r="A1084" s="194">
        <v>51302</v>
      </c>
      <c r="B1084" s="175" t="s">
        <v>920</v>
      </c>
      <c r="C1084" s="165">
        <v>43</v>
      </c>
      <c r="D1084" s="165" t="s">
        <v>718</v>
      </c>
      <c r="E1084" s="166">
        <v>32</v>
      </c>
      <c r="F1084" s="167" t="s">
        <v>718</v>
      </c>
      <c r="G1084" s="168"/>
      <c r="H1084" s="247">
        <f t="shared" ref="H1084:J1084" si="546">H1085</f>
        <v>2900</v>
      </c>
      <c r="I1084" s="247">
        <f t="shared" si="546"/>
        <v>0</v>
      </c>
      <c r="J1084" s="247">
        <f t="shared" si="546"/>
        <v>300</v>
      </c>
      <c r="K1084" s="247">
        <f t="shared" si="530"/>
        <v>3200</v>
      </c>
    </row>
    <row r="1085" spans="1:11" s="100" customFormat="1" ht="36.75" hidden="1" customHeight="1" x14ac:dyDescent="0.2">
      <c r="A1085" s="117">
        <v>51302</v>
      </c>
      <c r="B1085" s="101" t="s">
        <v>920</v>
      </c>
      <c r="C1085" s="102">
        <v>43</v>
      </c>
      <c r="D1085" s="103" t="s">
        <v>718</v>
      </c>
      <c r="E1085" s="104">
        <v>321</v>
      </c>
      <c r="F1085" s="140" t="s">
        <v>718</v>
      </c>
      <c r="G1085" s="105"/>
      <c r="H1085" s="148">
        <f t="shared" ref="H1085:I1085" si="547">SUM(H1086:H1087)</f>
        <v>2900</v>
      </c>
      <c r="I1085" s="148">
        <f t="shared" si="547"/>
        <v>0</v>
      </c>
      <c r="J1085" s="148">
        <f t="shared" ref="J1085" si="548">SUM(J1086:J1087)</f>
        <v>300</v>
      </c>
      <c r="K1085" s="148">
        <f t="shared" si="530"/>
        <v>3200</v>
      </c>
    </row>
    <row r="1086" spans="1:11" ht="15" hidden="1" x14ac:dyDescent="0.2">
      <c r="A1086" s="95">
        <v>51302</v>
      </c>
      <c r="B1086" s="93" t="s">
        <v>920</v>
      </c>
      <c r="C1086" s="135">
        <v>43</v>
      </c>
      <c r="D1086" s="95" t="s">
        <v>101</v>
      </c>
      <c r="E1086" s="137">
        <v>3211</v>
      </c>
      <c r="F1086" s="142" t="s">
        <v>42</v>
      </c>
      <c r="G1086" s="131"/>
      <c r="H1086" s="228">
        <v>2500</v>
      </c>
      <c r="I1086" s="228"/>
      <c r="J1086" s="228">
        <v>300</v>
      </c>
      <c r="K1086" s="228">
        <f t="shared" si="530"/>
        <v>2800</v>
      </c>
    </row>
    <row r="1087" spans="1:11" ht="30" hidden="1" x14ac:dyDescent="0.2">
      <c r="A1087" s="95">
        <v>51302</v>
      </c>
      <c r="B1087" s="93" t="s">
        <v>920</v>
      </c>
      <c r="C1087" s="135">
        <v>43</v>
      </c>
      <c r="D1087" s="95" t="s">
        <v>101</v>
      </c>
      <c r="E1087" s="137">
        <v>3212</v>
      </c>
      <c r="F1087" s="142" t="s">
        <v>43</v>
      </c>
      <c r="G1087" s="131"/>
      <c r="H1087" s="228">
        <v>400</v>
      </c>
      <c r="I1087" s="228"/>
      <c r="J1087" s="228"/>
      <c r="K1087" s="228">
        <f t="shared" si="530"/>
        <v>400</v>
      </c>
    </row>
    <row r="1088" spans="1:11" s="100" customFormat="1" hidden="1" x14ac:dyDescent="0.2">
      <c r="A1088" s="194">
        <v>51302</v>
      </c>
      <c r="B1088" s="175" t="s">
        <v>920</v>
      </c>
      <c r="C1088" s="165">
        <v>51</v>
      </c>
      <c r="D1088" s="165" t="s">
        <v>718</v>
      </c>
      <c r="E1088" s="166">
        <v>31</v>
      </c>
      <c r="F1088" s="167" t="s">
        <v>718</v>
      </c>
      <c r="G1088" s="168"/>
      <c r="H1088" s="247">
        <f t="shared" ref="H1088:I1088" si="549">H1089+H1091</f>
        <v>29000</v>
      </c>
      <c r="I1088" s="247">
        <f t="shared" si="549"/>
        <v>5800</v>
      </c>
      <c r="J1088" s="247">
        <f t="shared" ref="J1088" si="550">J1089+J1091</f>
        <v>0</v>
      </c>
      <c r="K1088" s="247">
        <f t="shared" si="530"/>
        <v>23200</v>
      </c>
    </row>
    <row r="1089" spans="1:11" hidden="1" x14ac:dyDescent="0.2">
      <c r="A1089" s="117">
        <v>51302</v>
      </c>
      <c r="B1089" s="101" t="s">
        <v>920</v>
      </c>
      <c r="C1089" s="102">
        <v>51</v>
      </c>
      <c r="D1089" s="103" t="s">
        <v>718</v>
      </c>
      <c r="E1089" s="104">
        <v>311</v>
      </c>
      <c r="F1089" s="140" t="s">
        <v>718</v>
      </c>
      <c r="G1089" s="105"/>
      <c r="H1089" s="148">
        <f t="shared" ref="H1089:J1089" si="551">H1090</f>
        <v>25000</v>
      </c>
      <c r="I1089" s="148">
        <f t="shared" si="551"/>
        <v>5000</v>
      </c>
      <c r="J1089" s="148">
        <f t="shared" si="551"/>
        <v>0</v>
      </c>
      <c r="K1089" s="148">
        <f t="shared" si="530"/>
        <v>20000</v>
      </c>
    </row>
    <row r="1090" spans="1:11" s="100" customFormat="1" hidden="1" x14ac:dyDescent="0.2">
      <c r="A1090" s="95">
        <v>51302</v>
      </c>
      <c r="B1090" s="93" t="s">
        <v>920</v>
      </c>
      <c r="C1090" s="135">
        <v>51</v>
      </c>
      <c r="D1090" s="95" t="s">
        <v>101</v>
      </c>
      <c r="E1090" s="137">
        <v>3111</v>
      </c>
      <c r="F1090" s="142" t="s">
        <v>33</v>
      </c>
      <c r="G1090" s="131"/>
      <c r="H1090" s="228">
        <v>25000</v>
      </c>
      <c r="I1090" s="228">
        <v>5000</v>
      </c>
      <c r="J1090" s="228"/>
      <c r="K1090" s="228">
        <f t="shared" si="530"/>
        <v>20000</v>
      </c>
    </row>
    <row r="1091" spans="1:11" hidden="1" x14ac:dyDescent="0.2">
      <c r="A1091" s="117">
        <v>51302</v>
      </c>
      <c r="B1091" s="101" t="s">
        <v>920</v>
      </c>
      <c r="C1091" s="102">
        <v>51</v>
      </c>
      <c r="D1091" s="103" t="s">
        <v>718</v>
      </c>
      <c r="E1091" s="104">
        <v>313</v>
      </c>
      <c r="F1091" s="140" t="s">
        <v>718</v>
      </c>
      <c r="G1091" s="105"/>
      <c r="H1091" s="148">
        <f t="shared" ref="H1091:J1091" si="552">H1092</f>
        <v>4000</v>
      </c>
      <c r="I1091" s="148">
        <f t="shared" si="552"/>
        <v>800</v>
      </c>
      <c r="J1091" s="148">
        <f t="shared" si="552"/>
        <v>0</v>
      </c>
      <c r="K1091" s="148">
        <f t="shared" si="530"/>
        <v>3200</v>
      </c>
    </row>
    <row r="1092" spans="1:11" ht="15" hidden="1" x14ac:dyDescent="0.2">
      <c r="A1092" s="95">
        <v>51302</v>
      </c>
      <c r="B1092" s="93" t="s">
        <v>920</v>
      </c>
      <c r="C1092" s="135">
        <v>51</v>
      </c>
      <c r="D1092" s="95" t="s">
        <v>101</v>
      </c>
      <c r="E1092" s="137">
        <v>3132</v>
      </c>
      <c r="F1092" s="142" t="s">
        <v>40</v>
      </c>
      <c r="G1092" s="131"/>
      <c r="H1092" s="228">
        <v>4000</v>
      </c>
      <c r="I1092" s="228">
        <v>800</v>
      </c>
      <c r="J1092" s="228"/>
      <c r="K1092" s="228">
        <f t="shared" si="530"/>
        <v>3200</v>
      </c>
    </row>
    <row r="1093" spans="1:11" s="100" customFormat="1" hidden="1" x14ac:dyDescent="0.2">
      <c r="A1093" s="194">
        <v>51302</v>
      </c>
      <c r="B1093" s="175" t="s">
        <v>920</v>
      </c>
      <c r="C1093" s="165">
        <v>51</v>
      </c>
      <c r="D1093" s="165" t="s">
        <v>718</v>
      </c>
      <c r="E1093" s="166">
        <v>32</v>
      </c>
      <c r="F1093" s="167" t="s">
        <v>718</v>
      </c>
      <c r="G1093" s="168"/>
      <c r="H1093" s="247">
        <f t="shared" ref="H1093:J1093" si="553">H1094</f>
        <v>1100</v>
      </c>
      <c r="I1093" s="247">
        <f t="shared" si="553"/>
        <v>300</v>
      </c>
      <c r="J1093" s="247">
        <f t="shared" si="553"/>
        <v>0</v>
      </c>
      <c r="K1093" s="247">
        <f t="shared" si="530"/>
        <v>800</v>
      </c>
    </row>
    <row r="1094" spans="1:11" s="100" customFormat="1" hidden="1" x14ac:dyDescent="0.2">
      <c r="A1094" s="117">
        <v>51302</v>
      </c>
      <c r="B1094" s="101" t="s">
        <v>920</v>
      </c>
      <c r="C1094" s="102">
        <v>51</v>
      </c>
      <c r="D1094" s="103" t="s">
        <v>718</v>
      </c>
      <c r="E1094" s="104">
        <v>321</v>
      </c>
      <c r="F1094" s="140" t="s">
        <v>718</v>
      </c>
      <c r="G1094" s="105"/>
      <c r="H1094" s="148">
        <f t="shared" ref="H1094:I1094" si="554">SUM(H1095:H1096)</f>
        <v>1100</v>
      </c>
      <c r="I1094" s="148">
        <f t="shared" si="554"/>
        <v>300</v>
      </c>
      <c r="J1094" s="148">
        <f t="shared" ref="J1094" si="555">SUM(J1095:J1096)</f>
        <v>0</v>
      </c>
      <c r="K1094" s="148">
        <f t="shared" si="530"/>
        <v>800</v>
      </c>
    </row>
    <row r="1095" spans="1:11" ht="15.75" hidden="1" customHeight="1" x14ac:dyDescent="0.2">
      <c r="A1095" s="95">
        <v>51302</v>
      </c>
      <c r="B1095" s="93" t="s">
        <v>920</v>
      </c>
      <c r="C1095" s="135">
        <v>51</v>
      </c>
      <c r="D1095" s="95" t="s">
        <v>101</v>
      </c>
      <c r="E1095" s="137">
        <v>3211</v>
      </c>
      <c r="F1095" s="142" t="s">
        <v>42</v>
      </c>
      <c r="G1095" s="131"/>
      <c r="H1095" s="228">
        <v>1000</v>
      </c>
      <c r="I1095" s="228">
        <v>300</v>
      </c>
      <c r="J1095" s="228"/>
      <c r="K1095" s="228">
        <f t="shared" si="530"/>
        <v>700</v>
      </c>
    </row>
    <row r="1096" spans="1:11" s="100" customFormat="1" ht="31.5" hidden="1" customHeight="1" x14ac:dyDescent="0.2">
      <c r="A1096" s="95">
        <v>51302</v>
      </c>
      <c r="B1096" s="93" t="s">
        <v>920</v>
      </c>
      <c r="C1096" s="135">
        <v>51</v>
      </c>
      <c r="D1096" s="95" t="s">
        <v>101</v>
      </c>
      <c r="E1096" s="137">
        <v>3212</v>
      </c>
      <c r="F1096" s="142" t="s">
        <v>43</v>
      </c>
      <c r="G1096" s="131"/>
      <c r="H1096" s="228">
        <v>100</v>
      </c>
      <c r="I1096" s="228"/>
      <c r="J1096" s="228"/>
      <c r="K1096" s="228">
        <f t="shared" si="530"/>
        <v>100</v>
      </c>
    </row>
    <row r="1097" spans="1:11" s="100" customFormat="1" ht="67.5" hidden="1" x14ac:dyDescent="0.2">
      <c r="A1097" s="195" t="s">
        <v>776</v>
      </c>
      <c r="B1097" s="170" t="s">
        <v>922</v>
      </c>
      <c r="C1097" s="170" t="s">
        <v>718</v>
      </c>
      <c r="D1097" s="170" t="s">
        <v>718</v>
      </c>
      <c r="E1097" s="313"/>
      <c r="F1097" s="314" t="s">
        <v>923</v>
      </c>
      <c r="G1097" s="315" t="s">
        <v>616</v>
      </c>
      <c r="H1097" s="180">
        <f>+H1098+H1103+H1110</f>
        <v>0</v>
      </c>
      <c r="I1097" s="180">
        <f>+I1098+I1103+I1110</f>
        <v>0</v>
      </c>
      <c r="J1097" s="180">
        <f>+J1098+J1103+J1110</f>
        <v>41500</v>
      </c>
      <c r="K1097" s="248">
        <f t="shared" ref="K1097:K1128" si="556">H1097-I1097+J1097</f>
        <v>41500</v>
      </c>
    </row>
    <row r="1098" spans="1:11" s="100" customFormat="1" hidden="1" x14ac:dyDescent="0.2">
      <c r="A1098" s="194">
        <v>51302</v>
      </c>
      <c r="B1098" s="175" t="s">
        <v>922</v>
      </c>
      <c r="C1098" s="165">
        <v>43</v>
      </c>
      <c r="D1098" s="165" t="s">
        <v>718</v>
      </c>
      <c r="E1098" s="166">
        <v>31</v>
      </c>
      <c r="F1098" s="167" t="s">
        <v>718</v>
      </c>
      <c r="G1098" s="168"/>
      <c r="H1098" s="247">
        <f>+H1099+H1101</f>
        <v>0</v>
      </c>
      <c r="I1098" s="247">
        <f>+I1099+I1101</f>
        <v>0</v>
      </c>
      <c r="J1098" s="247">
        <f>+J1099+J1101</f>
        <v>20500</v>
      </c>
      <c r="K1098" s="247">
        <f t="shared" si="556"/>
        <v>20500</v>
      </c>
    </row>
    <row r="1099" spans="1:11" s="100" customFormat="1" hidden="1" x14ac:dyDescent="0.2">
      <c r="A1099" s="117">
        <v>51302</v>
      </c>
      <c r="B1099" s="101" t="s">
        <v>922</v>
      </c>
      <c r="C1099" s="102">
        <v>43</v>
      </c>
      <c r="D1099" s="103" t="s">
        <v>718</v>
      </c>
      <c r="E1099" s="104">
        <v>311</v>
      </c>
      <c r="F1099" s="140" t="s">
        <v>718</v>
      </c>
      <c r="G1099" s="131"/>
      <c r="H1099" s="267">
        <f>+H1100</f>
        <v>0</v>
      </c>
      <c r="I1099" s="267">
        <f>+I1100</f>
        <v>0</v>
      </c>
      <c r="J1099" s="267">
        <f>+J1100</f>
        <v>17630</v>
      </c>
      <c r="K1099" s="267">
        <f t="shared" si="556"/>
        <v>17630</v>
      </c>
    </row>
    <row r="1100" spans="1:11" s="100" customFormat="1" hidden="1" x14ac:dyDescent="0.2">
      <c r="A1100" s="95">
        <v>51302</v>
      </c>
      <c r="B1100" s="93" t="s">
        <v>922</v>
      </c>
      <c r="C1100" s="135">
        <v>43</v>
      </c>
      <c r="D1100" s="95" t="s">
        <v>101</v>
      </c>
      <c r="E1100" s="137">
        <v>3111</v>
      </c>
      <c r="F1100" s="142" t="s">
        <v>33</v>
      </c>
      <c r="G1100" s="131"/>
      <c r="H1100" s="228"/>
      <c r="I1100" s="228"/>
      <c r="J1100" s="228">
        <v>17630</v>
      </c>
      <c r="K1100" s="228">
        <f t="shared" si="556"/>
        <v>17630</v>
      </c>
    </row>
    <row r="1101" spans="1:11" s="100" customFormat="1" hidden="1" x14ac:dyDescent="0.2">
      <c r="A1101" s="117">
        <v>51302</v>
      </c>
      <c r="B1101" s="101" t="s">
        <v>922</v>
      </c>
      <c r="C1101" s="102">
        <v>43</v>
      </c>
      <c r="D1101" s="103" t="s">
        <v>718</v>
      </c>
      <c r="E1101" s="104">
        <v>313</v>
      </c>
      <c r="F1101" s="140" t="s">
        <v>718</v>
      </c>
      <c r="G1101" s="131"/>
      <c r="H1101" s="267">
        <f>+H1102</f>
        <v>0</v>
      </c>
      <c r="I1101" s="267">
        <f>+I1102</f>
        <v>0</v>
      </c>
      <c r="J1101" s="267">
        <f>+J1102</f>
        <v>2870.0000000000005</v>
      </c>
      <c r="K1101" s="267">
        <f t="shared" si="556"/>
        <v>2870.0000000000005</v>
      </c>
    </row>
    <row r="1102" spans="1:11" s="100" customFormat="1" hidden="1" x14ac:dyDescent="0.2">
      <c r="A1102" s="95">
        <v>51302</v>
      </c>
      <c r="B1102" s="93" t="s">
        <v>922</v>
      </c>
      <c r="C1102" s="135">
        <v>43</v>
      </c>
      <c r="D1102" s="95" t="s">
        <v>101</v>
      </c>
      <c r="E1102" s="137">
        <v>3132</v>
      </c>
      <c r="F1102" s="142" t="s">
        <v>40</v>
      </c>
      <c r="G1102" s="131"/>
      <c r="H1102" s="228"/>
      <c r="I1102" s="228"/>
      <c r="J1102" s="228">
        <v>2870.0000000000005</v>
      </c>
      <c r="K1102" s="228">
        <f t="shared" si="556"/>
        <v>2870.0000000000005</v>
      </c>
    </row>
    <row r="1103" spans="1:11" s="100" customFormat="1" hidden="1" x14ac:dyDescent="0.2">
      <c r="A1103" s="194">
        <v>51302</v>
      </c>
      <c r="B1103" s="175" t="s">
        <v>922</v>
      </c>
      <c r="C1103" s="165">
        <v>43</v>
      </c>
      <c r="D1103" s="165" t="s">
        <v>718</v>
      </c>
      <c r="E1103" s="166">
        <v>32</v>
      </c>
      <c r="F1103" s="167" t="s">
        <v>718</v>
      </c>
      <c r="G1103" s="168" t="s">
        <v>718</v>
      </c>
      <c r="H1103" s="247">
        <f>+H1104+H1107</f>
        <v>0</v>
      </c>
      <c r="I1103" s="247">
        <f>+I1104+I1107</f>
        <v>0</v>
      </c>
      <c r="J1103" s="247">
        <f>+J1104+J1107</f>
        <v>20000</v>
      </c>
      <c r="K1103" s="247">
        <f t="shared" si="556"/>
        <v>20000</v>
      </c>
    </row>
    <row r="1104" spans="1:11" s="100" customFormat="1" hidden="1" x14ac:dyDescent="0.2">
      <c r="A1104" s="117">
        <v>51302</v>
      </c>
      <c r="B1104" s="101" t="s">
        <v>922</v>
      </c>
      <c r="C1104" s="102">
        <v>43</v>
      </c>
      <c r="D1104" s="103" t="s">
        <v>718</v>
      </c>
      <c r="E1104" s="104">
        <v>321</v>
      </c>
      <c r="F1104" s="140" t="s">
        <v>718</v>
      </c>
      <c r="G1104" s="131"/>
      <c r="H1104" s="267">
        <f>+H1105+H1106</f>
        <v>0</v>
      </c>
      <c r="I1104" s="267">
        <f>+I1105+I1106</f>
        <v>0</v>
      </c>
      <c r="J1104" s="267">
        <f>+J1105+J1106</f>
        <v>4000</v>
      </c>
      <c r="K1104" s="267">
        <f t="shared" si="556"/>
        <v>4000</v>
      </c>
    </row>
    <row r="1105" spans="1:11" s="100" customFormat="1" hidden="1" x14ac:dyDescent="0.2">
      <c r="A1105" s="95">
        <v>51302</v>
      </c>
      <c r="B1105" s="93" t="s">
        <v>922</v>
      </c>
      <c r="C1105" s="135">
        <v>43</v>
      </c>
      <c r="D1105" s="95" t="s">
        <v>101</v>
      </c>
      <c r="E1105" s="137">
        <v>3211</v>
      </c>
      <c r="F1105" s="142" t="s">
        <v>42</v>
      </c>
      <c r="G1105" s="131"/>
      <c r="H1105" s="228"/>
      <c r="I1105" s="228"/>
      <c r="J1105" s="228">
        <v>3000</v>
      </c>
      <c r="K1105" s="228">
        <f t="shared" si="556"/>
        <v>3000</v>
      </c>
    </row>
    <row r="1106" spans="1:11" s="100" customFormat="1" ht="30" hidden="1" x14ac:dyDescent="0.2">
      <c r="A1106" s="95">
        <v>51302</v>
      </c>
      <c r="B1106" s="93" t="s">
        <v>922</v>
      </c>
      <c r="C1106" s="135">
        <v>43</v>
      </c>
      <c r="D1106" s="95" t="s">
        <v>101</v>
      </c>
      <c r="E1106" s="137">
        <v>3212</v>
      </c>
      <c r="F1106" s="142" t="s">
        <v>43</v>
      </c>
      <c r="G1106" s="131"/>
      <c r="H1106" s="228"/>
      <c r="I1106" s="228"/>
      <c r="J1106" s="228">
        <v>1000</v>
      </c>
      <c r="K1106" s="228">
        <f t="shared" si="556"/>
        <v>1000</v>
      </c>
    </row>
    <row r="1107" spans="1:11" s="100" customFormat="1" hidden="1" x14ac:dyDescent="0.2">
      <c r="A1107" s="117">
        <v>51302</v>
      </c>
      <c r="B1107" s="101" t="s">
        <v>922</v>
      </c>
      <c r="C1107" s="102">
        <v>43</v>
      </c>
      <c r="D1107" s="103" t="s">
        <v>718</v>
      </c>
      <c r="E1107" s="104">
        <v>323</v>
      </c>
      <c r="F1107" s="140" t="s">
        <v>718</v>
      </c>
      <c r="G1107" s="131"/>
      <c r="H1107" s="267">
        <f>+H1108+H1109</f>
        <v>0</v>
      </c>
      <c r="I1107" s="267">
        <f>+I1108+I1109</f>
        <v>0</v>
      </c>
      <c r="J1107" s="267">
        <f>+J1108+J1109</f>
        <v>16000</v>
      </c>
      <c r="K1107" s="267">
        <f t="shared" si="556"/>
        <v>16000</v>
      </c>
    </row>
    <row r="1108" spans="1:11" s="100" customFormat="1" hidden="1" x14ac:dyDescent="0.2">
      <c r="A1108" s="95">
        <v>51302</v>
      </c>
      <c r="B1108" s="93" t="s">
        <v>922</v>
      </c>
      <c r="C1108" s="135">
        <v>43</v>
      </c>
      <c r="D1108" s="95" t="s">
        <v>101</v>
      </c>
      <c r="E1108" s="137">
        <v>3233</v>
      </c>
      <c r="F1108" s="142" t="s">
        <v>54</v>
      </c>
      <c r="G1108" s="131"/>
      <c r="H1108" s="228"/>
      <c r="I1108" s="228"/>
      <c r="J1108" s="228">
        <v>1000</v>
      </c>
      <c r="K1108" s="228">
        <f t="shared" si="556"/>
        <v>1000</v>
      </c>
    </row>
    <row r="1109" spans="1:11" s="100" customFormat="1" hidden="1" x14ac:dyDescent="0.2">
      <c r="A1109" s="95">
        <v>51302</v>
      </c>
      <c r="B1109" s="93" t="s">
        <v>922</v>
      </c>
      <c r="C1109" s="135">
        <v>43</v>
      </c>
      <c r="D1109" s="95" t="s">
        <v>101</v>
      </c>
      <c r="E1109" s="137">
        <v>3237</v>
      </c>
      <c r="F1109" s="142" t="s">
        <v>58</v>
      </c>
      <c r="G1109" s="131"/>
      <c r="H1109" s="228"/>
      <c r="I1109" s="228"/>
      <c r="J1109" s="228">
        <v>15000</v>
      </c>
      <c r="K1109" s="228">
        <f t="shared" si="556"/>
        <v>15000</v>
      </c>
    </row>
    <row r="1110" spans="1:11" s="100" customFormat="1" hidden="1" x14ac:dyDescent="0.2">
      <c r="A1110" s="194">
        <v>51302</v>
      </c>
      <c r="B1110" s="175" t="s">
        <v>922</v>
      </c>
      <c r="C1110" s="165">
        <v>43</v>
      </c>
      <c r="D1110" s="165" t="s">
        <v>718</v>
      </c>
      <c r="E1110" s="166">
        <v>42</v>
      </c>
      <c r="F1110" s="167" t="s">
        <v>718</v>
      </c>
      <c r="G1110" s="168" t="s">
        <v>718</v>
      </c>
      <c r="H1110" s="247">
        <f t="shared" ref="H1110:J1111" si="557">+H1111</f>
        <v>0</v>
      </c>
      <c r="I1110" s="247">
        <f t="shared" si="557"/>
        <v>0</v>
      </c>
      <c r="J1110" s="247">
        <f t="shared" si="557"/>
        <v>1000</v>
      </c>
      <c r="K1110" s="247">
        <f t="shared" si="556"/>
        <v>1000</v>
      </c>
    </row>
    <row r="1111" spans="1:11" s="100" customFormat="1" hidden="1" x14ac:dyDescent="0.2">
      <c r="A1111" s="117">
        <v>51302</v>
      </c>
      <c r="B1111" s="101" t="s">
        <v>922</v>
      </c>
      <c r="C1111" s="102">
        <v>43</v>
      </c>
      <c r="D1111" s="103" t="s">
        <v>718</v>
      </c>
      <c r="E1111" s="104">
        <v>422</v>
      </c>
      <c r="F1111" s="142"/>
      <c r="G1111" s="131"/>
      <c r="H1111" s="267">
        <f t="shared" si="557"/>
        <v>0</v>
      </c>
      <c r="I1111" s="267">
        <f t="shared" si="557"/>
        <v>0</v>
      </c>
      <c r="J1111" s="267">
        <f t="shared" si="557"/>
        <v>1000</v>
      </c>
      <c r="K1111" s="267">
        <f t="shared" si="556"/>
        <v>1000</v>
      </c>
    </row>
    <row r="1112" spans="1:11" s="100" customFormat="1" hidden="1" x14ac:dyDescent="0.2">
      <c r="A1112" s="95">
        <v>51302</v>
      </c>
      <c r="B1112" s="93" t="s">
        <v>922</v>
      </c>
      <c r="C1112" s="135">
        <v>43</v>
      </c>
      <c r="D1112" s="95" t="s">
        <v>101</v>
      </c>
      <c r="E1112" s="137">
        <v>4227</v>
      </c>
      <c r="F1112" s="142" t="s">
        <v>77</v>
      </c>
      <c r="G1112" s="131"/>
      <c r="H1112" s="228"/>
      <c r="I1112" s="228"/>
      <c r="J1112" s="228">
        <v>1000</v>
      </c>
      <c r="K1112" s="228">
        <f t="shared" si="556"/>
        <v>1000</v>
      </c>
    </row>
    <row r="1113" spans="1:11" s="100" customFormat="1" ht="67.5" hidden="1" x14ac:dyDescent="0.2">
      <c r="A1113" s="195" t="s">
        <v>776</v>
      </c>
      <c r="B1113" s="170" t="s">
        <v>924</v>
      </c>
      <c r="C1113" s="170" t="s">
        <v>718</v>
      </c>
      <c r="D1113" s="170" t="s">
        <v>718</v>
      </c>
      <c r="E1113" s="316"/>
      <c r="F1113" s="314" t="s">
        <v>925</v>
      </c>
      <c r="G1113" s="174" t="s">
        <v>616</v>
      </c>
      <c r="H1113" s="180">
        <f>+H1114+H1119</f>
        <v>0</v>
      </c>
      <c r="I1113" s="180">
        <f>+I1114+I1119</f>
        <v>0</v>
      </c>
      <c r="J1113" s="180">
        <f>+J1114+J1119</f>
        <v>75150</v>
      </c>
      <c r="K1113" s="248">
        <f t="shared" si="556"/>
        <v>75150</v>
      </c>
    </row>
    <row r="1114" spans="1:11" s="100" customFormat="1" hidden="1" x14ac:dyDescent="0.2">
      <c r="A1114" s="194">
        <v>51302</v>
      </c>
      <c r="B1114" s="175" t="s">
        <v>924</v>
      </c>
      <c r="C1114" s="165">
        <v>43</v>
      </c>
      <c r="D1114" s="165" t="s">
        <v>718</v>
      </c>
      <c r="E1114" s="166">
        <v>31</v>
      </c>
      <c r="F1114" s="167"/>
      <c r="G1114" s="168"/>
      <c r="H1114" s="247">
        <f>+H1115+H1117</f>
        <v>0</v>
      </c>
      <c r="I1114" s="247">
        <f>+I1115+I1117</f>
        <v>0</v>
      </c>
      <c r="J1114" s="247">
        <f>+J1115+J1117</f>
        <v>40150</v>
      </c>
      <c r="K1114" s="247">
        <f t="shared" si="556"/>
        <v>40150</v>
      </c>
    </row>
    <row r="1115" spans="1:11" s="100" customFormat="1" hidden="1" x14ac:dyDescent="0.2">
      <c r="A1115" s="117">
        <v>51302</v>
      </c>
      <c r="B1115" s="101" t="s">
        <v>924</v>
      </c>
      <c r="C1115" s="102">
        <v>43</v>
      </c>
      <c r="D1115" s="103" t="s">
        <v>718</v>
      </c>
      <c r="E1115" s="104">
        <v>311</v>
      </c>
      <c r="F1115" s="142"/>
      <c r="G1115" s="131"/>
      <c r="H1115" s="267">
        <f>+H1116</f>
        <v>0</v>
      </c>
      <c r="I1115" s="267">
        <f>+I1116</f>
        <v>0</v>
      </c>
      <c r="J1115" s="267">
        <f>+J1116</f>
        <v>34500</v>
      </c>
      <c r="K1115" s="106">
        <f t="shared" si="556"/>
        <v>34500</v>
      </c>
    </row>
    <row r="1116" spans="1:11" s="100" customFormat="1" hidden="1" x14ac:dyDescent="0.2">
      <c r="A1116" s="95">
        <v>51302</v>
      </c>
      <c r="B1116" s="93" t="s">
        <v>924</v>
      </c>
      <c r="C1116" s="135">
        <v>43</v>
      </c>
      <c r="D1116" s="95" t="s">
        <v>101</v>
      </c>
      <c r="E1116" s="137">
        <v>3111</v>
      </c>
      <c r="F1116" s="142" t="s">
        <v>33</v>
      </c>
      <c r="G1116" s="131"/>
      <c r="H1116" s="228"/>
      <c r="I1116" s="228"/>
      <c r="J1116" s="228">
        <v>34500</v>
      </c>
      <c r="K1116" s="229">
        <f t="shared" si="556"/>
        <v>34500</v>
      </c>
    </row>
    <row r="1117" spans="1:11" s="100" customFormat="1" hidden="1" x14ac:dyDescent="0.2">
      <c r="A1117" s="117">
        <v>51302</v>
      </c>
      <c r="B1117" s="101" t="s">
        <v>924</v>
      </c>
      <c r="C1117" s="102">
        <v>43</v>
      </c>
      <c r="D1117" s="103" t="s">
        <v>718</v>
      </c>
      <c r="E1117" s="104">
        <v>313</v>
      </c>
      <c r="F1117" s="140" t="s">
        <v>718</v>
      </c>
      <c r="G1117" s="131"/>
      <c r="H1117" s="267">
        <f>+H1118</f>
        <v>0</v>
      </c>
      <c r="I1117" s="267">
        <f>+I1118</f>
        <v>0</v>
      </c>
      <c r="J1117" s="267">
        <f>+J1118</f>
        <v>5650</v>
      </c>
      <c r="K1117" s="106">
        <f t="shared" si="556"/>
        <v>5650</v>
      </c>
    </row>
    <row r="1118" spans="1:11" s="100" customFormat="1" hidden="1" x14ac:dyDescent="0.2">
      <c r="A1118" s="95">
        <v>51302</v>
      </c>
      <c r="B1118" s="93" t="s">
        <v>924</v>
      </c>
      <c r="C1118" s="135">
        <v>43</v>
      </c>
      <c r="D1118" s="95" t="s">
        <v>101</v>
      </c>
      <c r="E1118" s="137">
        <v>3132</v>
      </c>
      <c r="F1118" s="142" t="s">
        <v>40</v>
      </c>
      <c r="G1118" s="131"/>
      <c r="H1118" s="228"/>
      <c r="I1118" s="228"/>
      <c r="J1118" s="228">
        <v>5650</v>
      </c>
      <c r="K1118" s="229">
        <f t="shared" si="556"/>
        <v>5650</v>
      </c>
    </row>
    <row r="1119" spans="1:11" s="100" customFormat="1" hidden="1" x14ac:dyDescent="0.2">
      <c r="A1119" s="194">
        <v>51302</v>
      </c>
      <c r="B1119" s="175" t="s">
        <v>924</v>
      </c>
      <c r="C1119" s="165">
        <v>43</v>
      </c>
      <c r="D1119" s="165" t="s">
        <v>718</v>
      </c>
      <c r="E1119" s="166">
        <v>32</v>
      </c>
      <c r="F1119" s="167" t="s">
        <v>718</v>
      </c>
      <c r="G1119" s="168"/>
      <c r="H1119" s="247">
        <f>+H1120+H1123</f>
        <v>0</v>
      </c>
      <c r="I1119" s="247">
        <f>+I1120+I1123</f>
        <v>0</v>
      </c>
      <c r="J1119" s="247">
        <f>+J1120+J1123</f>
        <v>35000</v>
      </c>
      <c r="K1119" s="247">
        <f t="shared" si="556"/>
        <v>35000</v>
      </c>
    </row>
    <row r="1120" spans="1:11" s="100" customFormat="1" hidden="1" x14ac:dyDescent="0.2">
      <c r="A1120" s="117">
        <v>51302</v>
      </c>
      <c r="B1120" s="101" t="s">
        <v>924</v>
      </c>
      <c r="C1120" s="102">
        <v>43</v>
      </c>
      <c r="D1120" s="103" t="s">
        <v>718</v>
      </c>
      <c r="E1120" s="104">
        <v>321</v>
      </c>
      <c r="F1120" s="140" t="s">
        <v>718</v>
      </c>
      <c r="G1120" s="131"/>
      <c r="H1120" s="267">
        <f>+H1121+H1122</f>
        <v>0</v>
      </c>
      <c r="I1120" s="267">
        <f>+I1121+I1122</f>
        <v>0</v>
      </c>
      <c r="J1120" s="267">
        <f>+J1121+J1122</f>
        <v>5000</v>
      </c>
      <c r="K1120" s="106">
        <f t="shared" si="556"/>
        <v>5000</v>
      </c>
    </row>
    <row r="1121" spans="1:11" s="100" customFormat="1" hidden="1" x14ac:dyDescent="0.2">
      <c r="A1121" s="95">
        <v>51302</v>
      </c>
      <c r="B1121" s="93" t="s">
        <v>924</v>
      </c>
      <c r="C1121" s="135">
        <v>43</v>
      </c>
      <c r="D1121" s="95" t="s">
        <v>101</v>
      </c>
      <c r="E1121" s="137">
        <v>3211</v>
      </c>
      <c r="F1121" s="142" t="s">
        <v>42</v>
      </c>
      <c r="G1121" s="131"/>
      <c r="H1121" s="228"/>
      <c r="I1121" s="228"/>
      <c r="J1121" s="228">
        <v>4000</v>
      </c>
      <c r="K1121" s="229">
        <f t="shared" si="556"/>
        <v>4000</v>
      </c>
    </row>
    <row r="1122" spans="1:11" s="100" customFormat="1" ht="30" hidden="1" x14ac:dyDescent="0.2">
      <c r="A1122" s="95">
        <v>51302</v>
      </c>
      <c r="B1122" s="93" t="s">
        <v>924</v>
      </c>
      <c r="C1122" s="135">
        <v>43</v>
      </c>
      <c r="D1122" s="95" t="s">
        <v>101</v>
      </c>
      <c r="E1122" s="137">
        <v>3212</v>
      </c>
      <c r="F1122" s="142" t="s">
        <v>43</v>
      </c>
      <c r="G1122" s="131"/>
      <c r="H1122" s="228"/>
      <c r="I1122" s="228"/>
      <c r="J1122" s="228">
        <v>1000</v>
      </c>
      <c r="K1122" s="229">
        <f t="shared" si="556"/>
        <v>1000</v>
      </c>
    </row>
    <row r="1123" spans="1:11" s="100" customFormat="1" hidden="1" x14ac:dyDescent="0.2">
      <c r="A1123" s="117">
        <v>51302</v>
      </c>
      <c r="B1123" s="101" t="s">
        <v>924</v>
      </c>
      <c r="C1123" s="102">
        <v>43</v>
      </c>
      <c r="D1123" s="103" t="s">
        <v>718</v>
      </c>
      <c r="E1123" s="104">
        <v>323</v>
      </c>
      <c r="F1123" s="142"/>
      <c r="G1123" s="131"/>
      <c r="H1123" s="267">
        <f>+H1124</f>
        <v>0</v>
      </c>
      <c r="I1123" s="267">
        <f>+I1124</f>
        <v>0</v>
      </c>
      <c r="J1123" s="267">
        <f>+J1124</f>
        <v>30000</v>
      </c>
      <c r="K1123" s="106">
        <f t="shared" si="556"/>
        <v>30000</v>
      </c>
    </row>
    <row r="1124" spans="1:11" s="100" customFormat="1" hidden="1" x14ac:dyDescent="0.2">
      <c r="A1124" s="95">
        <v>51302</v>
      </c>
      <c r="B1124" s="93" t="s">
        <v>924</v>
      </c>
      <c r="C1124" s="135">
        <v>43</v>
      </c>
      <c r="D1124" s="95" t="s">
        <v>101</v>
      </c>
      <c r="E1124" s="137">
        <v>3237</v>
      </c>
      <c r="F1124" s="142" t="s">
        <v>58</v>
      </c>
      <c r="G1124" s="131"/>
      <c r="H1124" s="228"/>
      <c r="I1124" s="228"/>
      <c r="J1124" s="228">
        <v>30000</v>
      </c>
      <c r="K1124" s="229">
        <f t="shared" si="556"/>
        <v>30000</v>
      </c>
    </row>
    <row r="1125" spans="1:11" s="100" customFormat="1" ht="67.5" hidden="1" x14ac:dyDescent="0.2">
      <c r="A1125" s="195" t="s">
        <v>776</v>
      </c>
      <c r="B1125" s="170" t="s">
        <v>926</v>
      </c>
      <c r="C1125" s="170" t="s">
        <v>718</v>
      </c>
      <c r="D1125" s="170" t="s">
        <v>718</v>
      </c>
      <c r="E1125" s="316"/>
      <c r="F1125" s="314" t="s">
        <v>927</v>
      </c>
      <c r="G1125" s="174" t="s">
        <v>616</v>
      </c>
      <c r="H1125" s="180">
        <f>+H1126+H1131+H1137</f>
        <v>0</v>
      </c>
      <c r="I1125" s="180">
        <f>+I1126+I1131+I1137</f>
        <v>0</v>
      </c>
      <c r="J1125" s="180">
        <f>+J1126+J1131+J1137</f>
        <v>79000</v>
      </c>
      <c r="K1125" s="248">
        <f t="shared" si="556"/>
        <v>79000</v>
      </c>
    </row>
    <row r="1126" spans="1:11" s="100" customFormat="1" hidden="1" x14ac:dyDescent="0.2">
      <c r="A1126" s="194">
        <v>51302</v>
      </c>
      <c r="B1126" s="175" t="s">
        <v>926</v>
      </c>
      <c r="C1126" s="165">
        <v>43</v>
      </c>
      <c r="D1126" s="165" t="s">
        <v>718</v>
      </c>
      <c r="E1126" s="166">
        <v>31</v>
      </c>
      <c r="F1126" s="167"/>
      <c r="G1126" s="168"/>
      <c r="H1126" s="247">
        <f>+H1127+H1129</f>
        <v>0</v>
      </c>
      <c r="I1126" s="247">
        <f>+I1127+I1129</f>
        <v>0</v>
      </c>
      <c r="J1126" s="247">
        <f>+J1127+J1129</f>
        <v>34000</v>
      </c>
      <c r="K1126" s="247">
        <f t="shared" si="556"/>
        <v>34000</v>
      </c>
    </row>
    <row r="1127" spans="1:11" s="100" customFormat="1" hidden="1" x14ac:dyDescent="0.2">
      <c r="A1127" s="117">
        <v>51302</v>
      </c>
      <c r="B1127" s="101" t="s">
        <v>926</v>
      </c>
      <c r="C1127" s="102">
        <v>43</v>
      </c>
      <c r="D1127" s="103" t="s">
        <v>718</v>
      </c>
      <c r="E1127" s="104">
        <v>311</v>
      </c>
      <c r="F1127" s="142"/>
      <c r="G1127" s="131"/>
      <c r="H1127" s="267">
        <f>+H1128</f>
        <v>0</v>
      </c>
      <c r="I1127" s="267">
        <f>+I1128</f>
        <v>0</v>
      </c>
      <c r="J1127" s="267">
        <f>+J1128</f>
        <v>29240</v>
      </c>
      <c r="K1127" s="106">
        <f t="shared" si="556"/>
        <v>29240</v>
      </c>
    </row>
    <row r="1128" spans="1:11" s="100" customFormat="1" hidden="1" x14ac:dyDescent="0.2">
      <c r="A1128" s="95">
        <v>51302</v>
      </c>
      <c r="B1128" s="93" t="s">
        <v>926</v>
      </c>
      <c r="C1128" s="135">
        <v>43</v>
      </c>
      <c r="D1128" s="95" t="s">
        <v>101</v>
      </c>
      <c r="E1128" s="137">
        <v>3111</v>
      </c>
      <c r="F1128" s="142" t="s">
        <v>33</v>
      </c>
      <c r="G1128" s="131"/>
      <c r="H1128" s="228"/>
      <c r="I1128" s="228"/>
      <c r="J1128" s="228">
        <v>29240</v>
      </c>
      <c r="K1128" s="229">
        <f t="shared" si="556"/>
        <v>29240</v>
      </c>
    </row>
    <row r="1129" spans="1:11" s="100" customFormat="1" hidden="1" x14ac:dyDescent="0.2">
      <c r="A1129" s="117">
        <v>51302</v>
      </c>
      <c r="B1129" s="101" t="s">
        <v>926</v>
      </c>
      <c r="C1129" s="102">
        <v>43</v>
      </c>
      <c r="D1129" s="103" t="s">
        <v>718</v>
      </c>
      <c r="E1129" s="104">
        <v>313</v>
      </c>
      <c r="F1129" s="140" t="s">
        <v>718</v>
      </c>
      <c r="G1129" s="131"/>
      <c r="H1129" s="267">
        <f>+H1130</f>
        <v>0</v>
      </c>
      <c r="I1129" s="267">
        <f>+I1130</f>
        <v>0</v>
      </c>
      <c r="J1129" s="267">
        <f>+J1130</f>
        <v>4760</v>
      </c>
      <c r="K1129" s="106">
        <f t="shared" ref="K1129:K1160" si="558">H1129-I1129+J1129</f>
        <v>4760</v>
      </c>
    </row>
    <row r="1130" spans="1:11" s="100" customFormat="1" hidden="1" x14ac:dyDescent="0.2">
      <c r="A1130" s="95">
        <v>51302</v>
      </c>
      <c r="B1130" s="93" t="s">
        <v>926</v>
      </c>
      <c r="C1130" s="135">
        <v>43</v>
      </c>
      <c r="D1130" s="95" t="s">
        <v>101</v>
      </c>
      <c r="E1130" s="137">
        <v>3132</v>
      </c>
      <c r="F1130" s="142" t="s">
        <v>40</v>
      </c>
      <c r="G1130" s="131"/>
      <c r="H1130" s="228"/>
      <c r="I1130" s="228"/>
      <c r="J1130" s="228">
        <v>4760</v>
      </c>
      <c r="K1130" s="229">
        <f t="shared" si="558"/>
        <v>4760</v>
      </c>
    </row>
    <row r="1131" spans="1:11" s="100" customFormat="1" hidden="1" x14ac:dyDescent="0.2">
      <c r="A1131" s="194">
        <v>51302</v>
      </c>
      <c r="B1131" s="175" t="s">
        <v>926</v>
      </c>
      <c r="C1131" s="165">
        <v>43</v>
      </c>
      <c r="D1131" s="165" t="s">
        <v>718</v>
      </c>
      <c r="E1131" s="166">
        <v>32</v>
      </c>
      <c r="F1131" s="167" t="s">
        <v>718</v>
      </c>
      <c r="G1131" s="168"/>
      <c r="H1131" s="247">
        <f>+H1132+H1135</f>
        <v>0</v>
      </c>
      <c r="I1131" s="247">
        <f>+I1132+I1135</f>
        <v>0</v>
      </c>
      <c r="J1131" s="247">
        <f>+J1132+J1135</f>
        <v>43000</v>
      </c>
      <c r="K1131" s="247">
        <f t="shared" si="558"/>
        <v>43000</v>
      </c>
    </row>
    <row r="1132" spans="1:11" s="100" customFormat="1" hidden="1" x14ac:dyDescent="0.2">
      <c r="A1132" s="117">
        <v>51302</v>
      </c>
      <c r="B1132" s="101" t="s">
        <v>926</v>
      </c>
      <c r="C1132" s="102">
        <v>43</v>
      </c>
      <c r="D1132" s="103" t="s">
        <v>718</v>
      </c>
      <c r="E1132" s="104">
        <v>321</v>
      </c>
      <c r="F1132" s="140" t="s">
        <v>718</v>
      </c>
      <c r="G1132" s="131"/>
      <c r="H1132" s="267">
        <f>+H1133+H1134</f>
        <v>0</v>
      </c>
      <c r="I1132" s="267">
        <f>+I1133+I1134</f>
        <v>0</v>
      </c>
      <c r="J1132" s="267">
        <f>+J1133+J1134</f>
        <v>3000</v>
      </c>
      <c r="K1132" s="106">
        <f t="shared" si="558"/>
        <v>3000</v>
      </c>
    </row>
    <row r="1133" spans="1:11" s="100" customFormat="1" hidden="1" x14ac:dyDescent="0.2">
      <c r="A1133" s="95">
        <v>51302</v>
      </c>
      <c r="B1133" s="93" t="s">
        <v>926</v>
      </c>
      <c r="C1133" s="135">
        <v>43</v>
      </c>
      <c r="D1133" s="95" t="s">
        <v>101</v>
      </c>
      <c r="E1133" s="137">
        <v>3211</v>
      </c>
      <c r="F1133" s="142" t="s">
        <v>42</v>
      </c>
      <c r="G1133" s="131"/>
      <c r="H1133" s="228"/>
      <c r="I1133" s="228"/>
      <c r="J1133" s="228">
        <v>2000</v>
      </c>
      <c r="K1133" s="229">
        <f t="shared" si="558"/>
        <v>2000</v>
      </c>
    </row>
    <row r="1134" spans="1:11" s="100" customFormat="1" ht="30" hidden="1" x14ac:dyDescent="0.2">
      <c r="A1134" s="95">
        <v>51302</v>
      </c>
      <c r="B1134" s="93" t="s">
        <v>926</v>
      </c>
      <c r="C1134" s="135">
        <v>43</v>
      </c>
      <c r="D1134" s="95" t="s">
        <v>101</v>
      </c>
      <c r="E1134" s="137">
        <v>3212</v>
      </c>
      <c r="F1134" s="142" t="s">
        <v>43</v>
      </c>
      <c r="G1134" s="131"/>
      <c r="H1134" s="228"/>
      <c r="I1134" s="228"/>
      <c r="J1134" s="228">
        <v>1000</v>
      </c>
      <c r="K1134" s="229">
        <f t="shared" si="558"/>
        <v>1000</v>
      </c>
    </row>
    <row r="1135" spans="1:11" s="100" customFormat="1" hidden="1" x14ac:dyDescent="0.2">
      <c r="A1135" s="117">
        <v>51302</v>
      </c>
      <c r="B1135" s="101" t="s">
        <v>926</v>
      </c>
      <c r="C1135" s="102">
        <v>43</v>
      </c>
      <c r="D1135" s="103" t="s">
        <v>718</v>
      </c>
      <c r="E1135" s="104">
        <v>323</v>
      </c>
      <c r="F1135" s="142"/>
      <c r="G1135" s="131"/>
      <c r="H1135" s="267">
        <f>+H1136</f>
        <v>0</v>
      </c>
      <c r="I1135" s="267">
        <f>+I1136</f>
        <v>0</v>
      </c>
      <c r="J1135" s="267">
        <f>+J1136</f>
        <v>40000</v>
      </c>
      <c r="K1135" s="106">
        <f t="shared" si="558"/>
        <v>40000</v>
      </c>
    </row>
    <row r="1136" spans="1:11" s="100" customFormat="1" hidden="1" x14ac:dyDescent="0.2">
      <c r="A1136" s="95">
        <v>51302</v>
      </c>
      <c r="B1136" s="93" t="s">
        <v>926</v>
      </c>
      <c r="C1136" s="135">
        <v>43</v>
      </c>
      <c r="D1136" s="95" t="s">
        <v>101</v>
      </c>
      <c r="E1136" s="137">
        <v>3237</v>
      </c>
      <c r="F1136" s="142" t="s">
        <v>58</v>
      </c>
      <c r="G1136" s="131"/>
      <c r="H1136" s="228"/>
      <c r="I1136" s="228"/>
      <c r="J1136" s="228">
        <v>40000</v>
      </c>
      <c r="K1136" s="229">
        <f t="shared" si="558"/>
        <v>40000</v>
      </c>
    </row>
    <row r="1137" spans="1:11" s="100" customFormat="1" hidden="1" x14ac:dyDescent="0.2">
      <c r="A1137" s="194">
        <v>51302</v>
      </c>
      <c r="B1137" s="175" t="s">
        <v>926</v>
      </c>
      <c r="C1137" s="165">
        <v>43</v>
      </c>
      <c r="D1137" s="165" t="s">
        <v>718</v>
      </c>
      <c r="E1137" s="166">
        <v>42</v>
      </c>
      <c r="F1137" s="167" t="s">
        <v>718</v>
      </c>
      <c r="G1137" s="168"/>
      <c r="H1137" s="247">
        <f>+H1138+H1140</f>
        <v>0</v>
      </c>
      <c r="I1137" s="247">
        <f>+I1138+I1140</f>
        <v>0</v>
      </c>
      <c r="J1137" s="247">
        <f>+J1138+J1140</f>
        <v>2000</v>
      </c>
      <c r="K1137" s="247">
        <f t="shared" si="558"/>
        <v>2000</v>
      </c>
    </row>
    <row r="1138" spans="1:11" s="100" customFormat="1" hidden="1" x14ac:dyDescent="0.2">
      <c r="A1138" s="117">
        <v>51302</v>
      </c>
      <c r="B1138" s="101" t="s">
        <v>926</v>
      </c>
      <c r="C1138" s="102">
        <v>43</v>
      </c>
      <c r="D1138" s="103" t="s">
        <v>718</v>
      </c>
      <c r="E1138" s="104">
        <v>422</v>
      </c>
      <c r="F1138" s="142"/>
      <c r="G1138" s="131"/>
      <c r="H1138" s="267">
        <f>+H1139</f>
        <v>0</v>
      </c>
      <c r="I1138" s="267">
        <f>+I1139</f>
        <v>0</v>
      </c>
      <c r="J1138" s="267">
        <f>+J1139</f>
        <v>1000</v>
      </c>
      <c r="K1138" s="106">
        <f t="shared" si="558"/>
        <v>1000</v>
      </c>
    </row>
    <row r="1139" spans="1:11" s="100" customFormat="1" hidden="1" x14ac:dyDescent="0.2">
      <c r="A1139" s="95">
        <v>51302</v>
      </c>
      <c r="B1139" s="93" t="s">
        <v>926</v>
      </c>
      <c r="C1139" s="135">
        <v>43</v>
      </c>
      <c r="D1139" s="95" t="s">
        <v>101</v>
      </c>
      <c r="E1139" s="137">
        <v>4227</v>
      </c>
      <c r="F1139" s="142" t="s">
        <v>77</v>
      </c>
      <c r="G1139" s="131"/>
      <c r="H1139" s="228"/>
      <c r="I1139" s="228"/>
      <c r="J1139" s="228">
        <v>1000</v>
      </c>
      <c r="K1139" s="229">
        <f t="shared" si="558"/>
        <v>1000</v>
      </c>
    </row>
    <row r="1140" spans="1:11" s="100" customFormat="1" hidden="1" x14ac:dyDescent="0.2">
      <c r="A1140" s="117">
        <v>51302</v>
      </c>
      <c r="B1140" s="101" t="s">
        <v>926</v>
      </c>
      <c r="C1140" s="102">
        <v>43</v>
      </c>
      <c r="D1140" s="95"/>
      <c r="E1140" s="104">
        <v>426</v>
      </c>
      <c r="F1140" s="142"/>
      <c r="G1140" s="131"/>
      <c r="H1140" s="267">
        <f>+H1141</f>
        <v>0</v>
      </c>
      <c r="I1140" s="267">
        <f>+I1141</f>
        <v>0</v>
      </c>
      <c r="J1140" s="267">
        <f>+J1141</f>
        <v>1000</v>
      </c>
      <c r="K1140" s="106">
        <f t="shared" si="558"/>
        <v>1000</v>
      </c>
    </row>
    <row r="1141" spans="1:11" s="100" customFormat="1" hidden="1" x14ac:dyDescent="0.2">
      <c r="A1141" s="95">
        <v>51302</v>
      </c>
      <c r="B1141" s="93" t="s">
        <v>926</v>
      </c>
      <c r="C1141" s="135">
        <v>43</v>
      </c>
      <c r="D1141" s="95" t="s">
        <v>101</v>
      </c>
      <c r="E1141" s="137">
        <v>4262</v>
      </c>
      <c r="F1141" s="142" t="s">
        <v>86</v>
      </c>
      <c r="G1141" s="131"/>
      <c r="H1141" s="228"/>
      <c r="I1141" s="228"/>
      <c r="J1141" s="228">
        <v>1000</v>
      </c>
      <c r="K1141" s="229">
        <f t="shared" si="558"/>
        <v>1000</v>
      </c>
    </row>
    <row r="1142" spans="1:11" s="100" customFormat="1" ht="67.5" hidden="1" x14ac:dyDescent="0.2">
      <c r="A1142" s="195" t="s">
        <v>776</v>
      </c>
      <c r="B1142" s="170" t="s">
        <v>928</v>
      </c>
      <c r="C1142" s="170" t="s">
        <v>718</v>
      </c>
      <c r="D1142" s="170" t="s">
        <v>718</v>
      </c>
      <c r="E1142" s="316"/>
      <c r="F1142" s="314" t="s">
        <v>929</v>
      </c>
      <c r="G1142" s="174" t="s">
        <v>616</v>
      </c>
      <c r="H1142" s="180">
        <f>+H1143+H1148</f>
        <v>0</v>
      </c>
      <c r="I1142" s="180">
        <f>+I1143+I1148</f>
        <v>0</v>
      </c>
      <c r="J1142" s="180">
        <f>+J1143+J1148</f>
        <v>17000</v>
      </c>
      <c r="K1142" s="248">
        <f t="shared" si="558"/>
        <v>17000</v>
      </c>
    </row>
    <row r="1143" spans="1:11" s="100" customFormat="1" hidden="1" x14ac:dyDescent="0.2">
      <c r="A1143" s="194">
        <v>51302</v>
      </c>
      <c r="B1143" s="175" t="s">
        <v>928</v>
      </c>
      <c r="C1143" s="165">
        <v>43</v>
      </c>
      <c r="D1143" s="165" t="s">
        <v>718</v>
      </c>
      <c r="E1143" s="166">
        <v>31</v>
      </c>
      <c r="F1143" s="167"/>
      <c r="G1143" s="168"/>
      <c r="H1143" s="247">
        <f>+H1144+H1146</f>
        <v>0</v>
      </c>
      <c r="I1143" s="247">
        <f>+I1144+I1146</f>
        <v>0</v>
      </c>
      <c r="J1143" s="247">
        <f>+J1144+J1146</f>
        <v>14000</v>
      </c>
      <c r="K1143" s="247">
        <f t="shared" si="558"/>
        <v>14000</v>
      </c>
    </row>
    <row r="1144" spans="1:11" s="100" customFormat="1" hidden="1" x14ac:dyDescent="0.2">
      <c r="A1144" s="117">
        <v>51302</v>
      </c>
      <c r="B1144" s="101" t="s">
        <v>928</v>
      </c>
      <c r="C1144" s="102">
        <v>43</v>
      </c>
      <c r="D1144" s="103" t="s">
        <v>718</v>
      </c>
      <c r="E1144" s="104">
        <v>311</v>
      </c>
      <c r="F1144" s="142"/>
      <c r="G1144" s="131"/>
      <c r="H1144" s="267">
        <f>+H1145</f>
        <v>0</v>
      </c>
      <c r="I1144" s="267">
        <f>+I1145</f>
        <v>0</v>
      </c>
      <c r="J1144" s="267">
        <f>+J1145</f>
        <v>12040</v>
      </c>
      <c r="K1144" s="106">
        <f t="shared" si="558"/>
        <v>12040</v>
      </c>
    </row>
    <row r="1145" spans="1:11" s="100" customFormat="1" hidden="1" x14ac:dyDescent="0.2">
      <c r="A1145" s="95">
        <v>51302</v>
      </c>
      <c r="B1145" s="93" t="s">
        <v>928</v>
      </c>
      <c r="C1145" s="135">
        <v>43</v>
      </c>
      <c r="D1145" s="95" t="s">
        <v>101</v>
      </c>
      <c r="E1145" s="137">
        <v>3111</v>
      </c>
      <c r="F1145" s="142" t="s">
        <v>33</v>
      </c>
      <c r="G1145" s="131"/>
      <c r="H1145" s="228"/>
      <c r="I1145" s="228"/>
      <c r="J1145" s="228">
        <v>12040</v>
      </c>
      <c r="K1145" s="229">
        <f t="shared" si="558"/>
        <v>12040</v>
      </c>
    </row>
    <row r="1146" spans="1:11" s="100" customFormat="1" hidden="1" x14ac:dyDescent="0.2">
      <c r="A1146" s="117">
        <v>51302</v>
      </c>
      <c r="B1146" s="101" t="s">
        <v>928</v>
      </c>
      <c r="C1146" s="102">
        <v>43</v>
      </c>
      <c r="D1146" s="103" t="s">
        <v>718</v>
      </c>
      <c r="E1146" s="104">
        <v>313</v>
      </c>
      <c r="F1146" s="140" t="s">
        <v>718</v>
      </c>
      <c r="G1146" s="131"/>
      <c r="H1146" s="267">
        <f>+H1147</f>
        <v>0</v>
      </c>
      <c r="I1146" s="267">
        <f>+I1147</f>
        <v>0</v>
      </c>
      <c r="J1146" s="267">
        <f>+J1147</f>
        <v>1960.0000000000002</v>
      </c>
      <c r="K1146" s="106">
        <f t="shared" si="558"/>
        <v>1960.0000000000002</v>
      </c>
    </row>
    <row r="1147" spans="1:11" s="100" customFormat="1" hidden="1" x14ac:dyDescent="0.2">
      <c r="A1147" s="95">
        <v>51302</v>
      </c>
      <c r="B1147" s="93" t="s">
        <v>928</v>
      </c>
      <c r="C1147" s="135">
        <v>43</v>
      </c>
      <c r="D1147" s="95" t="s">
        <v>101</v>
      </c>
      <c r="E1147" s="137">
        <v>3132</v>
      </c>
      <c r="F1147" s="142" t="s">
        <v>40</v>
      </c>
      <c r="G1147" s="131"/>
      <c r="H1147" s="228"/>
      <c r="I1147" s="228"/>
      <c r="J1147" s="228">
        <v>1960.0000000000002</v>
      </c>
      <c r="K1147" s="229">
        <f t="shared" si="558"/>
        <v>1960.0000000000002</v>
      </c>
    </row>
    <row r="1148" spans="1:11" s="100" customFormat="1" hidden="1" x14ac:dyDescent="0.2">
      <c r="A1148" s="194">
        <v>51302</v>
      </c>
      <c r="B1148" s="175" t="s">
        <v>928</v>
      </c>
      <c r="C1148" s="165">
        <v>43</v>
      </c>
      <c r="D1148" s="165" t="s">
        <v>718</v>
      </c>
      <c r="E1148" s="166">
        <v>32</v>
      </c>
      <c r="F1148" s="167" t="s">
        <v>718</v>
      </c>
      <c r="G1148" s="168"/>
      <c r="H1148" s="247">
        <f>+H1149+H1152</f>
        <v>0</v>
      </c>
      <c r="I1148" s="247">
        <f>+I1149+I1152</f>
        <v>0</v>
      </c>
      <c r="J1148" s="247">
        <f>+J1149+J1152</f>
        <v>3000</v>
      </c>
      <c r="K1148" s="247">
        <f t="shared" si="558"/>
        <v>3000</v>
      </c>
    </row>
    <row r="1149" spans="1:11" s="100" customFormat="1" hidden="1" x14ac:dyDescent="0.2">
      <c r="A1149" s="117">
        <v>51302</v>
      </c>
      <c r="B1149" s="101" t="s">
        <v>928</v>
      </c>
      <c r="C1149" s="102">
        <v>43</v>
      </c>
      <c r="D1149" s="103" t="s">
        <v>718</v>
      </c>
      <c r="E1149" s="104">
        <v>321</v>
      </c>
      <c r="F1149" s="140" t="s">
        <v>718</v>
      </c>
      <c r="G1149" s="131"/>
      <c r="H1149" s="267">
        <f>+H1150+H1151</f>
        <v>0</v>
      </c>
      <c r="I1149" s="267">
        <f>+I1150+I1151</f>
        <v>0</v>
      </c>
      <c r="J1149" s="267">
        <f>+J1150+J1151</f>
        <v>2000</v>
      </c>
      <c r="K1149" s="106">
        <f t="shared" si="558"/>
        <v>2000</v>
      </c>
    </row>
    <row r="1150" spans="1:11" s="100" customFormat="1" hidden="1" x14ac:dyDescent="0.2">
      <c r="A1150" s="95">
        <v>51302</v>
      </c>
      <c r="B1150" s="93" t="s">
        <v>928</v>
      </c>
      <c r="C1150" s="135">
        <v>43</v>
      </c>
      <c r="D1150" s="95" t="s">
        <v>101</v>
      </c>
      <c r="E1150" s="137">
        <v>3211</v>
      </c>
      <c r="F1150" s="142" t="s">
        <v>42</v>
      </c>
      <c r="G1150" s="131"/>
      <c r="H1150" s="228"/>
      <c r="I1150" s="228"/>
      <c r="J1150" s="228">
        <v>1000</v>
      </c>
      <c r="K1150" s="229">
        <f t="shared" si="558"/>
        <v>1000</v>
      </c>
    </row>
    <row r="1151" spans="1:11" s="100" customFormat="1" ht="30" hidden="1" x14ac:dyDescent="0.2">
      <c r="A1151" s="95">
        <v>51302</v>
      </c>
      <c r="B1151" s="93" t="s">
        <v>928</v>
      </c>
      <c r="C1151" s="135">
        <v>43</v>
      </c>
      <c r="D1151" s="95" t="s">
        <v>101</v>
      </c>
      <c r="E1151" s="137">
        <v>3212</v>
      </c>
      <c r="F1151" s="142" t="s">
        <v>43</v>
      </c>
      <c r="G1151" s="131"/>
      <c r="H1151" s="228"/>
      <c r="I1151" s="228"/>
      <c r="J1151" s="228">
        <v>1000</v>
      </c>
      <c r="K1151" s="229">
        <f t="shared" si="558"/>
        <v>1000</v>
      </c>
    </row>
    <row r="1152" spans="1:11" s="100" customFormat="1" hidden="1" x14ac:dyDescent="0.2">
      <c r="A1152" s="117">
        <v>51302</v>
      </c>
      <c r="B1152" s="101" t="s">
        <v>928</v>
      </c>
      <c r="C1152" s="102">
        <v>43</v>
      </c>
      <c r="D1152" s="103" t="s">
        <v>718</v>
      </c>
      <c r="E1152" s="104">
        <v>323</v>
      </c>
      <c r="F1152" s="142"/>
      <c r="G1152" s="131"/>
      <c r="H1152" s="267">
        <f>+H1153</f>
        <v>0</v>
      </c>
      <c r="I1152" s="267">
        <f>+I1153</f>
        <v>0</v>
      </c>
      <c r="J1152" s="267">
        <f>+J1153</f>
        <v>1000</v>
      </c>
      <c r="K1152" s="106">
        <f t="shared" si="558"/>
        <v>1000</v>
      </c>
    </row>
    <row r="1153" spans="1:11" s="100" customFormat="1" hidden="1" x14ac:dyDescent="0.2">
      <c r="A1153" s="95">
        <v>51302</v>
      </c>
      <c r="B1153" s="93" t="s">
        <v>928</v>
      </c>
      <c r="C1153" s="135">
        <v>43</v>
      </c>
      <c r="D1153" s="95" t="s">
        <v>101</v>
      </c>
      <c r="E1153" s="137">
        <v>3237</v>
      </c>
      <c r="F1153" s="142" t="s">
        <v>58</v>
      </c>
      <c r="G1153" s="131"/>
      <c r="H1153" s="228"/>
      <c r="I1153" s="228"/>
      <c r="J1153" s="228">
        <v>1000</v>
      </c>
      <c r="K1153" s="229">
        <f t="shared" si="558"/>
        <v>1000</v>
      </c>
    </row>
    <row r="1154" spans="1:11" s="100" customFormat="1" ht="65.25" hidden="1" customHeight="1" x14ac:dyDescent="0.2">
      <c r="A1154" s="195" t="s">
        <v>776</v>
      </c>
      <c r="B1154" s="170" t="s">
        <v>930</v>
      </c>
      <c r="C1154" s="170" t="s">
        <v>718</v>
      </c>
      <c r="D1154" s="170" t="s">
        <v>718</v>
      </c>
      <c r="E1154" s="316"/>
      <c r="F1154" s="179" t="s">
        <v>931</v>
      </c>
      <c r="G1154" s="174" t="s">
        <v>616</v>
      </c>
      <c r="H1154" s="180">
        <f>+H1155+H1160</f>
        <v>0</v>
      </c>
      <c r="I1154" s="180">
        <f>+I1155+I1160</f>
        <v>0</v>
      </c>
      <c r="J1154" s="180">
        <f>+J1155+J1160</f>
        <v>10700</v>
      </c>
      <c r="K1154" s="248">
        <f t="shared" si="558"/>
        <v>10700</v>
      </c>
    </row>
    <row r="1155" spans="1:11" s="100" customFormat="1" hidden="1" x14ac:dyDescent="0.2">
      <c r="A1155" s="194">
        <v>51302</v>
      </c>
      <c r="B1155" s="175" t="s">
        <v>930</v>
      </c>
      <c r="C1155" s="165">
        <v>43</v>
      </c>
      <c r="D1155" s="165" t="s">
        <v>718</v>
      </c>
      <c r="E1155" s="166">
        <v>31</v>
      </c>
      <c r="F1155" s="167"/>
      <c r="G1155" s="168"/>
      <c r="H1155" s="247">
        <f>+H1156+H1158</f>
        <v>0</v>
      </c>
      <c r="I1155" s="247">
        <f>+I1156+I1158</f>
        <v>0</v>
      </c>
      <c r="J1155" s="247">
        <f>+J1156+J1158</f>
        <v>1700</v>
      </c>
      <c r="K1155" s="247">
        <f t="shared" si="558"/>
        <v>1700</v>
      </c>
    </row>
    <row r="1156" spans="1:11" s="100" customFormat="1" hidden="1" x14ac:dyDescent="0.2">
      <c r="A1156" s="117">
        <v>51302</v>
      </c>
      <c r="B1156" s="101" t="s">
        <v>930</v>
      </c>
      <c r="C1156" s="102">
        <v>43</v>
      </c>
      <c r="D1156" s="103" t="s">
        <v>718</v>
      </c>
      <c r="E1156" s="104">
        <v>311</v>
      </c>
      <c r="F1156" s="142"/>
      <c r="G1156" s="131"/>
      <c r="H1156" s="267">
        <f>+H1157</f>
        <v>0</v>
      </c>
      <c r="I1156" s="267">
        <f>+I1157</f>
        <v>0</v>
      </c>
      <c r="J1156" s="267">
        <f>+J1157</f>
        <v>1400</v>
      </c>
      <c r="K1156" s="106">
        <f t="shared" si="558"/>
        <v>1400</v>
      </c>
    </row>
    <row r="1157" spans="1:11" s="100" customFormat="1" hidden="1" x14ac:dyDescent="0.2">
      <c r="A1157" s="95">
        <v>51302</v>
      </c>
      <c r="B1157" s="93" t="s">
        <v>930</v>
      </c>
      <c r="C1157" s="135">
        <v>43</v>
      </c>
      <c r="D1157" s="95" t="s">
        <v>101</v>
      </c>
      <c r="E1157" s="137">
        <v>3111</v>
      </c>
      <c r="F1157" s="142" t="s">
        <v>33</v>
      </c>
      <c r="G1157" s="131"/>
      <c r="H1157" s="228"/>
      <c r="I1157" s="228"/>
      <c r="J1157" s="228">
        <v>1400</v>
      </c>
      <c r="K1157" s="229">
        <f t="shared" si="558"/>
        <v>1400</v>
      </c>
    </row>
    <row r="1158" spans="1:11" s="100" customFormat="1" hidden="1" x14ac:dyDescent="0.2">
      <c r="A1158" s="117">
        <v>51302</v>
      </c>
      <c r="B1158" s="101" t="s">
        <v>930</v>
      </c>
      <c r="C1158" s="102">
        <v>43</v>
      </c>
      <c r="D1158" s="103" t="s">
        <v>718</v>
      </c>
      <c r="E1158" s="104">
        <v>313</v>
      </c>
      <c r="F1158" s="140" t="s">
        <v>718</v>
      </c>
      <c r="G1158" s="131"/>
      <c r="H1158" s="267">
        <f>+H1159</f>
        <v>0</v>
      </c>
      <c r="I1158" s="267">
        <f>+I1159</f>
        <v>0</v>
      </c>
      <c r="J1158" s="267">
        <f>+J1159</f>
        <v>300</v>
      </c>
      <c r="K1158" s="106">
        <f t="shared" si="558"/>
        <v>300</v>
      </c>
    </row>
    <row r="1159" spans="1:11" s="100" customFormat="1" hidden="1" x14ac:dyDescent="0.2">
      <c r="A1159" s="95">
        <v>51302</v>
      </c>
      <c r="B1159" s="93" t="s">
        <v>930</v>
      </c>
      <c r="C1159" s="135">
        <v>43</v>
      </c>
      <c r="D1159" s="95" t="s">
        <v>101</v>
      </c>
      <c r="E1159" s="137">
        <v>3132</v>
      </c>
      <c r="F1159" s="142" t="s">
        <v>40</v>
      </c>
      <c r="G1159" s="131"/>
      <c r="H1159" s="228"/>
      <c r="I1159" s="228"/>
      <c r="J1159" s="228">
        <v>300</v>
      </c>
      <c r="K1159" s="229">
        <f t="shared" si="558"/>
        <v>300</v>
      </c>
    </row>
    <row r="1160" spans="1:11" s="100" customFormat="1" hidden="1" x14ac:dyDescent="0.2">
      <c r="A1160" s="194">
        <v>51302</v>
      </c>
      <c r="B1160" s="175" t="s">
        <v>930</v>
      </c>
      <c r="C1160" s="165">
        <v>51</v>
      </c>
      <c r="D1160" s="165" t="s">
        <v>718</v>
      </c>
      <c r="E1160" s="166">
        <v>31</v>
      </c>
      <c r="F1160" s="167"/>
      <c r="G1160" s="168"/>
      <c r="H1160" s="247">
        <f>+H1161+H1163</f>
        <v>0</v>
      </c>
      <c r="I1160" s="247">
        <f>+I1161+I1163</f>
        <v>0</v>
      </c>
      <c r="J1160" s="247">
        <f>+J1161+J1163</f>
        <v>9000</v>
      </c>
      <c r="K1160" s="247">
        <f t="shared" si="558"/>
        <v>9000</v>
      </c>
    </row>
    <row r="1161" spans="1:11" s="100" customFormat="1" hidden="1" x14ac:dyDescent="0.2">
      <c r="A1161" s="117">
        <v>51302</v>
      </c>
      <c r="B1161" s="101" t="s">
        <v>930</v>
      </c>
      <c r="C1161" s="102">
        <v>51</v>
      </c>
      <c r="D1161" s="103" t="s">
        <v>718</v>
      </c>
      <c r="E1161" s="104">
        <v>311</v>
      </c>
      <c r="F1161" s="142"/>
      <c r="G1161" s="131"/>
      <c r="H1161" s="267">
        <f>+H1162</f>
        <v>0</v>
      </c>
      <c r="I1161" s="267">
        <f>+I1162</f>
        <v>0</v>
      </c>
      <c r="J1161" s="267">
        <f>+J1162</f>
        <v>7700</v>
      </c>
      <c r="K1161" s="106">
        <f t="shared" ref="K1161:K1164" si="559">H1161-I1161+J1161</f>
        <v>7700</v>
      </c>
    </row>
    <row r="1162" spans="1:11" s="100" customFormat="1" hidden="1" x14ac:dyDescent="0.2">
      <c r="A1162" s="95">
        <v>51302</v>
      </c>
      <c r="B1162" s="93" t="s">
        <v>930</v>
      </c>
      <c r="C1162" s="135">
        <v>51</v>
      </c>
      <c r="D1162" s="95" t="s">
        <v>101</v>
      </c>
      <c r="E1162" s="137">
        <v>3111</v>
      </c>
      <c r="F1162" s="142" t="s">
        <v>33</v>
      </c>
      <c r="G1162" s="131"/>
      <c r="H1162" s="228"/>
      <c r="I1162" s="228"/>
      <c r="J1162" s="228">
        <v>7700</v>
      </c>
      <c r="K1162" s="229">
        <f t="shared" si="559"/>
        <v>7700</v>
      </c>
    </row>
    <row r="1163" spans="1:11" s="100" customFormat="1" hidden="1" x14ac:dyDescent="0.2">
      <c r="A1163" s="117">
        <v>51302</v>
      </c>
      <c r="B1163" s="101" t="s">
        <v>930</v>
      </c>
      <c r="C1163" s="102">
        <v>51</v>
      </c>
      <c r="D1163" s="103" t="s">
        <v>718</v>
      </c>
      <c r="E1163" s="104">
        <v>313</v>
      </c>
      <c r="F1163" s="140" t="s">
        <v>718</v>
      </c>
      <c r="G1163" s="131"/>
      <c r="H1163" s="267">
        <f>+H1164</f>
        <v>0</v>
      </c>
      <c r="I1163" s="267">
        <f>+I1164</f>
        <v>0</v>
      </c>
      <c r="J1163" s="267">
        <f>+J1164</f>
        <v>1300</v>
      </c>
      <c r="K1163" s="106">
        <f t="shared" si="559"/>
        <v>1300</v>
      </c>
    </row>
    <row r="1164" spans="1:11" s="100" customFormat="1" hidden="1" x14ac:dyDescent="0.2">
      <c r="A1164" s="95">
        <v>51302</v>
      </c>
      <c r="B1164" s="93" t="s">
        <v>930</v>
      </c>
      <c r="C1164" s="135">
        <v>51</v>
      </c>
      <c r="D1164" s="95" t="s">
        <v>101</v>
      </c>
      <c r="E1164" s="137">
        <v>3132</v>
      </c>
      <c r="F1164" s="142" t="s">
        <v>40</v>
      </c>
      <c r="G1164" s="131"/>
      <c r="H1164" s="228"/>
      <c r="I1164" s="228"/>
      <c r="J1164" s="228">
        <v>1300</v>
      </c>
      <c r="K1164" s="229">
        <f t="shared" si="559"/>
        <v>1300</v>
      </c>
    </row>
    <row r="1165" spans="1:11" hidden="1" x14ac:dyDescent="0.2">
      <c r="A1165" s="198" t="s">
        <v>783</v>
      </c>
      <c r="B1165" s="371" t="s">
        <v>784</v>
      </c>
      <c r="C1165" s="371"/>
      <c r="D1165" s="371"/>
      <c r="E1165" s="371"/>
      <c r="F1165" s="144" t="s">
        <v>785</v>
      </c>
      <c r="G1165" s="116"/>
      <c r="H1165" s="245">
        <f>H1166+H1240+H1261+H1265+H1272+H1279+H1328+H1357+H1386+H1415</f>
        <v>11379282</v>
      </c>
      <c r="I1165" s="245">
        <f t="shared" ref="I1165:J1165" si="560">I1166+I1240+I1261+I1265+I1272+I1279+I1328+I1357+I1386+I1415</f>
        <v>2413200</v>
      </c>
      <c r="J1165" s="245">
        <f t="shared" si="560"/>
        <v>562440</v>
      </c>
      <c r="K1165" s="245">
        <f t="shared" si="530"/>
        <v>9528522</v>
      </c>
    </row>
    <row r="1166" spans="1:11" ht="67.5" hidden="1" x14ac:dyDescent="0.2">
      <c r="A1166" s="195" t="s">
        <v>783</v>
      </c>
      <c r="B1166" s="170" t="s">
        <v>932</v>
      </c>
      <c r="C1166" s="170"/>
      <c r="D1166" s="170"/>
      <c r="E1166" s="171"/>
      <c r="F1166" s="173" t="s">
        <v>823</v>
      </c>
      <c r="G1166" s="174" t="s">
        <v>616</v>
      </c>
      <c r="H1166" s="248">
        <f t="shared" ref="H1166:I1166" si="561">H1167+H1177+H1210+H1218+H1225</f>
        <v>2325162</v>
      </c>
      <c r="I1166" s="248">
        <f t="shared" si="561"/>
        <v>0</v>
      </c>
      <c r="J1166" s="248">
        <f t="shared" ref="J1166" si="562">J1167+J1177+J1210+J1218+J1225</f>
        <v>110700</v>
      </c>
      <c r="K1166" s="248">
        <f t="shared" si="530"/>
        <v>2435862</v>
      </c>
    </row>
    <row r="1167" spans="1:11" hidden="1" x14ac:dyDescent="0.2">
      <c r="A1167" s="183" t="s">
        <v>783</v>
      </c>
      <c r="B1167" s="164" t="s">
        <v>932</v>
      </c>
      <c r="C1167" s="165">
        <v>43</v>
      </c>
      <c r="D1167" s="164"/>
      <c r="E1167" s="166">
        <v>31</v>
      </c>
      <c r="F1167" s="167"/>
      <c r="G1167" s="167"/>
      <c r="H1167" s="181">
        <f t="shared" ref="H1167:I1167" si="563">H1168+H1173+H1175</f>
        <v>1115662</v>
      </c>
      <c r="I1167" s="181">
        <f t="shared" si="563"/>
        <v>0</v>
      </c>
      <c r="J1167" s="181">
        <f t="shared" ref="J1167" si="564">J1168+J1173+J1175</f>
        <v>10000</v>
      </c>
      <c r="K1167" s="181">
        <f t="shared" si="530"/>
        <v>1125662</v>
      </c>
    </row>
    <row r="1168" spans="1:11" hidden="1" x14ac:dyDescent="0.2">
      <c r="A1168" s="117" t="s">
        <v>783</v>
      </c>
      <c r="B1168" s="101" t="s">
        <v>932</v>
      </c>
      <c r="C1168" s="102">
        <v>43</v>
      </c>
      <c r="D1168" s="117"/>
      <c r="E1168" s="112">
        <v>311</v>
      </c>
      <c r="F1168" s="140"/>
      <c r="G1168" s="182"/>
      <c r="H1168" s="107">
        <f t="shared" ref="H1168:I1168" si="565">H1169+H1170+H1171+H1172</f>
        <v>901662</v>
      </c>
      <c r="I1168" s="107">
        <f t="shared" si="565"/>
        <v>0</v>
      </c>
      <c r="J1168" s="107">
        <f t="shared" ref="J1168" si="566">J1169+J1170+J1171+J1172</f>
        <v>0</v>
      </c>
      <c r="K1168" s="107">
        <f t="shared" si="530"/>
        <v>901662</v>
      </c>
    </row>
    <row r="1169" spans="1:11" s="100" customFormat="1" hidden="1" x14ac:dyDescent="0.2">
      <c r="A1169" s="95" t="s">
        <v>783</v>
      </c>
      <c r="B1169" s="93" t="s">
        <v>932</v>
      </c>
      <c r="C1169" s="94">
        <v>43</v>
      </c>
      <c r="D1169" s="95" t="s">
        <v>101</v>
      </c>
      <c r="E1169" s="118">
        <v>3111</v>
      </c>
      <c r="F1169" s="141" t="s">
        <v>33</v>
      </c>
      <c r="G1169" s="133"/>
      <c r="H1169" s="231">
        <v>893562</v>
      </c>
      <c r="I1169" s="231"/>
      <c r="J1169" s="231"/>
      <c r="K1169" s="231">
        <f t="shared" si="530"/>
        <v>893562</v>
      </c>
    </row>
    <row r="1170" spans="1:11" ht="15" hidden="1" x14ac:dyDescent="0.2">
      <c r="A1170" s="95" t="s">
        <v>783</v>
      </c>
      <c r="B1170" s="93" t="s">
        <v>932</v>
      </c>
      <c r="C1170" s="94">
        <v>43</v>
      </c>
      <c r="D1170" s="95" t="s">
        <v>101</v>
      </c>
      <c r="E1170" s="118">
        <v>3112</v>
      </c>
      <c r="F1170" s="141" t="s">
        <v>871</v>
      </c>
      <c r="H1170" s="244">
        <v>4000</v>
      </c>
      <c r="I1170" s="244"/>
      <c r="J1170" s="244"/>
      <c r="K1170" s="244">
        <f t="shared" si="530"/>
        <v>4000</v>
      </c>
    </row>
    <row r="1171" spans="1:11" s="100" customFormat="1" hidden="1" x14ac:dyDescent="0.2">
      <c r="A1171" s="95" t="s">
        <v>783</v>
      </c>
      <c r="B1171" s="93" t="s">
        <v>932</v>
      </c>
      <c r="C1171" s="94">
        <v>43</v>
      </c>
      <c r="D1171" s="95" t="s">
        <v>101</v>
      </c>
      <c r="E1171" s="118">
        <v>3113</v>
      </c>
      <c r="F1171" s="141" t="s">
        <v>35</v>
      </c>
      <c r="G1171" s="133"/>
      <c r="H1171" s="244">
        <v>4000</v>
      </c>
      <c r="I1171" s="244"/>
      <c r="J1171" s="244"/>
      <c r="K1171" s="244">
        <f t="shared" si="530"/>
        <v>4000</v>
      </c>
    </row>
    <row r="1172" spans="1:11" ht="15" hidden="1" x14ac:dyDescent="0.2">
      <c r="A1172" s="95" t="s">
        <v>783</v>
      </c>
      <c r="B1172" s="93" t="s">
        <v>932</v>
      </c>
      <c r="C1172" s="94">
        <v>43</v>
      </c>
      <c r="D1172" s="95" t="s">
        <v>101</v>
      </c>
      <c r="E1172" s="118">
        <v>3114</v>
      </c>
      <c r="F1172" s="141" t="s">
        <v>36</v>
      </c>
      <c r="H1172" s="234">
        <v>100</v>
      </c>
      <c r="I1172" s="234"/>
      <c r="J1172" s="234"/>
      <c r="K1172" s="234">
        <f t="shared" si="530"/>
        <v>100</v>
      </c>
    </row>
    <row r="1173" spans="1:11" hidden="1" x14ac:dyDescent="0.2">
      <c r="A1173" s="117" t="s">
        <v>783</v>
      </c>
      <c r="B1173" s="101" t="s">
        <v>932</v>
      </c>
      <c r="C1173" s="102">
        <v>43</v>
      </c>
      <c r="D1173" s="117"/>
      <c r="E1173" s="112">
        <v>312</v>
      </c>
      <c r="F1173" s="140"/>
      <c r="G1173" s="182"/>
      <c r="H1173" s="107">
        <f t="shared" ref="H1173:J1173" si="567">H1174</f>
        <v>50000</v>
      </c>
      <c r="I1173" s="107">
        <f t="shared" si="567"/>
        <v>0</v>
      </c>
      <c r="J1173" s="107">
        <f t="shared" si="567"/>
        <v>10000</v>
      </c>
      <c r="K1173" s="107">
        <f t="shared" si="530"/>
        <v>60000</v>
      </c>
    </row>
    <row r="1174" spans="1:11" s="100" customFormat="1" hidden="1" x14ac:dyDescent="0.2">
      <c r="A1174" s="95" t="s">
        <v>783</v>
      </c>
      <c r="B1174" s="93" t="s">
        <v>932</v>
      </c>
      <c r="C1174" s="94">
        <v>43</v>
      </c>
      <c r="D1174" s="95" t="s">
        <v>101</v>
      </c>
      <c r="E1174" s="118">
        <v>3121</v>
      </c>
      <c r="F1174" s="141" t="s">
        <v>38</v>
      </c>
      <c r="G1174" s="133"/>
      <c r="H1174" s="231">
        <v>50000</v>
      </c>
      <c r="I1174" s="231"/>
      <c r="J1174" s="231">
        <v>10000</v>
      </c>
      <c r="K1174" s="231">
        <f t="shared" si="530"/>
        <v>60000</v>
      </c>
    </row>
    <row r="1175" spans="1:11" hidden="1" x14ac:dyDescent="0.2">
      <c r="A1175" s="117" t="s">
        <v>783</v>
      </c>
      <c r="B1175" s="101" t="s">
        <v>932</v>
      </c>
      <c r="C1175" s="102">
        <v>43</v>
      </c>
      <c r="D1175" s="117"/>
      <c r="E1175" s="112">
        <v>313</v>
      </c>
      <c r="F1175" s="140"/>
      <c r="G1175" s="182"/>
      <c r="H1175" s="107">
        <f t="shared" ref="H1175:J1175" si="568">H1176</f>
        <v>164000</v>
      </c>
      <c r="I1175" s="107">
        <f t="shared" si="568"/>
        <v>0</v>
      </c>
      <c r="J1175" s="107">
        <f t="shared" si="568"/>
        <v>0</v>
      </c>
      <c r="K1175" s="107">
        <f t="shared" si="530"/>
        <v>164000</v>
      </c>
    </row>
    <row r="1176" spans="1:11" ht="15" hidden="1" x14ac:dyDescent="0.2">
      <c r="A1176" s="95" t="s">
        <v>783</v>
      </c>
      <c r="B1176" s="93" t="s">
        <v>932</v>
      </c>
      <c r="C1176" s="94">
        <v>43</v>
      </c>
      <c r="D1176" s="95" t="s">
        <v>101</v>
      </c>
      <c r="E1176" s="118">
        <v>3132</v>
      </c>
      <c r="F1176" s="141" t="s">
        <v>40</v>
      </c>
      <c r="H1176" s="231">
        <v>164000</v>
      </c>
      <c r="I1176" s="231"/>
      <c r="J1176" s="231"/>
      <c r="K1176" s="231">
        <f t="shared" si="530"/>
        <v>164000</v>
      </c>
    </row>
    <row r="1177" spans="1:11" hidden="1" x14ac:dyDescent="0.2">
      <c r="A1177" s="183" t="s">
        <v>783</v>
      </c>
      <c r="B1177" s="164" t="s">
        <v>932</v>
      </c>
      <c r="C1177" s="165">
        <v>43</v>
      </c>
      <c r="D1177" s="164"/>
      <c r="E1177" s="166">
        <v>32</v>
      </c>
      <c r="F1177" s="167"/>
      <c r="G1177" s="167"/>
      <c r="H1177" s="181">
        <f t="shared" ref="H1177:I1177" si="569">H1178+H1183+H1190+H1200+H1202</f>
        <v>1146900</v>
      </c>
      <c r="I1177" s="181">
        <f t="shared" si="569"/>
        <v>0</v>
      </c>
      <c r="J1177" s="181">
        <f t="shared" ref="J1177" si="570">J1178+J1183+J1190+J1200+J1202</f>
        <v>80700</v>
      </c>
      <c r="K1177" s="181">
        <f t="shared" si="530"/>
        <v>1227600</v>
      </c>
    </row>
    <row r="1178" spans="1:11" hidden="1" x14ac:dyDescent="0.2">
      <c r="A1178" s="117" t="s">
        <v>783</v>
      </c>
      <c r="B1178" s="101" t="s">
        <v>932</v>
      </c>
      <c r="C1178" s="102">
        <v>43</v>
      </c>
      <c r="D1178" s="117"/>
      <c r="E1178" s="112">
        <v>321</v>
      </c>
      <c r="F1178" s="140"/>
      <c r="G1178" s="182"/>
      <c r="H1178" s="107">
        <f t="shared" ref="H1178:I1178" si="571">H1179+H1180+H1181+H1182</f>
        <v>75600</v>
      </c>
      <c r="I1178" s="107">
        <f t="shared" si="571"/>
        <v>0</v>
      </c>
      <c r="J1178" s="107">
        <f t="shared" ref="J1178" si="572">J1179+J1180+J1181+J1182</f>
        <v>0</v>
      </c>
      <c r="K1178" s="107">
        <f t="shared" si="530"/>
        <v>75600</v>
      </c>
    </row>
    <row r="1179" spans="1:11" s="100" customFormat="1" hidden="1" x14ac:dyDescent="0.2">
      <c r="A1179" s="95" t="s">
        <v>783</v>
      </c>
      <c r="B1179" s="93" t="s">
        <v>932</v>
      </c>
      <c r="C1179" s="94">
        <v>43</v>
      </c>
      <c r="D1179" s="95" t="s">
        <v>101</v>
      </c>
      <c r="E1179" s="118">
        <v>3211</v>
      </c>
      <c r="F1179" s="141" t="s">
        <v>42</v>
      </c>
      <c r="G1179" s="133"/>
      <c r="H1179" s="231">
        <v>38200</v>
      </c>
      <c r="I1179" s="231"/>
      <c r="J1179" s="231"/>
      <c r="K1179" s="231">
        <f t="shared" si="530"/>
        <v>38200</v>
      </c>
    </row>
    <row r="1180" spans="1:11" ht="30" hidden="1" x14ac:dyDescent="0.2">
      <c r="A1180" s="95" t="s">
        <v>783</v>
      </c>
      <c r="B1180" s="93" t="s">
        <v>932</v>
      </c>
      <c r="C1180" s="94">
        <v>43</v>
      </c>
      <c r="D1180" s="95" t="s">
        <v>101</v>
      </c>
      <c r="E1180" s="118">
        <v>3212</v>
      </c>
      <c r="F1180" s="141" t="s">
        <v>43</v>
      </c>
      <c r="H1180" s="244">
        <v>23800</v>
      </c>
      <c r="I1180" s="244"/>
      <c r="J1180" s="244"/>
      <c r="K1180" s="244">
        <f t="shared" si="530"/>
        <v>23800</v>
      </c>
    </row>
    <row r="1181" spans="1:11" ht="15" hidden="1" x14ac:dyDescent="0.2">
      <c r="A1181" s="95" t="s">
        <v>783</v>
      </c>
      <c r="B1181" s="93" t="s">
        <v>932</v>
      </c>
      <c r="C1181" s="94">
        <v>43</v>
      </c>
      <c r="D1181" s="95" t="s">
        <v>101</v>
      </c>
      <c r="E1181" s="118">
        <v>3213</v>
      </c>
      <c r="F1181" s="141" t="s">
        <v>44</v>
      </c>
      <c r="H1181" s="244">
        <v>12300</v>
      </c>
      <c r="I1181" s="244"/>
      <c r="J1181" s="244"/>
      <c r="K1181" s="244">
        <f t="shared" si="530"/>
        <v>12300</v>
      </c>
    </row>
    <row r="1182" spans="1:11" ht="15" hidden="1" x14ac:dyDescent="0.2">
      <c r="A1182" s="95" t="s">
        <v>783</v>
      </c>
      <c r="B1182" s="93" t="s">
        <v>932</v>
      </c>
      <c r="C1182" s="94">
        <v>43</v>
      </c>
      <c r="D1182" s="95" t="s">
        <v>101</v>
      </c>
      <c r="E1182" s="118">
        <v>3214</v>
      </c>
      <c r="F1182" s="141" t="s">
        <v>45</v>
      </c>
      <c r="H1182" s="244">
        <v>1300</v>
      </c>
      <c r="I1182" s="244"/>
      <c r="J1182" s="244"/>
      <c r="K1182" s="244">
        <f t="shared" si="530"/>
        <v>1300</v>
      </c>
    </row>
    <row r="1183" spans="1:11" hidden="1" x14ac:dyDescent="0.2">
      <c r="A1183" s="117" t="s">
        <v>783</v>
      </c>
      <c r="B1183" s="101" t="s">
        <v>932</v>
      </c>
      <c r="C1183" s="102">
        <v>43</v>
      </c>
      <c r="D1183" s="117"/>
      <c r="E1183" s="112">
        <v>322</v>
      </c>
      <c r="F1183" s="140"/>
      <c r="G1183" s="182"/>
      <c r="H1183" s="107">
        <f t="shared" ref="H1183:I1183" si="573">H1184+H1185+H1186+H1187+H1188+H1189</f>
        <v>312600</v>
      </c>
      <c r="I1183" s="107">
        <f t="shared" si="573"/>
        <v>0</v>
      </c>
      <c r="J1183" s="107">
        <f t="shared" ref="J1183" si="574">J1184+J1185+J1186+J1187+J1188+J1189</f>
        <v>6700</v>
      </c>
      <c r="K1183" s="107">
        <f t="shared" si="530"/>
        <v>319300</v>
      </c>
    </row>
    <row r="1184" spans="1:11" ht="15" hidden="1" x14ac:dyDescent="0.2">
      <c r="A1184" s="95" t="s">
        <v>783</v>
      </c>
      <c r="B1184" s="93" t="s">
        <v>932</v>
      </c>
      <c r="C1184" s="94">
        <v>43</v>
      </c>
      <c r="D1184" s="95" t="s">
        <v>101</v>
      </c>
      <c r="E1184" s="118">
        <v>3221</v>
      </c>
      <c r="F1184" s="141" t="s">
        <v>297</v>
      </c>
      <c r="H1184" s="231">
        <v>10000</v>
      </c>
      <c r="I1184" s="231"/>
      <c r="J1184" s="231">
        <v>6000</v>
      </c>
      <c r="K1184" s="231">
        <f t="shared" si="530"/>
        <v>16000</v>
      </c>
    </row>
    <row r="1185" spans="1:11" ht="15" hidden="1" x14ac:dyDescent="0.2">
      <c r="A1185" s="95" t="s">
        <v>783</v>
      </c>
      <c r="B1185" s="93" t="s">
        <v>932</v>
      </c>
      <c r="C1185" s="94">
        <v>43</v>
      </c>
      <c r="D1185" s="95" t="s">
        <v>101</v>
      </c>
      <c r="E1185" s="118">
        <v>3222</v>
      </c>
      <c r="F1185" s="141" t="s">
        <v>47</v>
      </c>
      <c r="H1185" s="244">
        <v>1300</v>
      </c>
      <c r="I1185" s="244"/>
      <c r="J1185" s="244"/>
      <c r="K1185" s="244">
        <f t="shared" si="530"/>
        <v>1300</v>
      </c>
    </row>
    <row r="1186" spans="1:11" s="100" customFormat="1" hidden="1" x14ac:dyDescent="0.2">
      <c r="A1186" s="95" t="s">
        <v>783</v>
      </c>
      <c r="B1186" s="93" t="s">
        <v>932</v>
      </c>
      <c r="C1186" s="94">
        <v>43</v>
      </c>
      <c r="D1186" s="95" t="s">
        <v>101</v>
      </c>
      <c r="E1186" s="118">
        <v>3223</v>
      </c>
      <c r="F1186" s="141" t="s">
        <v>48</v>
      </c>
      <c r="G1186" s="133"/>
      <c r="H1186" s="244">
        <v>232000</v>
      </c>
      <c r="I1186" s="244"/>
      <c r="J1186" s="244"/>
      <c r="K1186" s="244">
        <f t="shared" si="530"/>
        <v>232000</v>
      </c>
    </row>
    <row r="1187" spans="1:11" ht="30" hidden="1" x14ac:dyDescent="0.2">
      <c r="A1187" s="95" t="s">
        <v>783</v>
      </c>
      <c r="B1187" s="93" t="s">
        <v>932</v>
      </c>
      <c r="C1187" s="94">
        <v>43</v>
      </c>
      <c r="D1187" s="95" t="s">
        <v>101</v>
      </c>
      <c r="E1187" s="118">
        <v>3224</v>
      </c>
      <c r="F1187" s="141" t="s">
        <v>155</v>
      </c>
      <c r="H1187" s="244">
        <v>60000</v>
      </c>
      <c r="I1187" s="244"/>
      <c r="J1187" s="244"/>
      <c r="K1187" s="244">
        <f t="shared" si="530"/>
        <v>60000</v>
      </c>
    </row>
    <row r="1188" spans="1:11" ht="15" hidden="1" x14ac:dyDescent="0.2">
      <c r="A1188" s="95" t="s">
        <v>783</v>
      </c>
      <c r="B1188" s="93" t="s">
        <v>932</v>
      </c>
      <c r="C1188" s="94">
        <v>43</v>
      </c>
      <c r="D1188" s="95" t="s">
        <v>101</v>
      </c>
      <c r="E1188" s="118">
        <v>3225</v>
      </c>
      <c r="F1188" s="141" t="s">
        <v>473</v>
      </c>
      <c r="H1188" s="234">
        <v>700</v>
      </c>
      <c r="I1188" s="244"/>
      <c r="J1188" s="244">
        <v>700</v>
      </c>
      <c r="K1188" s="244">
        <f t="shared" si="530"/>
        <v>1400</v>
      </c>
    </row>
    <row r="1189" spans="1:11" ht="15" hidden="1" x14ac:dyDescent="0.2">
      <c r="A1189" s="95" t="s">
        <v>783</v>
      </c>
      <c r="B1189" s="93" t="s">
        <v>932</v>
      </c>
      <c r="C1189" s="94">
        <v>43</v>
      </c>
      <c r="D1189" s="95" t="s">
        <v>101</v>
      </c>
      <c r="E1189" s="118">
        <v>3227</v>
      </c>
      <c r="F1189" s="141" t="s">
        <v>51</v>
      </c>
      <c r="H1189" s="244">
        <v>8600</v>
      </c>
      <c r="I1189" s="244"/>
      <c r="J1189" s="244"/>
      <c r="K1189" s="244">
        <f t="shared" si="530"/>
        <v>8600</v>
      </c>
    </row>
    <row r="1190" spans="1:11" hidden="1" x14ac:dyDescent="0.2">
      <c r="A1190" s="117" t="s">
        <v>783</v>
      </c>
      <c r="B1190" s="101" t="s">
        <v>932</v>
      </c>
      <c r="C1190" s="102">
        <v>43</v>
      </c>
      <c r="D1190" s="117"/>
      <c r="E1190" s="112">
        <v>323</v>
      </c>
      <c r="F1190" s="140"/>
      <c r="G1190" s="182"/>
      <c r="H1190" s="107">
        <f t="shared" ref="H1190:I1190" si="575">H1191+H1192+H1193+H1194+H1195+H1196+H1197+H1198+H1199</f>
        <v>656300</v>
      </c>
      <c r="I1190" s="107">
        <f t="shared" si="575"/>
        <v>0</v>
      </c>
      <c r="J1190" s="107">
        <f t="shared" ref="J1190" si="576">J1191+J1192+J1193+J1194+J1195+J1196+J1197+J1198+J1199</f>
        <v>54000</v>
      </c>
      <c r="K1190" s="107">
        <f t="shared" ref="K1190:K1253" si="577">H1190-I1190+J1190</f>
        <v>710300</v>
      </c>
    </row>
    <row r="1191" spans="1:11" ht="15" hidden="1" x14ac:dyDescent="0.2">
      <c r="A1191" s="95" t="s">
        <v>783</v>
      </c>
      <c r="B1191" s="93" t="s">
        <v>932</v>
      </c>
      <c r="C1191" s="94">
        <v>43</v>
      </c>
      <c r="D1191" s="95" t="s">
        <v>101</v>
      </c>
      <c r="E1191" s="118">
        <v>3231</v>
      </c>
      <c r="F1191" s="141" t="s">
        <v>52</v>
      </c>
      <c r="H1191" s="231">
        <v>43200</v>
      </c>
      <c r="I1191" s="231"/>
      <c r="J1191" s="231"/>
      <c r="K1191" s="231">
        <f t="shared" si="577"/>
        <v>43200</v>
      </c>
    </row>
    <row r="1192" spans="1:11" ht="15" hidden="1" x14ac:dyDescent="0.2">
      <c r="A1192" s="95" t="s">
        <v>783</v>
      </c>
      <c r="B1192" s="93" t="s">
        <v>932</v>
      </c>
      <c r="C1192" s="94">
        <v>43</v>
      </c>
      <c r="D1192" s="95" t="s">
        <v>101</v>
      </c>
      <c r="E1192" s="118">
        <v>3232</v>
      </c>
      <c r="F1192" s="141" t="s">
        <v>53</v>
      </c>
      <c r="H1192" s="244">
        <v>119600</v>
      </c>
      <c r="I1192" s="244"/>
      <c r="J1192" s="244"/>
      <c r="K1192" s="244">
        <f t="shared" si="577"/>
        <v>119600</v>
      </c>
    </row>
    <row r="1193" spans="1:11" ht="15" hidden="1" x14ac:dyDescent="0.2">
      <c r="A1193" s="95" t="s">
        <v>783</v>
      </c>
      <c r="B1193" s="93" t="s">
        <v>932</v>
      </c>
      <c r="C1193" s="94">
        <v>43</v>
      </c>
      <c r="D1193" s="95" t="s">
        <v>101</v>
      </c>
      <c r="E1193" s="118">
        <v>3233</v>
      </c>
      <c r="F1193" s="141" t="s">
        <v>54</v>
      </c>
      <c r="H1193" s="244">
        <v>53000</v>
      </c>
      <c r="I1193" s="244"/>
      <c r="J1193" s="244"/>
      <c r="K1193" s="244">
        <f t="shared" si="577"/>
        <v>53000</v>
      </c>
    </row>
    <row r="1194" spans="1:11" ht="15" hidden="1" x14ac:dyDescent="0.2">
      <c r="A1194" s="95" t="s">
        <v>783</v>
      </c>
      <c r="B1194" s="93" t="s">
        <v>932</v>
      </c>
      <c r="C1194" s="94">
        <v>43</v>
      </c>
      <c r="D1194" s="95" t="s">
        <v>101</v>
      </c>
      <c r="E1194" s="118">
        <v>3234</v>
      </c>
      <c r="F1194" s="141" t="s">
        <v>933</v>
      </c>
      <c r="H1194" s="244">
        <v>250000</v>
      </c>
      <c r="I1194" s="244"/>
      <c r="J1194" s="244"/>
      <c r="K1194" s="244">
        <f t="shared" si="577"/>
        <v>250000</v>
      </c>
    </row>
    <row r="1195" spans="1:11" ht="15" hidden="1" x14ac:dyDescent="0.2">
      <c r="A1195" s="95" t="s">
        <v>783</v>
      </c>
      <c r="B1195" s="93" t="s">
        <v>932</v>
      </c>
      <c r="C1195" s="94">
        <v>43</v>
      </c>
      <c r="D1195" s="95" t="s">
        <v>101</v>
      </c>
      <c r="E1195" s="118">
        <v>3235</v>
      </c>
      <c r="F1195" s="141" t="s">
        <v>56</v>
      </c>
      <c r="H1195" s="244">
        <v>8600</v>
      </c>
      <c r="I1195" s="244"/>
      <c r="J1195" s="244">
        <v>4000</v>
      </c>
      <c r="K1195" s="244">
        <f t="shared" si="577"/>
        <v>12600</v>
      </c>
    </row>
    <row r="1196" spans="1:11" s="100" customFormat="1" hidden="1" x14ac:dyDescent="0.2">
      <c r="A1196" s="95" t="s">
        <v>783</v>
      </c>
      <c r="B1196" s="93" t="s">
        <v>932</v>
      </c>
      <c r="C1196" s="94">
        <v>43</v>
      </c>
      <c r="D1196" s="95" t="s">
        <v>101</v>
      </c>
      <c r="E1196" s="118">
        <v>3236</v>
      </c>
      <c r="F1196" s="141" t="s">
        <v>934</v>
      </c>
      <c r="G1196" s="133"/>
      <c r="H1196" s="244">
        <v>8000</v>
      </c>
      <c r="I1196" s="244"/>
      <c r="J1196" s="244"/>
      <c r="K1196" s="244">
        <f t="shared" si="577"/>
        <v>8000</v>
      </c>
    </row>
    <row r="1197" spans="1:11" ht="15" hidden="1" x14ac:dyDescent="0.2">
      <c r="A1197" s="95" t="s">
        <v>783</v>
      </c>
      <c r="B1197" s="93" t="s">
        <v>932</v>
      </c>
      <c r="C1197" s="94">
        <v>43</v>
      </c>
      <c r="D1197" s="95" t="s">
        <v>101</v>
      </c>
      <c r="E1197" s="118">
        <v>3237</v>
      </c>
      <c r="F1197" s="141" t="s">
        <v>58</v>
      </c>
      <c r="H1197" s="244">
        <v>133000</v>
      </c>
      <c r="I1197" s="244"/>
      <c r="J1197" s="244"/>
      <c r="K1197" s="244">
        <f t="shared" si="577"/>
        <v>133000</v>
      </c>
    </row>
    <row r="1198" spans="1:11" s="100" customFormat="1" hidden="1" x14ac:dyDescent="0.2">
      <c r="A1198" s="95" t="s">
        <v>783</v>
      </c>
      <c r="B1198" s="93" t="s">
        <v>932</v>
      </c>
      <c r="C1198" s="94">
        <v>43</v>
      </c>
      <c r="D1198" s="95" t="s">
        <v>101</v>
      </c>
      <c r="E1198" s="118">
        <v>3238</v>
      </c>
      <c r="F1198" s="141" t="s">
        <v>59</v>
      </c>
      <c r="G1198" s="133"/>
      <c r="H1198" s="244">
        <v>11000</v>
      </c>
      <c r="I1198" s="244"/>
      <c r="J1198" s="244">
        <v>20000</v>
      </c>
      <c r="K1198" s="244">
        <f t="shared" si="577"/>
        <v>31000</v>
      </c>
    </row>
    <row r="1199" spans="1:11" ht="15" hidden="1" x14ac:dyDescent="0.2">
      <c r="A1199" s="95" t="s">
        <v>783</v>
      </c>
      <c r="B1199" s="93" t="s">
        <v>932</v>
      </c>
      <c r="C1199" s="94">
        <v>43</v>
      </c>
      <c r="D1199" s="95" t="s">
        <v>101</v>
      </c>
      <c r="E1199" s="118">
        <v>3239</v>
      </c>
      <c r="F1199" s="141" t="s">
        <v>935</v>
      </c>
      <c r="H1199" s="244">
        <v>29900</v>
      </c>
      <c r="I1199" s="244"/>
      <c r="J1199" s="244">
        <v>30000</v>
      </c>
      <c r="K1199" s="244">
        <f t="shared" si="577"/>
        <v>59900</v>
      </c>
    </row>
    <row r="1200" spans="1:11" hidden="1" x14ac:dyDescent="0.2">
      <c r="A1200" s="117" t="s">
        <v>783</v>
      </c>
      <c r="B1200" s="101" t="s">
        <v>932</v>
      </c>
      <c r="C1200" s="102">
        <v>43</v>
      </c>
      <c r="D1200" s="117"/>
      <c r="E1200" s="112">
        <v>324</v>
      </c>
      <c r="F1200" s="140"/>
      <c r="G1200" s="182"/>
      <c r="H1200" s="107">
        <f t="shared" ref="H1200:J1200" si="578">H1201</f>
        <v>4000</v>
      </c>
      <c r="I1200" s="107">
        <f t="shared" si="578"/>
        <v>0</v>
      </c>
      <c r="J1200" s="107">
        <f t="shared" si="578"/>
        <v>0</v>
      </c>
      <c r="K1200" s="107">
        <f t="shared" si="577"/>
        <v>4000</v>
      </c>
    </row>
    <row r="1201" spans="1:11" ht="30" hidden="1" x14ac:dyDescent="0.2">
      <c r="A1201" s="95" t="s">
        <v>783</v>
      </c>
      <c r="B1201" s="93" t="s">
        <v>932</v>
      </c>
      <c r="C1201" s="94">
        <v>43</v>
      </c>
      <c r="D1201" s="95" t="s">
        <v>101</v>
      </c>
      <c r="E1201" s="118">
        <v>3241</v>
      </c>
      <c r="F1201" s="141" t="s">
        <v>205</v>
      </c>
      <c r="H1201" s="231">
        <v>4000</v>
      </c>
      <c r="I1201" s="231"/>
      <c r="J1201" s="231"/>
      <c r="K1201" s="231">
        <f t="shared" si="577"/>
        <v>4000</v>
      </c>
    </row>
    <row r="1202" spans="1:11" hidden="1" x14ac:dyDescent="0.2">
      <c r="A1202" s="117" t="s">
        <v>783</v>
      </c>
      <c r="B1202" s="101" t="s">
        <v>932</v>
      </c>
      <c r="C1202" s="102">
        <v>43</v>
      </c>
      <c r="D1202" s="117"/>
      <c r="E1202" s="112">
        <v>329</v>
      </c>
      <c r="F1202" s="140"/>
      <c r="G1202" s="182"/>
      <c r="H1202" s="107">
        <f t="shared" ref="H1202:I1202" si="579">H1203+H1204+H1205+H1206+H1207+H1208+H1209</f>
        <v>98400</v>
      </c>
      <c r="I1202" s="107">
        <f t="shared" si="579"/>
        <v>0</v>
      </c>
      <c r="J1202" s="107">
        <f t="shared" ref="J1202" si="580">J1203+J1204+J1205+J1206+J1207+J1208+J1209</f>
        <v>20000</v>
      </c>
      <c r="K1202" s="107">
        <f t="shared" si="577"/>
        <v>118400</v>
      </c>
    </row>
    <row r="1203" spans="1:11" ht="30" hidden="1" x14ac:dyDescent="0.2">
      <c r="A1203" s="95" t="s">
        <v>783</v>
      </c>
      <c r="B1203" s="93" t="s">
        <v>932</v>
      </c>
      <c r="C1203" s="94">
        <v>43</v>
      </c>
      <c r="D1203" s="95" t="s">
        <v>101</v>
      </c>
      <c r="E1203" s="118">
        <v>3291</v>
      </c>
      <c r="F1203" s="141" t="s">
        <v>474</v>
      </c>
      <c r="H1203" s="231">
        <v>45000</v>
      </c>
      <c r="I1203" s="231"/>
      <c r="J1203" s="231"/>
      <c r="K1203" s="231">
        <f t="shared" si="577"/>
        <v>45000</v>
      </c>
    </row>
    <row r="1204" spans="1:11" ht="15" hidden="1" x14ac:dyDescent="0.2">
      <c r="A1204" s="95" t="s">
        <v>783</v>
      </c>
      <c r="B1204" s="93" t="s">
        <v>932</v>
      </c>
      <c r="C1204" s="94">
        <v>43</v>
      </c>
      <c r="D1204" s="95" t="s">
        <v>101</v>
      </c>
      <c r="E1204" s="118">
        <v>3292</v>
      </c>
      <c r="F1204" s="141" t="s">
        <v>63</v>
      </c>
      <c r="H1204" s="244">
        <v>12000</v>
      </c>
      <c r="I1204" s="244"/>
      <c r="J1204" s="244">
        <v>20000</v>
      </c>
      <c r="K1204" s="244">
        <f t="shared" si="577"/>
        <v>32000</v>
      </c>
    </row>
    <row r="1205" spans="1:11" ht="15" hidden="1" x14ac:dyDescent="0.2">
      <c r="A1205" s="95" t="s">
        <v>783</v>
      </c>
      <c r="B1205" s="93" t="s">
        <v>932</v>
      </c>
      <c r="C1205" s="94">
        <v>43</v>
      </c>
      <c r="D1205" s="95" t="s">
        <v>101</v>
      </c>
      <c r="E1205" s="118">
        <v>3293</v>
      </c>
      <c r="F1205" s="141" t="s">
        <v>64</v>
      </c>
      <c r="H1205" s="244">
        <v>13300</v>
      </c>
      <c r="I1205" s="244"/>
      <c r="J1205" s="244"/>
      <c r="K1205" s="244">
        <f t="shared" si="577"/>
        <v>13300</v>
      </c>
    </row>
    <row r="1206" spans="1:11" ht="15" hidden="1" x14ac:dyDescent="0.2">
      <c r="A1206" s="95" t="s">
        <v>783</v>
      </c>
      <c r="B1206" s="93" t="s">
        <v>932</v>
      </c>
      <c r="C1206" s="94">
        <v>43</v>
      </c>
      <c r="D1206" s="95" t="s">
        <v>101</v>
      </c>
      <c r="E1206" s="118">
        <v>3294</v>
      </c>
      <c r="F1206" s="141" t="s">
        <v>605</v>
      </c>
      <c r="H1206" s="244">
        <v>20000</v>
      </c>
      <c r="I1206" s="244"/>
      <c r="J1206" s="244"/>
      <c r="K1206" s="244">
        <f t="shared" si="577"/>
        <v>20000</v>
      </c>
    </row>
    <row r="1207" spans="1:11" s="100" customFormat="1" hidden="1" x14ac:dyDescent="0.2">
      <c r="A1207" s="95" t="s">
        <v>783</v>
      </c>
      <c r="B1207" s="93" t="s">
        <v>932</v>
      </c>
      <c r="C1207" s="94">
        <v>43</v>
      </c>
      <c r="D1207" s="95" t="s">
        <v>101</v>
      </c>
      <c r="E1207" s="118">
        <v>3295</v>
      </c>
      <c r="F1207" s="141" t="s">
        <v>66</v>
      </c>
      <c r="G1207" s="133"/>
      <c r="H1207" s="244">
        <v>4000</v>
      </c>
      <c r="I1207" s="244"/>
      <c r="J1207" s="244"/>
      <c r="K1207" s="244">
        <f t="shared" si="577"/>
        <v>4000</v>
      </c>
    </row>
    <row r="1208" spans="1:11" ht="15" hidden="1" x14ac:dyDescent="0.2">
      <c r="A1208" s="95" t="s">
        <v>783</v>
      </c>
      <c r="B1208" s="93" t="s">
        <v>932</v>
      </c>
      <c r="C1208" s="94">
        <v>43</v>
      </c>
      <c r="D1208" s="95" t="s">
        <v>101</v>
      </c>
      <c r="E1208" s="118">
        <v>3296</v>
      </c>
      <c r="F1208" s="141" t="s">
        <v>607</v>
      </c>
      <c r="H1208" s="244">
        <v>2600</v>
      </c>
      <c r="I1208" s="244"/>
      <c r="J1208" s="244"/>
      <c r="K1208" s="244">
        <f t="shared" si="577"/>
        <v>2600</v>
      </c>
    </row>
    <row r="1209" spans="1:11" s="100" customFormat="1" hidden="1" x14ac:dyDescent="0.2">
      <c r="A1209" s="95" t="s">
        <v>783</v>
      </c>
      <c r="B1209" s="93" t="s">
        <v>932</v>
      </c>
      <c r="C1209" s="94">
        <v>43</v>
      </c>
      <c r="D1209" s="95" t="s">
        <v>101</v>
      </c>
      <c r="E1209" s="118">
        <v>3299</v>
      </c>
      <c r="F1209" s="141" t="s">
        <v>67</v>
      </c>
      <c r="G1209" s="133"/>
      <c r="H1209" s="244">
        <v>1500</v>
      </c>
      <c r="I1209" s="244"/>
      <c r="J1209" s="244"/>
      <c r="K1209" s="244">
        <f t="shared" si="577"/>
        <v>1500</v>
      </c>
    </row>
    <row r="1210" spans="1:11" hidden="1" x14ac:dyDescent="0.2">
      <c r="A1210" s="183" t="s">
        <v>783</v>
      </c>
      <c r="B1210" s="164" t="s">
        <v>932</v>
      </c>
      <c r="C1210" s="165">
        <v>43</v>
      </c>
      <c r="D1210" s="164"/>
      <c r="E1210" s="166">
        <v>34</v>
      </c>
      <c r="F1210" s="167"/>
      <c r="G1210" s="167"/>
      <c r="H1210" s="181">
        <f t="shared" ref="H1210:I1210" si="581">H1211+H1213</f>
        <v>3400</v>
      </c>
      <c r="I1210" s="181">
        <f t="shared" si="581"/>
        <v>0</v>
      </c>
      <c r="J1210" s="181">
        <f t="shared" ref="J1210" si="582">J1211+J1213</f>
        <v>0</v>
      </c>
      <c r="K1210" s="181">
        <f t="shared" si="577"/>
        <v>3400</v>
      </c>
    </row>
    <row r="1211" spans="1:11" hidden="1" x14ac:dyDescent="0.2">
      <c r="A1211" s="117" t="s">
        <v>783</v>
      </c>
      <c r="B1211" s="101" t="s">
        <v>932</v>
      </c>
      <c r="C1211" s="102">
        <v>43</v>
      </c>
      <c r="D1211" s="117"/>
      <c r="E1211" s="112">
        <v>342</v>
      </c>
      <c r="F1211" s="140"/>
      <c r="G1211" s="182"/>
      <c r="H1211" s="107">
        <f t="shared" ref="H1211:J1211" si="583">H1212</f>
        <v>1300</v>
      </c>
      <c r="I1211" s="107">
        <f t="shared" si="583"/>
        <v>0</v>
      </c>
      <c r="J1211" s="107">
        <f t="shared" si="583"/>
        <v>0</v>
      </c>
      <c r="K1211" s="107">
        <f t="shared" si="577"/>
        <v>1300</v>
      </c>
    </row>
    <row r="1212" spans="1:11" ht="45" hidden="1" x14ac:dyDescent="0.2">
      <c r="A1212" s="95" t="s">
        <v>783</v>
      </c>
      <c r="B1212" s="93" t="s">
        <v>932</v>
      </c>
      <c r="C1212" s="94">
        <v>43</v>
      </c>
      <c r="D1212" s="95" t="s">
        <v>101</v>
      </c>
      <c r="E1212" s="118">
        <v>3423</v>
      </c>
      <c r="F1212" s="141" t="s">
        <v>860</v>
      </c>
      <c r="H1212" s="231">
        <v>1300</v>
      </c>
      <c r="I1212" s="231"/>
      <c r="J1212" s="231"/>
      <c r="K1212" s="231">
        <f t="shared" si="577"/>
        <v>1300</v>
      </c>
    </row>
    <row r="1213" spans="1:11" hidden="1" x14ac:dyDescent="0.2">
      <c r="A1213" s="117" t="s">
        <v>783</v>
      </c>
      <c r="B1213" s="101" t="s">
        <v>932</v>
      </c>
      <c r="C1213" s="102">
        <v>43</v>
      </c>
      <c r="D1213" s="117"/>
      <c r="E1213" s="112">
        <v>343</v>
      </c>
      <c r="F1213" s="140"/>
      <c r="G1213" s="182"/>
      <c r="H1213" s="107">
        <f t="shared" ref="H1213:I1213" si="584">H1214+H1215+H1216+H1217</f>
        <v>2100</v>
      </c>
      <c r="I1213" s="107">
        <f t="shared" si="584"/>
        <v>0</v>
      </c>
      <c r="J1213" s="107">
        <f t="shared" ref="J1213" si="585">J1214+J1215+J1216+J1217</f>
        <v>0</v>
      </c>
      <c r="K1213" s="107">
        <f t="shared" si="577"/>
        <v>2100</v>
      </c>
    </row>
    <row r="1214" spans="1:11" ht="15" hidden="1" x14ac:dyDescent="0.2">
      <c r="A1214" s="95" t="s">
        <v>783</v>
      </c>
      <c r="B1214" s="93" t="s">
        <v>932</v>
      </c>
      <c r="C1214" s="94">
        <v>43</v>
      </c>
      <c r="D1214" s="95" t="s">
        <v>101</v>
      </c>
      <c r="E1214" s="118">
        <v>3431</v>
      </c>
      <c r="F1214" s="141" t="s">
        <v>68</v>
      </c>
      <c r="H1214" s="233">
        <v>700</v>
      </c>
      <c r="I1214" s="233"/>
      <c r="J1214" s="233"/>
      <c r="K1214" s="233">
        <f t="shared" si="577"/>
        <v>700</v>
      </c>
    </row>
    <row r="1215" spans="1:11" s="100" customFormat="1" ht="30" hidden="1" x14ac:dyDescent="0.2">
      <c r="A1215" s="95" t="s">
        <v>783</v>
      </c>
      <c r="B1215" s="93" t="s">
        <v>932</v>
      </c>
      <c r="C1215" s="94">
        <v>43</v>
      </c>
      <c r="D1215" s="95" t="s">
        <v>101</v>
      </c>
      <c r="E1215" s="118">
        <v>3432</v>
      </c>
      <c r="F1215" s="141" t="s">
        <v>895</v>
      </c>
      <c r="G1215" s="133"/>
      <c r="H1215" s="234">
        <v>500</v>
      </c>
      <c r="I1215" s="234"/>
      <c r="J1215" s="234"/>
      <c r="K1215" s="234">
        <f t="shared" si="577"/>
        <v>500</v>
      </c>
    </row>
    <row r="1216" spans="1:11" ht="15" hidden="1" x14ac:dyDescent="0.2">
      <c r="A1216" s="95" t="s">
        <v>783</v>
      </c>
      <c r="B1216" s="93" t="s">
        <v>932</v>
      </c>
      <c r="C1216" s="94">
        <v>43</v>
      </c>
      <c r="D1216" s="95" t="s">
        <v>101</v>
      </c>
      <c r="E1216" s="118">
        <v>3433</v>
      </c>
      <c r="F1216" s="141" t="s">
        <v>69</v>
      </c>
      <c r="H1216" s="234">
        <v>200</v>
      </c>
      <c r="I1216" s="234"/>
      <c r="J1216" s="234"/>
      <c r="K1216" s="234">
        <f t="shared" si="577"/>
        <v>200</v>
      </c>
    </row>
    <row r="1217" spans="1:11" ht="15" hidden="1" x14ac:dyDescent="0.2">
      <c r="A1217" s="95" t="s">
        <v>783</v>
      </c>
      <c r="B1217" s="93" t="s">
        <v>932</v>
      </c>
      <c r="C1217" s="94">
        <v>43</v>
      </c>
      <c r="D1217" s="95" t="s">
        <v>101</v>
      </c>
      <c r="E1217" s="118">
        <v>3434</v>
      </c>
      <c r="F1217" s="141" t="s">
        <v>70</v>
      </c>
      <c r="H1217" s="234">
        <v>700</v>
      </c>
      <c r="I1217" s="234"/>
      <c r="J1217" s="234"/>
      <c r="K1217" s="234">
        <f t="shared" si="577"/>
        <v>700</v>
      </c>
    </row>
    <row r="1218" spans="1:11" hidden="1" x14ac:dyDescent="0.2">
      <c r="A1218" s="183" t="s">
        <v>783</v>
      </c>
      <c r="B1218" s="164" t="s">
        <v>932</v>
      </c>
      <c r="C1218" s="165">
        <v>43</v>
      </c>
      <c r="D1218" s="164"/>
      <c r="E1218" s="166">
        <v>38</v>
      </c>
      <c r="F1218" s="167"/>
      <c r="G1218" s="167"/>
      <c r="H1218" s="181">
        <f t="shared" ref="H1218:J1218" si="586">H1219</f>
        <v>500</v>
      </c>
      <c r="I1218" s="181">
        <f t="shared" si="586"/>
        <v>0</v>
      </c>
      <c r="J1218" s="181">
        <f t="shared" si="586"/>
        <v>0</v>
      </c>
      <c r="K1218" s="181">
        <f t="shared" si="577"/>
        <v>500</v>
      </c>
    </row>
    <row r="1219" spans="1:11" hidden="1" x14ac:dyDescent="0.2">
      <c r="A1219" s="117" t="s">
        <v>783</v>
      </c>
      <c r="B1219" s="101" t="s">
        <v>932</v>
      </c>
      <c r="C1219" s="102">
        <v>43</v>
      </c>
      <c r="D1219" s="117"/>
      <c r="E1219" s="112">
        <v>383</v>
      </c>
      <c r="F1219" s="140"/>
      <c r="G1219" s="182"/>
      <c r="H1219" s="107">
        <f t="shared" ref="H1219:I1219" si="587">H1220+H1221+H1222+H1223+H1224</f>
        <v>500</v>
      </c>
      <c r="I1219" s="107">
        <f t="shared" si="587"/>
        <v>0</v>
      </c>
      <c r="J1219" s="107">
        <f t="shared" ref="J1219" si="588">J1220+J1221+J1222+J1223+J1224</f>
        <v>0</v>
      </c>
      <c r="K1219" s="107">
        <f t="shared" si="577"/>
        <v>500</v>
      </c>
    </row>
    <row r="1220" spans="1:11" ht="15" hidden="1" x14ac:dyDescent="0.2">
      <c r="A1220" s="95" t="s">
        <v>783</v>
      </c>
      <c r="B1220" s="93" t="s">
        <v>932</v>
      </c>
      <c r="C1220" s="94">
        <v>43</v>
      </c>
      <c r="D1220" s="95" t="s">
        <v>101</v>
      </c>
      <c r="E1220" s="118">
        <v>3831</v>
      </c>
      <c r="F1220" s="141" t="s">
        <v>131</v>
      </c>
      <c r="H1220" s="233">
        <v>100</v>
      </c>
      <c r="I1220" s="233"/>
      <c r="J1220" s="233"/>
      <c r="K1220" s="233">
        <f t="shared" si="577"/>
        <v>100</v>
      </c>
    </row>
    <row r="1221" spans="1:11" ht="15" hidden="1" x14ac:dyDescent="0.2">
      <c r="A1221" s="95" t="s">
        <v>783</v>
      </c>
      <c r="B1221" s="93" t="s">
        <v>932</v>
      </c>
      <c r="C1221" s="94">
        <v>43</v>
      </c>
      <c r="D1221" s="95" t="s">
        <v>101</v>
      </c>
      <c r="E1221" s="118">
        <v>3832</v>
      </c>
      <c r="F1221" s="141" t="s">
        <v>936</v>
      </c>
      <c r="H1221" s="234">
        <v>100</v>
      </c>
      <c r="I1221" s="234"/>
      <c r="J1221" s="234"/>
      <c r="K1221" s="234">
        <f t="shared" si="577"/>
        <v>100</v>
      </c>
    </row>
    <row r="1222" spans="1:11" s="100" customFormat="1" hidden="1" x14ac:dyDescent="0.2">
      <c r="A1222" s="95" t="s">
        <v>783</v>
      </c>
      <c r="B1222" s="93" t="s">
        <v>932</v>
      </c>
      <c r="C1222" s="94">
        <v>43</v>
      </c>
      <c r="D1222" s="95" t="s">
        <v>101</v>
      </c>
      <c r="E1222" s="118">
        <v>3833</v>
      </c>
      <c r="F1222" s="141" t="s">
        <v>757</v>
      </c>
      <c r="G1222" s="133"/>
      <c r="H1222" s="234">
        <v>100</v>
      </c>
      <c r="I1222" s="234"/>
      <c r="J1222" s="234"/>
      <c r="K1222" s="234">
        <f t="shared" si="577"/>
        <v>100</v>
      </c>
    </row>
    <row r="1223" spans="1:11" ht="15" hidden="1" x14ac:dyDescent="0.2">
      <c r="A1223" s="95" t="s">
        <v>783</v>
      </c>
      <c r="B1223" s="93" t="s">
        <v>932</v>
      </c>
      <c r="C1223" s="94">
        <v>43</v>
      </c>
      <c r="D1223" s="95" t="s">
        <v>101</v>
      </c>
      <c r="E1223" s="118">
        <v>3834</v>
      </c>
      <c r="F1223" s="141" t="s">
        <v>896</v>
      </c>
      <c r="H1223" s="234">
        <v>100</v>
      </c>
      <c r="I1223" s="234"/>
      <c r="J1223" s="234"/>
      <c r="K1223" s="234">
        <f t="shared" si="577"/>
        <v>100</v>
      </c>
    </row>
    <row r="1224" spans="1:11" ht="15" hidden="1" x14ac:dyDescent="0.2">
      <c r="A1224" s="95" t="s">
        <v>783</v>
      </c>
      <c r="B1224" s="93" t="s">
        <v>932</v>
      </c>
      <c r="C1224" s="94">
        <v>43</v>
      </c>
      <c r="D1224" s="95" t="s">
        <v>101</v>
      </c>
      <c r="E1224" s="118">
        <v>3835</v>
      </c>
      <c r="F1224" s="141" t="s">
        <v>608</v>
      </c>
      <c r="H1224" s="234">
        <v>100</v>
      </c>
      <c r="I1224" s="234"/>
      <c r="J1224" s="234"/>
      <c r="K1224" s="234">
        <f t="shared" si="577"/>
        <v>100</v>
      </c>
    </row>
    <row r="1225" spans="1:11" hidden="1" x14ac:dyDescent="0.2">
      <c r="A1225" s="183" t="s">
        <v>783</v>
      </c>
      <c r="B1225" s="164" t="s">
        <v>932</v>
      </c>
      <c r="C1225" s="165">
        <v>43</v>
      </c>
      <c r="D1225" s="164"/>
      <c r="E1225" s="166">
        <v>42</v>
      </c>
      <c r="F1225" s="167"/>
      <c r="G1225" s="167"/>
      <c r="H1225" s="181">
        <f t="shared" ref="H1225:I1225" si="589">H1226+H1233+H1235+H1237</f>
        <v>58700</v>
      </c>
      <c r="I1225" s="181">
        <f t="shared" si="589"/>
        <v>0</v>
      </c>
      <c r="J1225" s="181">
        <f t="shared" ref="J1225" si="590">J1226+J1233+J1235+J1237</f>
        <v>20000</v>
      </c>
      <c r="K1225" s="181">
        <f t="shared" si="577"/>
        <v>78700</v>
      </c>
    </row>
    <row r="1226" spans="1:11" hidden="1" x14ac:dyDescent="0.2">
      <c r="A1226" s="117" t="s">
        <v>783</v>
      </c>
      <c r="B1226" s="101" t="s">
        <v>932</v>
      </c>
      <c r="C1226" s="102">
        <v>43</v>
      </c>
      <c r="D1226" s="117"/>
      <c r="E1226" s="112">
        <v>422</v>
      </c>
      <c r="F1226" s="140"/>
      <c r="G1226" s="182"/>
      <c r="H1226" s="107">
        <f t="shared" ref="H1226:I1226" si="591">H1227+H1228+H1229+H1230+H1231+H1232</f>
        <v>40200</v>
      </c>
      <c r="I1226" s="107">
        <f t="shared" si="591"/>
        <v>0</v>
      </c>
      <c r="J1226" s="107">
        <f t="shared" ref="J1226" si="592">J1227+J1228+J1229+J1230+J1231+J1232</f>
        <v>8000</v>
      </c>
      <c r="K1226" s="107">
        <f t="shared" si="577"/>
        <v>48200</v>
      </c>
    </row>
    <row r="1227" spans="1:11" ht="15" hidden="1" x14ac:dyDescent="0.2">
      <c r="A1227" s="95" t="s">
        <v>783</v>
      </c>
      <c r="B1227" s="93" t="s">
        <v>932</v>
      </c>
      <c r="C1227" s="94">
        <v>43</v>
      </c>
      <c r="D1227" s="95" t="s">
        <v>101</v>
      </c>
      <c r="E1227" s="118">
        <v>4221</v>
      </c>
      <c r="F1227" s="141" t="s">
        <v>74</v>
      </c>
      <c r="H1227" s="231">
        <v>8300</v>
      </c>
      <c r="I1227" s="231"/>
      <c r="J1227" s="231"/>
      <c r="K1227" s="231">
        <f t="shared" si="577"/>
        <v>8300</v>
      </c>
    </row>
    <row r="1228" spans="1:11" ht="15" hidden="1" x14ac:dyDescent="0.2">
      <c r="A1228" s="95" t="s">
        <v>783</v>
      </c>
      <c r="B1228" s="93" t="s">
        <v>932</v>
      </c>
      <c r="C1228" s="94">
        <v>43</v>
      </c>
      <c r="D1228" s="95" t="s">
        <v>101</v>
      </c>
      <c r="E1228" s="118">
        <v>4222</v>
      </c>
      <c r="F1228" s="141" t="s">
        <v>937</v>
      </c>
      <c r="H1228" s="244">
        <v>8000</v>
      </c>
      <c r="I1228" s="244"/>
      <c r="J1228" s="244"/>
      <c r="K1228" s="244">
        <f t="shared" si="577"/>
        <v>8000</v>
      </c>
    </row>
    <row r="1229" spans="1:11" s="100" customFormat="1" hidden="1" x14ac:dyDescent="0.2">
      <c r="A1229" s="95" t="s">
        <v>783</v>
      </c>
      <c r="B1229" s="93" t="s">
        <v>932</v>
      </c>
      <c r="C1229" s="94">
        <v>43</v>
      </c>
      <c r="D1229" s="95" t="s">
        <v>101</v>
      </c>
      <c r="E1229" s="118">
        <v>4223</v>
      </c>
      <c r="F1229" s="141" t="s">
        <v>76</v>
      </c>
      <c r="G1229" s="133"/>
      <c r="H1229" s="244">
        <v>10600</v>
      </c>
      <c r="I1229" s="244"/>
      <c r="J1229" s="244">
        <v>8000</v>
      </c>
      <c r="K1229" s="244">
        <f t="shared" si="577"/>
        <v>18600</v>
      </c>
    </row>
    <row r="1230" spans="1:11" ht="15" hidden="1" x14ac:dyDescent="0.2">
      <c r="A1230" s="95" t="s">
        <v>783</v>
      </c>
      <c r="B1230" s="93" t="s">
        <v>932</v>
      </c>
      <c r="C1230" s="94">
        <v>43</v>
      </c>
      <c r="D1230" s="95" t="s">
        <v>101</v>
      </c>
      <c r="E1230" s="118">
        <v>4224</v>
      </c>
      <c r="F1230" s="141" t="s">
        <v>899</v>
      </c>
      <c r="H1230" s="244">
        <v>4000</v>
      </c>
      <c r="I1230" s="244"/>
      <c r="J1230" s="244"/>
      <c r="K1230" s="244">
        <f t="shared" si="577"/>
        <v>4000</v>
      </c>
    </row>
    <row r="1231" spans="1:11" s="100" customFormat="1" hidden="1" x14ac:dyDescent="0.2">
      <c r="A1231" s="95" t="s">
        <v>783</v>
      </c>
      <c r="B1231" s="93" t="s">
        <v>932</v>
      </c>
      <c r="C1231" s="94">
        <v>43</v>
      </c>
      <c r="D1231" s="95" t="s">
        <v>101</v>
      </c>
      <c r="E1231" s="118">
        <v>4225</v>
      </c>
      <c r="F1231" s="141" t="s">
        <v>85</v>
      </c>
      <c r="G1231" s="133"/>
      <c r="H1231" s="244">
        <v>6600</v>
      </c>
      <c r="I1231" s="244"/>
      <c r="J1231" s="244"/>
      <c r="K1231" s="244">
        <f t="shared" si="577"/>
        <v>6600</v>
      </c>
    </row>
    <row r="1232" spans="1:11" ht="15" hidden="1" x14ac:dyDescent="0.2">
      <c r="A1232" s="95" t="s">
        <v>783</v>
      </c>
      <c r="B1232" s="93" t="s">
        <v>932</v>
      </c>
      <c r="C1232" s="94">
        <v>43</v>
      </c>
      <c r="D1232" s="95" t="s">
        <v>101</v>
      </c>
      <c r="E1232" s="118">
        <v>4227</v>
      </c>
      <c r="F1232" s="141" t="s">
        <v>938</v>
      </c>
      <c r="H1232" s="244">
        <v>2700</v>
      </c>
      <c r="I1232" s="244"/>
      <c r="J1232" s="244"/>
      <c r="K1232" s="244">
        <f t="shared" si="577"/>
        <v>2700</v>
      </c>
    </row>
    <row r="1233" spans="1:11" s="100" customFormat="1" hidden="1" x14ac:dyDescent="0.2">
      <c r="A1233" s="117" t="s">
        <v>783</v>
      </c>
      <c r="B1233" s="101" t="s">
        <v>932</v>
      </c>
      <c r="C1233" s="102">
        <v>43</v>
      </c>
      <c r="D1233" s="117"/>
      <c r="E1233" s="112">
        <v>423</v>
      </c>
      <c r="F1233" s="140"/>
      <c r="G1233" s="182"/>
      <c r="H1233" s="107">
        <f t="shared" ref="H1233:J1235" si="593">H1234</f>
        <v>100</v>
      </c>
      <c r="I1233" s="107">
        <f t="shared" si="593"/>
        <v>0</v>
      </c>
      <c r="J1233" s="107">
        <f t="shared" si="593"/>
        <v>0</v>
      </c>
      <c r="K1233" s="107">
        <f t="shared" si="577"/>
        <v>100</v>
      </c>
    </row>
    <row r="1234" spans="1:11" ht="15" hidden="1" x14ac:dyDescent="0.2">
      <c r="A1234" s="95" t="s">
        <v>783</v>
      </c>
      <c r="B1234" s="93" t="s">
        <v>932</v>
      </c>
      <c r="C1234" s="94">
        <v>43</v>
      </c>
      <c r="D1234" s="95" t="s">
        <v>101</v>
      </c>
      <c r="E1234" s="118">
        <v>4231</v>
      </c>
      <c r="F1234" s="141" t="s">
        <v>241</v>
      </c>
      <c r="H1234" s="233">
        <v>100</v>
      </c>
      <c r="I1234" s="233"/>
      <c r="J1234" s="233"/>
      <c r="K1234" s="233">
        <f t="shared" si="577"/>
        <v>100</v>
      </c>
    </row>
    <row r="1235" spans="1:11" hidden="1" x14ac:dyDescent="0.2">
      <c r="A1235" s="117" t="s">
        <v>783</v>
      </c>
      <c r="B1235" s="101" t="s">
        <v>932</v>
      </c>
      <c r="C1235" s="102">
        <v>43</v>
      </c>
      <c r="D1235" s="117"/>
      <c r="E1235" s="112">
        <v>425</v>
      </c>
      <c r="F1235" s="140"/>
      <c r="G1235" s="182"/>
      <c r="H1235" s="107">
        <f t="shared" si="593"/>
        <v>13000</v>
      </c>
      <c r="I1235" s="107">
        <f t="shared" si="593"/>
        <v>0</v>
      </c>
      <c r="J1235" s="107">
        <f t="shared" si="593"/>
        <v>0</v>
      </c>
      <c r="K1235" s="107">
        <f t="shared" si="577"/>
        <v>13000</v>
      </c>
    </row>
    <row r="1236" spans="1:11" s="100" customFormat="1" hidden="1" x14ac:dyDescent="0.2">
      <c r="A1236" s="95" t="s">
        <v>783</v>
      </c>
      <c r="B1236" s="93" t="s">
        <v>932</v>
      </c>
      <c r="C1236" s="94">
        <v>43</v>
      </c>
      <c r="D1236" s="95" t="s">
        <v>101</v>
      </c>
      <c r="E1236" s="118">
        <v>4251</v>
      </c>
      <c r="F1236" s="141" t="s">
        <v>939</v>
      </c>
      <c r="G1236" s="133"/>
      <c r="H1236" s="231">
        <v>13000</v>
      </c>
      <c r="I1236" s="231"/>
      <c r="J1236" s="231"/>
      <c r="K1236" s="231">
        <f t="shared" si="577"/>
        <v>13000</v>
      </c>
    </row>
    <row r="1237" spans="1:11" s="100" customFormat="1" hidden="1" x14ac:dyDescent="0.2">
      <c r="A1237" s="117" t="s">
        <v>783</v>
      </c>
      <c r="B1237" s="101" t="s">
        <v>932</v>
      </c>
      <c r="C1237" s="102">
        <v>43</v>
      </c>
      <c r="D1237" s="117"/>
      <c r="E1237" s="112">
        <v>426</v>
      </c>
      <c r="F1237" s="140"/>
      <c r="G1237" s="182"/>
      <c r="H1237" s="107">
        <f>H1238+H1239</f>
        <v>5400</v>
      </c>
      <c r="I1237" s="107">
        <f>I1238+I1239</f>
        <v>0</v>
      </c>
      <c r="J1237" s="107">
        <f>J1238+J1239</f>
        <v>12000</v>
      </c>
      <c r="K1237" s="107">
        <f t="shared" si="577"/>
        <v>17400</v>
      </c>
    </row>
    <row r="1238" spans="1:11" s="100" customFormat="1" hidden="1" x14ac:dyDescent="0.2">
      <c r="A1238" s="95" t="s">
        <v>783</v>
      </c>
      <c r="B1238" s="93" t="s">
        <v>932</v>
      </c>
      <c r="C1238" s="94">
        <v>43</v>
      </c>
      <c r="D1238" s="95" t="s">
        <v>101</v>
      </c>
      <c r="E1238" s="118">
        <v>4262</v>
      </c>
      <c r="F1238" s="141" t="s">
        <v>86</v>
      </c>
      <c r="G1238" s="133"/>
      <c r="H1238" s="231">
        <v>2700</v>
      </c>
      <c r="I1238" s="231"/>
      <c r="J1238" s="231">
        <v>12000</v>
      </c>
      <c r="K1238" s="231">
        <f t="shared" si="577"/>
        <v>14700</v>
      </c>
    </row>
    <row r="1239" spans="1:11" ht="15" hidden="1" x14ac:dyDescent="0.2">
      <c r="A1239" s="95" t="s">
        <v>783</v>
      </c>
      <c r="B1239" s="93" t="s">
        <v>932</v>
      </c>
      <c r="C1239" s="94">
        <v>43</v>
      </c>
      <c r="D1239" s="95" t="s">
        <v>101</v>
      </c>
      <c r="E1239" s="118">
        <v>4264</v>
      </c>
      <c r="F1239" s="141" t="s">
        <v>855</v>
      </c>
      <c r="H1239" s="244">
        <v>2700</v>
      </c>
      <c r="I1239" s="244"/>
      <c r="J1239" s="244"/>
      <c r="K1239" s="244">
        <f t="shared" si="577"/>
        <v>2700</v>
      </c>
    </row>
    <row r="1240" spans="1:11" ht="67.5" hidden="1" x14ac:dyDescent="0.2">
      <c r="A1240" s="195" t="s">
        <v>783</v>
      </c>
      <c r="B1240" s="170" t="s">
        <v>940</v>
      </c>
      <c r="C1240" s="170"/>
      <c r="D1240" s="170"/>
      <c r="E1240" s="171"/>
      <c r="F1240" s="173" t="s">
        <v>873</v>
      </c>
      <c r="G1240" s="174" t="s">
        <v>616</v>
      </c>
      <c r="H1240" s="248">
        <f t="shared" ref="H1240:I1240" si="594">H1241+H1245+H1252+H1256</f>
        <v>5911920</v>
      </c>
      <c r="I1240" s="248">
        <f t="shared" si="594"/>
        <v>2400000</v>
      </c>
      <c r="J1240" s="248">
        <f t="shared" ref="J1240" si="595">J1241+J1245+J1252+J1256</f>
        <v>65300</v>
      </c>
      <c r="K1240" s="248">
        <f t="shared" si="577"/>
        <v>3577220</v>
      </c>
    </row>
    <row r="1241" spans="1:11" s="100" customFormat="1" hidden="1" x14ac:dyDescent="0.2">
      <c r="A1241" s="183" t="s">
        <v>783</v>
      </c>
      <c r="B1241" s="164" t="s">
        <v>940</v>
      </c>
      <c r="C1241" s="165">
        <v>43</v>
      </c>
      <c r="D1241" s="164"/>
      <c r="E1241" s="166">
        <v>32</v>
      </c>
      <c r="F1241" s="167"/>
      <c r="G1241" s="167"/>
      <c r="H1241" s="181">
        <f t="shared" ref="H1241:J1241" si="596">H1242</f>
        <v>1108520</v>
      </c>
      <c r="I1241" s="181">
        <f t="shared" si="596"/>
        <v>0</v>
      </c>
      <c r="J1241" s="181">
        <f t="shared" si="596"/>
        <v>0</v>
      </c>
      <c r="K1241" s="181">
        <f t="shared" si="577"/>
        <v>1108520</v>
      </c>
    </row>
    <row r="1242" spans="1:11" s="100" customFormat="1" hidden="1" x14ac:dyDescent="0.2">
      <c r="A1242" s="117" t="s">
        <v>783</v>
      </c>
      <c r="B1242" s="101" t="s">
        <v>940</v>
      </c>
      <c r="C1242" s="102">
        <v>43</v>
      </c>
      <c r="D1242" s="117"/>
      <c r="E1242" s="112">
        <v>323</v>
      </c>
      <c r="F1242" s="140"/>
      <c r="G1242" s="182"/>
      <c r="H1242" s="107">
        <f t="shared" ref="H1242:I1242" si="597">H1243+H1244</f>
        <v>1108520</v>
      </c>
      <c r="I1242" s="107">
        <f t="shared" si="597"/>
        <v>0</v>
      </c>
      <c r="J1242" s="107">
        <f t="shared" ref="J1242" si="598">J1243+J1244</f>
        <v>0</v>
      </c>
      <c r="K1242" s="107">
        <f t="shared" si="577"/>
        <v>1108520</v>
      </c>
    </row>
    <row r="1243" spans="1:11" ht="15" hidden="1" x14ac:dyDescent="0.2">
      <c r="A1243" s="95" t="s">
        <v>783</v>
      </c>
      <c r="B1243" s="93" t="s">
        <v>940</v>
      </c>
      <c r="C1243" s="94">
        <v>43</v>
      </c>
      <c r="D1243" s="95" t="s">
        <v>101</v>
      </c>
      <c r="E1243" s="118">
        <v>3232</v>
      </c>
      <c r="F1243" s="141" t="s">
        <v>53</v>
      </c>
      <c r="H1243" s="231">
        <v>1042520</v>
      </c>
      <c r="I1243" s="231"/>
      <c r="J1243" s="231"/>
      <c r="K1243" s="231">
        <f t="shared" si="577"/>
        <v>1042520</v>
      </c>
    </row>
    <row r="1244" spans="1:11" s="100" customFormat="1" hidden="1" x14ac:dyDescent="0.2">
      <c r="A1244" s="95" t="s">
        <v>783</v>
      </c>
      <c r="B1244" s="93" t="s">
        <v>940</v>
      </c>
      <c r="C1244" s="94">
        <v>43</v>
      </c>
      <c r="D1244" s="95" t="s">
        <v>101</v>
      </c>
      <c r="E1244" s="118">
        <v>3237</v>
      </c>
      <c r="F1244" s="141" t="s">
        <v>58</v>
      </c>
      <c r="G1244" s="133"/>
      <c r="H1244" s="244">
        <v>66000</v>
      </c>
      <c r="I1244" s="244"/>
      <c r="J1244" s="244"/>
      <c r="K1244" s="244">
        <f t="shared" si="577"/>
        <v>66000</v>
      </c>
    </row>
    <row r="1245" spans="1:11" hidden="1" x14ac:dyDescent="0.2">
      <c r="A1245" s="183" t="s">
        <v>783</v>
      </c>
      <c r="B1245" s="164" t="s">
        <v>940</v>
      </c>
      <c r="C1245" s="165">
        <v>43</v>
      </c>
      <c r="D1245" s="164"/>
      <c r="E1245" s="166">
        <v>41</v>
      </c>
      <c r="F1245" s="167"/>
      <c r="G1245" s="167"/>
      <c r="H1245" s="181">
        <f t="shared" ref="H1245:I1245" si="599">H1246+H1248</f>
        <v>1000</v>
      </c>
      <c r="I1245" s="181">
        <f t="shared" si="599"/>
        <v>0</v>
      </c>
      <c r="J1245" s="181">
        <f t="shared" ref="J1245" si="600">J1246+J1248</f>
        <v>65300</v>
      </c>
      <c r="K1245" s="181">
        <f t="shared" si="577"/>
        <v>66300</v>
      </c>
    </row>
    <row r="1246" spans="1:11" hidden="1" x14ac:dyDescent="0.2">
      <c r="A1246" s="117" t="s">
        <v>783</v>
      </c>
      <c r="B1246" s="101" t="s">
        <v>940</v>
      </c>
      <c r="C1246" s="102">
        <v>43</v>
      </c>
      <c r="D1246" s="117"/>
      <c r="E1246" s="112">
        <v>411</v>
      </c>
      <c r="F1246" s="140"/>
      <c r="G1246" s="182"/>
      <c r="H1246" s="107">
        <f t="shared" ref="H1246:J1246" si="601">H1247</f>
        <v>700</v>
      </c>
      <c r="I1246" s="107">
        <f t="shared" si="601"/>
        <v>0</v>
      </c>
      <c r="J1246" s="107">
        <f t="shared" si="601"/>
        <v>0</v>
      </c>
      <c r="K1246" s="107">
        <f t="shared" si="577"/>
        <v>700</v>
      </c>
    </row>
    <row r="1247" spans="1:11" ht="15" hidden="1" x14ac:dyDescent="0.2">
      <c r="A1247" s="95" t="s">
        <v>783</v>
      </c>
      <c r="B1247" s="93" t="s">
        <v>940</v>
      </c>
      <c r="C1247" s="94">
        <v>43</v>
      </c>
      <c r="D1247" s="95" t="s">
        <v>101</v>
      </c>
      <c r="E1247" s="118">
        <v>4111</v>
      </c>
      <c r="F1247" s="141" t="s">
        <v>246</v>
      </c>
      <c r="H1247" s="233">
        <v>700</v>
      </c>
      <c r="I1247" s="233"/>
      <c r="J1247" s="233"/>
      <c r="K1247" s="233">
        <f t="shared" si="577"/>
        <v>700</v>
      </c>
    </row>
    <row r="1248" spans="1:11" hidden="1" x14ac:dyDescent="0.2">
      <c r="A1248" s="117" t="s">
        <v>783</v>
      </c>
      <c r="B1248" s="101" t="s">
        <v>940</v>
      </c>
      <c r="C1248" s="102">
        <v>43</v>
      </c>
      <c r="D1248" s="117"/>
      <c r="E1248" s="112">
        <v>412</v>
      </c>
      <c r="F1248" s="140"/>
      <c r="G1248" s="182"/>
      <c r="H1248" s="107">
        <f t="shared" ref="H1248:I1248" si="602">H1249+H1250+H1251</f>
        <v>300</v>
      </c>
      <c r="I1248" s="107">
        <f t="shared" si="602"/>
        <v>0</v>
      </c>
      <c r="J1248" s="107">
        <f t="shared" ref="J1248" si="603">J1249+J1250+J1251</f>
        <v>65300</v>
      </c>
      <c r="K1248" s="107">
        <f t="shared" si="577"/>
        <v>65600</v>
      </c>
    </row>
    <row r="1249" spans="1:11" s="100" customFormat="1" hidden="1" x14ac:dyDescent="0.2">
      <c r="A1249" s="95" t="s">
        <v>783</v>
      </c>
      <c r="B1249" s="93" t="s">
        <v>940</v>
      </c>
      <c r="C1249" s="94">
        <v>43</v>
      </c>
      <c r="D1249" s="95" t="s">
        <v>101</v>
      </c>
      <c r="E1249" s="118">
        <v>4123</v>
      </c>
      <c r="F1249" s="141" t="s">
        <v>83</v>
      </c>
      <c r="G1249" s="133"/>
      <c r="H1249" s="233">
        <v>100</v>
      </c>
      <c r="I1249" s="244"/>
      <c r="J1249" s="244">
        <v>53000</v>
      </c>
      <c r="K1249" s="244">
        <f t="shared" si="577"/>
        <v>53100</v>
      </c>
    </row>
    <row r="1250" spans="1:11" ht="15" hidden="1" x14ac:dyDescent="0.2">
      <c r="A1250" s="95" t="s">
        <v>783</v>
      </c>
      <c r="B1250" s="93" t="s">
        <v>940</v>
      </c>
      <c r="C1250" s="94">
        <v>43</v>
      </c>
      <c r="D1250" s="95" t="s">
        <v>101</v>
      </c>
      <c r="E1250" s="118">
        <v>4124</v>
      </c>
      <c r="F1250" s="141" t="s">
        <v>897</v>
      </c>
      <c r="H1250" s="234">
        <v>100</v>
      </c>
      <c r="I1250" s="244"/>
      <c r="J1250" s="244"/>
      <c r="K1250" s="244">
        <f t="shared" si="577"/>
        <v>100</v>
      </c>
    </row>
    <row r="1251" spans="1:11" ht="15" hidden="1" x14ac:dyDescent="0.2">
      <c r="A1251" s="95" t="s">
        <v>783</v>
      </c>
      <c r="B1251" s="93" t="s">
        <v>940</v>
      </c>
      <c r="C1251" s="94">
        <v>43</v>
      </c>
      <c r="D1251" s="95" t="s">
        <v>101</v>
      </c>
      <c r="E1251" s="118">
        <v>4126</v>
      </c>
      <c r="F1251" s="141" t="s">
        <v>84</v>
      </c>
      <c r="H1251" s="234">
        <v>100</v>
      </c>
      <c r="I1251" s="244"/>
      <c r="J1251" s="244">
        <v>12300</v>
      </c>
      <c r="K1251" s="244">
        <f t="shared" si="577"/>
        <v>12400</v>
      </c>
    </row>
    <row r="1252" spans="1:11" hidden="1" x14ac:dyDescent="0.2">
      <c r="A1252" s="183" t="s">
        <v>783</v>
      </c>
      <c r="B1252" s="164" t="s">
        <v>940</v>
      </c>
      <c r="C1252" s="165">
        <v>43</v>
      </c>
      <c r="D1252" s="164"/>
      <c r="E1252" s="166">
        <v>42</v>
      </c>
      <c r="F1252" s="167"/>
      <c r="G1252" s="167"/>
      <c r="H1252" s="181">
        <f t="shared" ref="H1252:J1252" si="604">H1253</f>
        <v>4800100</v>
      </c>
      <c r="I1252" s="181">
        <f t="shared" si="604"/>
        <v>2400000</v>
      </c>
      <c r="J1252" s="181">
        <f t="shared" si="604"/>
        <v>0</v>
      </c>
      <c r="K1252" s="181">
        <f t="shared" si="577"/>
        <v>2400100</v>
      </c>
    </row>
    <row r="1253" spans="1:11" s="100" customFormat="1" hidden="1" x14ac:dyDescent="0.2">
      <c r="A1253" s="117" t="s">
        <v>783</v>
      </c>
      <c r="B1253" s="101" t="s">
        <v>940</v>
      </c>
      <c r="C1253" s="102">
        <v>43</v>
      </c>
      <c r="D1253" s="117"/>
      <c r="E1253" s="112">
        <v>421</v>
      </c>
      <c r="F1253" s="140"/>
      <c r="G1253" s="182"/>
      <c r="H1253" s="107">
        <f t="shared" ref="H1253:I1253" si="605">H1254+H1255</f>
        <v>4800100</v>
      </c>
      <c r="I1253" s="107">
        <f t="shared" si="605"/>
        <v>2400000</v>
      </c>
      <c r="J1253" s="107">
        <f t="shared" ref="J1253" si="606">J1254+J1255</f>
        <v>0</v>
      </c>
      <c r="K1253" s="107">
        <f t="shared" si="577"/>
        <v>2400100</v>
      </c>
    </row>
    <row r="1254" spans="1:11" ht="15" hidden="1" x14ac:dyDescent="0.2">
      <c r="A1254" s="95" t="s">
        <v>783</v>
      </c>
      <c r="B1254" s="93" t="s">
        <v>940</v>
      </c>
      <c r="C1254" s="94">
        <v>43</v>
      </c>
      <c r="D1254" s="95" t="s">
        <v>101</v>
      </c>
      <c r="E1254" s="118">
        <v>4212</v>
      </c>
      <c r="F1254" s="141" t="s">
        <v>838</v>
      </c>
      <c r="H1254" s="233">
        <v>100</v>
      </c>
      <c r="I1254" s="233"/>
      <c r="J1254" s="233"/>
      <c r="K1254" s="233">
        <f t="shared" ref="K1254:K1317" si="607">H1254-I1254+J1254</f>
        <v>100</v>
      </c>
    </row>
    <row r="1255" spans="1:11" s="100" customFormat="1" hidden="1" x14ac:dyDescent="0.2">
      <c r="A1255" s="95" t="s">
        <v>783</v>
      </c>
      <c r="B1255" s="93" t="s">
        <v>940</v>
      </c>
      <c r="C1255" s="94">
        <v>43</v>
      </c>
      <c r="D1255" s="95" t="s">
        <v>101</v>
      </c>
      <c r="E1255" s="118">
        <v>4214</v>
      </c>
      <c r="F1255" s="141" t="s">
        <v>500</v>
      </c>
      <c r="G1255" s="133"/>
      <c r="H1255" s="244">
        <v>4800000</v>
      </c>
      <c r="I1255" s="244">
        <v>2400000</v>
      </c>
      <c r="J1255" s="244"/>
      <c r="K1255" s="244">
        <f t="shared" si="607"/>
        <v>2400000</v>
      </c>
    </row>
    <row r="1256" spans="1:11" hidden="1" x14ac:dyDescent="0.2">
      <c r="A1256" s="183" t="s">
        <v>783</v>
      </c>
      <c r="B1256" s="164" t="s">
        <v>940</v>
      </c>
      <c r="C1256" s="165">
        <v>43</v>
      </c>
      <c r="D1256" s="164"/>
      <c r="E1256" s="166">
        <v>45</v>
      </c>
      <c r="F1256" s="167"/>
      <c r="G1256" s="167"/>
      <c r="H1256" s="181">
        <f t="shared" ref="H1256:I1256" si="608">H1257+H1259</f>
        <v>2300</v>
      </c>
      <c r="I1256" s="181">
        <f t="shared" si="608"/>
        <v>0</v>
      </c>
      <c r="J1256" s="181">
        <f t="shared" ref="J1256" si="609">J1257+J1259</f>
        <v>0</v>
      </c>
      <c r="K1256" s="181">
        <f t="shared" si="607"/>
        <v>2300</v>
      </c>
    </row>
    <row r="1257" spans="1:11" s="100" customFormat="1" hidden="1" x14ac:dyDescent="0.2">
      <c r="A1257" s="117" t="s">
        <v>783</v>
      </c>
      <c r="B1257" s="101" t="s">
        <v>940</v>
      </c>
      <c r="C1257" s="102">
        <v>43</v>
      </c>
      <c r="D1257" s="117"/>
      <c r="E1257" s="112">
        <v>451</v>
      </c>
      <c r="F1257" s="140"/>
      <c r="G1257" s="182"/>
      <c r="H1257" s="107">
        <f t="shared" ref="H1257:J1259" si="610">H1258</f>
        <v>1300</v>
      </c>
      <c r="I1257" s="107">
        <f t="shared" si="610"/>
        <v>0</v>
      </c>
      <c r="J1257" s="107">
        <f t="shared" si="610"/>
        <v>0</v>
      </c>
      <c r="K1257" s="107">
        <f t="shared" si="607"/>
        <v>1300</v>
      </c>
    </row>
    <row r="1258" spans="1:11" ht="15" hidden="1" x14ac:dyDescent="0.2">
      <c r="A1258" s="95" t="s">
        <v>783</v>
      </c>
      <c r="B1258" s="93" t="s">
        <v>940</v>
      </c>
      <c r="C1258" s="94">
        <v>43</v>
      </c>
      <c r="D1258" s="95" t="s">
        <v>101</v>
      </c>
      <c r="E1258" s="118">
        <v>4511</v>
      </c>
      <c r="F1258" s="141" t="s">
        <v>91</v>
      </c>
      <c r="H1258" s="231">
        <v>1300</v>
      </c>
      <c r="I1258" s="231"/>
      <c r="J1258" s="231"/>
      <c r="K1258" s="231">
        <f t="shared" si="607"/>
        <v>1300</v>
      </c>
    </row>
    <row r="1259" spans="1:11" s="100" customFormat="1" hidden="1" x14ac:dyDescent="0.2">
      <c r="A1259" s="117" t="s">
        <v>783</v>
      </c>
      <c r="B1259" s="101" t="s">
        <v>940</v>
      </c>
      <c r="C1259" s="102">
        <v>43</v>
      </c>
      <c r="D1259" s="117"/>
      <c r="E1259" s="112">
        <v>452</v>
      </c>
      <c r="F1259" s="140"/>
      <c r="G1259" s="182"/>
      <c r="H1259" s="107">
        <f t="shared" si="610"/>
        <v>1000</v>
      </c>
      <c r="I1259" s="107">
        <f t="shared" si="610"/>
        <v>0</v>
      </c>
      <c r="J1259" s="107">
        <f t="shared" si="610"/>
        <v>0</v>
      </c>
      <c r="K1259" s="107">
        <f t="shared" si="607"/>
        <v>1000</v>
      </c>
    </row>
    <row r="1260" spans="1:11" ht="15" hidden="1" x14ac:dyDescent="0.2">
      <c r="A1260" s="95" t="s">
        <v>783</v>
      </c>
      <c r="B1260" s="93" t="s">
        <v>940</v>
      </c>
      <c r="C1260" s="94">
        <v>43</v>
      </c>
      <c r="D1260" s="95" t="s">
        <v>101</v>
      </c>
      <c r="E1260" s="118">
        <v>4521</v>
      </c>
      <c r="F1260" s="141" t="s">
        <v>92</v>
      </c>
      <c r="H1260" s="231">
        <v>1000</v>
      </c>
      <c r="I1260" s="231"/>
      <c r="J1260" s="231"/>
      <c r="K1260" s="231">
        <f t="shared" si="607"/>
        <v>1000</v>
      </c>
    </row>
    <row r="1261" spans="1:11" ht="67.5" hidden="1" x14ac:dyDescent="0.2">
      <c r="A1261" s="195" t="s">
        <v>783</v>
      </c>
      <c r="B1261" s="170" t="s">
        <v>786</v>
      </c>
      <c r="C1261" s="170"/>
      <c r="D1261" s="170"/>
      <c r="E1261" s="171"/>
      <c r="F1261" s="173" t="s">
        <v>787</v>
      </c>
      <c r="G1261" s="174" t="s">
        <v>616</v>
      </c>
      <c r="H1261" s="248">
        <f>H1262</f>
        <v>13000</v>
      </c>
      <c r="I1261" s="248">
        <f>I1262</f>
        <v>0</v>
      </c>
      <c r="J1261" s="248">
        <f>J1262</f>
        <v>112000</v>
      </c>
      <c r="K1261" s="248">
        <f t="shared" si="607"/>
        <v>125000</v>
      </c>
    </row>
    <row r="1262" spans="1:11" s="100" customFormat="1" hidden="1" x14ac:dyDescent="0.2">
      <c r="A1262" s="183" t="s">
        <v>783</v>
      </c>
      <c r="B1262" s="164" t="s">
        <v>786</v>
      </c>
      <c r="C1262" s="165">
        <v>43</v>
      </c>
      <c r="D1262" s="164"/>
      <c r="E1262" s="166">
        <v>34</v>
      </c>
      <c r="F1262" s="167"/>
      <c r="G1262" s="167"/>
      <c r="H1262" s="181">
        <f t="shared" ref="H1262:J1263" si="611">H1263</f>
        <v>13000</v>
      </c>
      <c r="I1262" s="181">
        <f t="shared" si="611"/>
        <v>0</v>
      </c>
      <c r="J1262" s="181">
        <f t="shared" si="611"/>
        <v>112000</v>
      </c>
      <c r="K1262" s="181">
        <f t="shared" si="607"/>
        <v>125000</v>
      </c>
    </row>
    <row r="1263" spans="1:11" s="100" customFormat="1" hidden="1" x14ac:dyDescent="0.2">
      <c r="A1263" s="117" t="s">
        <v>783</v>
      </c>
      <c r="B1263" s="101" t="s">
        <v>786</v>
      </c>
      <c r="C1263" s="102">
        <v>43</v>
      </c>
      <c r="D1263" s="117"/>
      <c r="E1263" s="112">
        <v>342</v>
      </c>
      <c r="F1263" s="140"/>
      <c r="G1263" s="182"/>
      <c r="H1263" s="107">
        <f t="shared" si="611"/>
        <v>13000</v>
      </c>
      <c r="I1263" s="107">
        <f t="shared" si="611"/>
        <v>0</v>
      </c>
      <c r="J1263" s="107">
        <f t="shared" si="611"/>
        <v>112000</v>
      </c>
      <c r="K1263" s="107">
        <f t="shared" si="607"/>
        <v>125000</v>
      </c>
    </row>
    <row r="1264" spans="1:11" ht="45" hidden="1" x14ac:dyDescent="0.2">
      <c r="A1264" s="95" t="s">
        <v>783</v>
      </c>
      <c r="B1264" s="93" t="s">
        <v>786</v>
      </c>
      <c r="C1264" s="94">
        <v>43</v>
      </c>
      <c r="D1264" s="95" t="s">
        <v>101</v>
      </c>
      <c r="E1264" s="118">
        <v>3421</v>
      </c>
      <c r="F1264" s="141" t="s">
        <v>780</v>
      </c>
      <c r="H1264" s="228">
        <v>13000</v>
      </c>
      <c r="I1264" s="228"/>
      <c r="J1264" s="228">
        <v>112000</v>
      </c>
      <c r="K1264" s="228">
        <f t="shared" si="607"/>
        <v>125000</v>
      </c>
    </row>
    <row r="1265" spans="1:11" s="100" customFormat="1" ht="63" hidden="1" x14ac:dyDescent="0.2">
      <c r="A1265" s="195" t="s">
        <v>783</v>
      </c>
      <c r="B1265" s="170" t="s">
        <v>788</v>
      </c>
      <c r="C1265" s="170"/>
      <c r="D1265" s="170"/>
      <c r="E1265" s="171"/>
      <c r="F1265" s="173" t="s">
        <v>789</v>
      </c>
      <c r="G1265" s="174" t="s">
        <v>790</v>
      </c>
      <c r="H1265" s="248">
        <f>H1266+H1269</f>
        <v>13200</v>
      </c>
      <c r="I1265" s="248">
        <f>I1266+I1269</f>
        <v>13200</v>
      </c>
      <c r="J1265" s="248">
        <f>J1266+J1269</f>
        <v>0</v>
      </c>
      <c r="K1265" s="248">
        <f t="shared" si="607"/>
        <v>0</v>
      </c>
    </row>
    <row r="1266" spans="1:11" s="100" customFormat="1" hidden="1" x14ac:dyDescent="0.2">
      <c r="A1266" s="183" t="s">
        <v>783</v>
      </c>
      <c r="B1266" s="164" t="s">
        <v>788</v>
      </c>
      <c r="C1266" s="165">
        <v>43</v>
      </c>
      <c r="D1266" s="164"/>
      <c r="E1266" s="166">
        <v>42</v>
      </c>
      <c r="F1266" s="167"/>
      <c r="G1266" s="167"/>
      <c r="H1266" s="181">
        <f t="shared" ref="H1266:J1267" si="612">H1267</f>
        <v>6600</v>
      </c>
      <c r="I1266" s="181">
        <f t="shared" si="612"/>
        <v>6600</v>
      </c>
      <c r="J1266" s="181">
        <f t="shared" si="612"/>
        <v>0</v>
      </c>
      <c r="K1266" s="181">
        <f t="shared" si="607"/>
        <v>0</v>
      </c>
    </row>
    <row r="1267" spans="1:11" hidden="1" x14ac:dyDescent="0.2">
      <c r="A1267" s="117" t="s">
        <v>783</v>
      </c>
      <c r="B1267" s="101" t="s">
        <v>788</v>
      </c>
      <c r="C1267" s="102">
        <v>43</v>
      </c>
      <c r="D1267" s="117"/>
      <c r="E1267" s="112">
        <v>421</v>
      </c>
      <c r="F1267" s="140"/>
      <c r="G1267" s="182"/>
      <c r="H1267" s="107">
        <f t="shared" si="612"/>
        <v>6600</v>
      </c>
      <c r="I1267" s="107">
        <f t="shared" si="612"/>
        <v>6600</v>
      </c>
      <c r="J1267" s="107">
        <f t="shared" si="612"/>
        <v>0</v>
      </c>
      <c r="K1267" s="107">
        <f t="shared" si="607"/>
        <v>0</v>
      </c>
    </row>
    <row r="1268" spans="1:11" s="100" customFormat="1" hidden="1" x14ac:dyDescent="0.2">
      <c r="A1268" s="95" t="s">
        <v>783</v>
      </c>
      <c r="B1268" s="93" t="s">
        <v>788</v>
      </c>
      <c r="C1268" s="94">
        <v>43</v>
      </c>
      <c r="D1268" s="95" t="s">
        <v>101</v>
      </c>
      <c r="E1268" s="118">
        <v>4214</v>
      </c>
      <c r="F1268" s="141" t="s">
        <v>500</v>
      </c>
      <c r="G1268" s="133"/>
      <c r="H1268" s="231">
        <v>6600</v>
      </c>
      <c r="I1268" s="231">
        <v>6600</v>
      </c>
      <c r="J1268" s="231"/>
      <c r="K1268" s="231">
        <f t="shared" si="607"/>
        <v>0</v>
      </c>
    </row>
    <row r="1269" spans="1:11" hidden="1" x14ac:dyDescent="0.2">
      <c r="A1269" s="183" t="s">
        <v>783</v>
      </c>
      <c r="B1269" s="164" t="s">
        <v>788</v>
      </c>
      <c r="C1269" s="165">
        <v>562</v>
      </c>
      <c r="D1269" s="164"/>
      <c r="E1269" s="166">
        <v>42</v>
      </c>
      <c r="F1269" s="167"/>
      <c r="G1269" s="167"/>
      <c r="H1269" s="181">
        <f t="shared" ref="H1269:J1270" si="613">H1270</f>
        <v>6600</v>
      </c>
      <c r="I1269" s="181">
        <f t="shared" si="613"/>
        <v>6600</v>
      </c>
      <c r="J1269" s="181">
        <f t="shared" si="613"/>
        <v>0</v>
      </c>
      <c r="K1269" s="181">
        <f t="shared" si="607"/>
        <v>0</v>
      </c>
    </row>
    <row r="1270" spans="1:11" s="100" customFormat="1" hidden="1" x14ac:dyDescent="0.2">
      <c r="A1270" s="117" t="s">
        <v>783</v>
      </c>
      <c r="B1270" s="101" t="s">
        <v>788</v>
      </c>
      <c r="C1270" s="102">
        <v>562</v>
      </c>
      <c r="D1270" s="117"/>
      <c r="E1270" s="112">
        <v>421</v>
      </c>
      <c r="F1270" s="140"/>
      <c r="G1270" s="182"/>
      <c r="H1270" s="107">
        <f t="shared" si="613"/>
        <v>6600</v>
      </c>
      <c r="I1270" s="107">
        <f t="shared" si="613"/>
        <v>6600</v>
      </c>
      <c r="J1270" s="107">
        <f t="shared" si="613"/>
        <v>0</v>
      </c>
      <c r="K1270" s="107">
        <f t="shared" si="607"/>
        <v>0</v>
      </c>
    </row>
    <row r="1271" spans="1:11" ht="15" hidden="1" x14ac:dyDescent="0.2">
      <c r="A1271" s="95" t="s">
        <v>783</v>
      </c>
      <c r="B1271" s="93" t="s">
        <v>788</v>
      </c>
      <c r="C1271" s="94">
        <v>562</v>
      </c>
      <c r="D1271" s="95" t="s">
        <v>101</v>
      </c>
      <c r="E1271" s="118">
        <v>4214</v>
      </c>
      <c r="F1271" s="141" t="s">
        <v>500</v>
      </c>
      <c r="H1271" s="228">
        <v>6600</v>
      </c>
      <c r="I1271" s="228">
        <v>6600</v>
      </c>
      <c r="J1271" s="228"/>
      <c r="K1271" s="228">
        <f t="shared" si="607"/>
        <v>0</v>
      </c>
    </row>
    <row r="1272" spans="1:11" ht="78.75" hidden="1" x14ac:dyDescent="0.2">
      <c r="A1272" s="195" t="s">
        <v>783</v>
      </c>
      <c r="B1272" s="170" t="s">
        <v>941</v>
      </c>
      <c r="C1272" s="170"/>
      <c r="D1272" s="170"/>
      <c r="E1272" s="171"/>
      <c r="F1272" s="173" t="s">
        <v>942</v>
      </c>
      <c r="G1272" s="174" t="s">
        <v>616</v>
      </c>
      <c r="H1272" s="248">
        <f t="shared" ref="H1272:I1272" si="614">H1273+H1276</f>
        <v>3030000</v>
      </c>
      <c r="I1272" s="248">
        <f t="shared" si="614"/>
        <v>0</v>
      </c>
      <c r="J1272" s="248">
        <f t="shared" ref="J1272" si="615">J1273+J1276</f>
        <v>13000</v>
      </c>
      <c r="K1272" s="248">
        <f t="shared" si="607"/>
        <v>3043000</v>
      </c>
    </row>
    <row r="1273" spans="1:11" s="100" customFormat="1" hidden="1" x14ac:dyDescent="0.2">
      <c r="A1273" s="183" t="s">
        <v>783</v>
      </c>
      <c r="B1273" s="164" t="s">
        <v>941</v>
      </c>
      <c r="C1273" s="165">
        <v>43</v>
      </c>
      <c r="D1273" s="164"/>
      <c r="E1273" s="166">
        <v>42</v>
      </c>
      <c r="F1273" s="167"/>
      <c r="G1273" s="167"/>
      <c r="H1273" s="181">
        <f t="shared" ref="H1273:J1277" si="616">H1274</f>
        <v>30000</v>
      </c>
      <c r="I1273" s="181">
        <f t="shared" si="616"/>
        <v>0</v>
      </c>
      <c r="J1273" s="181">
        <f t="shared" si="616"/>
        <v>13000</v>
      </c>
      <c r="K1273" s="181">
        <f t="shared" si="607"/>
        <v>43000</v>
      </c>
    </row>
    <row r="1274" spans="1:11" hidden="1" x14ac:dyDescent="0.2">
      <c r="A1274" s="117" t="s">
        <v>783</v>
      </c>
      <c r="B1274" s="101" t="s">
        <v>941</v>
      </c>
      <c r="C1274" s="102">
        <v>43</v>
      </c>
      <c r="D1274" s="117"/>
      <c r="E1274" s="112">
        <v>421</v>
      </c>
      <c r="F1274" s="140"/>
      <c r="G1274" s="182"/>
      <c r="H1274" s="107">
        <f t="shared" si="616"/>
        <v>30000</v>
      </c>
      <c r="I1274" s="107">
        <f t="shared" si="616"/>
        <v>0</v>
      </c>
      <c r="J1274" s="107">
        <f t="shared" si="616"/>
        <v>13000</v>
      </c>
      <c r="K1274" s="107">
        <f t="shared" si="607"/>
        <v>43000</v>
      </c>
    </row>
    <row r="1275" spans="1:11" s="100" customFormat="1" hidden="1" x14ac:dyDescent="0.2">
      <c r="A1275" s="95" t="s">
        <v>783</v>
      </c>
      <c r="B1275" s="93" t="s">
        <v>941</v>
      </c>
      <c r="C1275" s="94">
        <v>43</v>
      </c>
      <c r="D1275" s="95" t="s">
        <v>101</v>
      </c>
      <c r="E1275" s="118">
        <v>4214</v>
      </c>
      <c r="F1275" s="141" t="s">
        <v>500</v>
      </c>
      <c r="G1275" s="133"/>
      <c r="H1275" s="231">
        <v>30000</v>
      </c>
      <c r="I1275" s="231"/>
      <c r="J1275" s="231">
        <v>13000</v>
      </c>
      <c r="K1275" s="231">
        <f t="shared" si="607"/>
        <v>43000</v>
      </c>
    </row>
    <row r="1276" spans="1:11" hidden="1" x14ac:dyDescent="0.2">
      <c r="A1276" s="183" t="s">
        <v>783</v>
      </c>
      <c r="B1276" s="164" t="s">
        <v>941</v>
      </c>
      <c r="C1276" s="165">
        <v>52</v>
      </c>
      <c r="D1276" s="164"/>
      <c r="E1276" s="166">
        <v>42</v>
      </c>
      <c r="F1276" s="167"/>
      <c r="G1276" s="167"/>
      <c r="H1276" s="181">
        <f t="shared" si="616"/>
        <v>3000000</v>
      </c>
      <c r="I1276" s="181">
        <f t="shared" si="616"/>
        <v>0</v>
      </c>
      <c r="J1276" s="181">
        <f t="shared" si="616"/>
        <v>0</v>
      </c>
      <c r="K1276" s="181">
        <f t="shared" si="607"/>
        <v>3000000</v>
      </c>
    </row>
    <row r="1277" spans="1:11" s="100" customFormat="1" hidden="1" x14ac:dyDescent="0.2">
      <c r="A1277" s="117" t="s">
        <v>783</v>
      </c>
      <c r="B1277" s="101" t="s">
        <v>941</v>
      </c>
      <c r="C1277" s="102">
        <v>52</v>
      </c>
      <c r="D1277" s="117"/>
      <c r="E1277" s="112">
        <v>421</v>
      </c>
      <c r="F1277" s="140"/>
      <c r="G1277" s="182"/>
      <c r="H1277" s="107">
        <f t="shared" si="616"/>
        <v>3000000</v>
      </c>
      <c r="I1277" s="107">
        <f t="shared" si="616"/>
        <v>0</v>
      </c>
      <c r="J1277" s="107">
        <f t="shared" si="616"/>
        <v>0</v>
      </c>
      <c r="K1277" s="107">
        <f t="shared" si="607"/>
        <v>3000000</v>
      </c>
    </row>
    <row r="1278" spans="1:11" ht="15" hidden="1" x14ac:dyDescent="0.2">
      <c r="A1278" s="95" t="s">
        <v>783</v>
      </c>
      <c r="B1278" s="93" t="s">
        <v>941</v>
      </c>
      <c r="C1278" s="94">
        <v>52</v>
      </c>
      <c r="D1278" s="95" t="s">
        <v>101</v>
      </c>
      <c r="E1278" s="118">
        <v>4214</v>
      </c>
      <c r="F1278" s="141" t="s">
        <v>500</v>
      </c>
      <c r="H1278" s="231">
        <v>3000000</v>
      </c>
      <c r="I1278" s="231"/>
      <c r="J1278" s="231"/>
      <c r="K1278" s="231">
        <f t="shared" si="607"/>
        <v>3000000</v>
      </c>
    </row>
    <row r="1279" spans="1:11" s="100" customFormat="1" ht="67.5" hidden="1" x14ac:dyDescent="0.2">
      <c r="A1279" s="195" t="s">
        <v>783</v>
      </c>
      <c r="B1279" s="170" t="s">
        <v>943</v>
      </c>
      <c r="C1279" s="170"/>
      <c r="D1279" s="170"/>
      <c r="E1279" s="171"/>
      <c r="F1279" s="173" t="s">
        <v>648</v>
      </c>
      <c r="G1279" s="174" t="s">
        <v>616</v>
      </c>
      <c r="H1279" s="248">
        <f t="shared" ref="H1279:I1279" si="617">H1280+H1312+H1285+H1317+H1291+H1323+H1296+H1301+H1307</f>
        <v>86000</v>
      </c>
      <c r="I1279" s="248">
        <f t="shared" si="617"/>
        <v>0</v>
      </c>
      <c r="J1279" s="248">
        <f t="shared" ref="J1279" si="618">J1280+J1312+J1285+J1317+J1291+J1323+J1296+J1301+J1307</f>
        <v>0</v>
      </c>
      <c r="K1279" s="248">
        <f t="shared" si="607"/>
        <v>86000</v>
      </c>
    </row>
    <row r="1280" spans="1:11" hidden="1" x14ac:dyDescent="0.2">
      <c r="A1280" s="183" t="s">
        <v>783</v>
      </c>
      <c r="B1280" s="183" t="s">
        <v>943</v>
      </c>
      <c r="C1280" s="165">
        <v>43</v>
      </c>
      <c r="D1280" s="164"/>
      <c r="E1280" s="166">
        <v>31</v>
      </c>
      <c r="F1280" s="167"/>
      <c r="G1280" s="167"/>
      <c r="H1280" s="181">
        <f t="shared" ref="H1280:I1280" si="619">H1281+H1283</f>
        <v>7500</v>
      </c>
      <c r="I1280" s="181">
        <f t="shared" si="619"/>
        <v>0</v>
      </c>
      <c r="J1280" s="181">
        <f t="shared" ref="J1280" si="620">J1281+J1283</f>
        <v>0</v>
      </c>
      <c r="K1280" s="181">
        <f t="shared" si="607"/>
        <v>7500</v>
      </c>
    </row>
    <row r="1281" spans="1:11" s="100" customFormat="1" hidden="1" x14ac:dyDescent="0.2">
      <c r="A1281" s="117" t="s">
        <v>783</v>
      </c>
      <c r="B1281" s="117" t="s">
        <v>943</v>
      </c>
      <c r="C1281" s="102">
        <v>43</v>
      </c>
      <c r="D1281" s="117"/>
      <c r="E1281" s="112">
        <v>311</v>
      </c>
      <c r="F1281" s="140"/>
      <c r="G1281" s="182"/>
      <c r="H1281" s="107">
        <f t="shared" ref="H1281:J1281" si="621">H1282</f>
        <v>6400</v>
      </c>
      <c r="I1281" s="107">
        <f t="shared" si="621"/>
        <v>0</v>
      </c>
      <c r="J1281" s="107">
        <f t="shared" si="621"/>
        <v>0</v>
      </c>
      <c r="K1281" s="107">
        <f t="shared" si="607"/>
        <v>6400</v>
      </c>
    </row>
    <row r="1282" spans="1:11" ht="15" hidden="1" x14ac:dyDescent="0.2">
      <c r="A1282" s="95" t="s">
        <v>783</v>
      </c>
      <c r="B1282" s="95" t="s">
        <v>943</v>
      </c>
      <c r="C1282" s="94">
        <v>43</v>
      </c>
      <c r="D1282" s="95" t="s">
        <v>101</v>
      </c>
      <c r="E1282" s="118">
        <v>3111</v>
      </c>
      <c r="F1282" s="141" t="s">
        <v>33</v>
      </c>
      <c r="H1282" s="228">
        <v>6400</v>
      </c>
      <c r="I1282" s="228"/>
      <c r="J1282" s="228"/>
      <c r="K1282" s="228">
        <f t="shared" si="607"/>
        <v>6400</v>
      </c>
    </row>
    <row r="1283" spans="1:11" hidden="1" x14ac:dyDescent="0.2">
      <c r="A1283" s="117" t="s">
        <v>783</v>
      </c>
      <c r="B1283" s="117" t="s">
        <v>943</v>
      </c>
      <c r="C1283" s="102">
        <v>43</v>
      </c>
      <c r="D1283" s="117"/>
      <c r="E1283" s="112">
        <v>313</v>
      </c>
      <c r="F1283" s="140"/>
      <c r="G1283" s="182"/>
      <c r="H1283" s="107">
        <f t="shared" ref="H1283:J1283" si="622">H1284</f>
        <v>1100</v>
      </c>
      <c r="I1283" s="107">
        <f t="shared" si="622"/>
        <v>0</v>
      </c>
      <c r="J1283" s="107">
        <f t="shared" si="622"/>
        <v>0</v>
      </c>
      <c r="K1283" s="107">
        <f t="shared" si="607"/>
        <v>1100</v>
      </c>
    </row>
    <row r="1284" spans="1:11" s="100" customFormat="1" hidden="1" x14ac:dyDescent="0.2">
      <c r="A1284" s="95" t="s">
        <v>783</v>
      </c>
      <c r="B1284" s="95" t="s">
        <v>943</v>
      </c>
      <c r="C1284" s="94">
        <v>43</v>
      </c>
      <c r="D1284" s="95" t="s">
        <v>101</v>
      </c>
      <c r="E1284" s="118">
        <v>3132</v>
      </c>
      <c r="F1284" s="141" t="s">
        <v>40</v>
      </c>
      <c r="G1284" s="133"/>
      <c r="H1284" s="228">
        <v>1100</v>
      </c>
      <c r="I1284" s="228"/>
      <c r="J1284" s="228"/>
      <c r="K1284" s="228">
        <f t="shared" si="607"/>
        <v>1100</v>
      </c>
    </row>
    <row r="1285" spans="1:11" hidden="1" x14ac:dyDescent="0.2">
      <c r="A1285" s="183" t="s">
        <v>783</v>
      </c>
      <c r="B1285" s="183" t="s">
        <v>943</v>
      </c>
      <c r="C1285" s="165">
        <v>43</v>
      </c>
      <c r="D1285" s="164"/>
      <c r="E1285" s="166">
        <v>32</v>
      </c>
      <c r="F1285" s="167"/>
      <c r="G1285" s="167"/>
      <c r="H1285" s="181">
        <f t="shared" ref="H1285:I1285" si="623">H1286+H1288</f>
        <v>3500</v>
      </c>
      <c r="I1285" s="181">
        <f t="shared" si="623"/>
        <v>0</v>
      </c>
      <c r="J1285" s="181">
        <f t="shared" ref="J1285" si="624">J1286+J1288</f>
        <v>0</v>
      </c>
      <c r="K1285" s="181">
        <f t="shared" si="607"/>
        <v>3500</v>
      </c>
    </row>
    <row r="1286" spans="1:11" s="100" customFormat="1" hidden="1" x14ac:dyDescent="0.2">
      <c r="A1286" s="117" t="s">
        <v>783</v>
      </c>
      <c r="B1286" s="117" t="s">
        <v>943</v>
      </c>
      <c r="C1286" s="102">
        <v>43</v>
      </c>
      <c r="D1286" s="117"/>
      <c r="E1286" s="112">
        <v>321</v>
      </c>
      <c r="F1286" s="140"/>
      <c r="G1286" s="182"/>
      <c r="H1286" s="107">
        <f t="shared" ref="H1286:J1286" si="625">H1287</f>
        <v>1000</v>
      </c>
      <c r="I1286" s="107">
        <f t="shared" si="625"/>
        <v>0</v>
      </c>
      <c r="J1286" s="107">
        <f t="shared" si="625"/>
        <v>0</v>
      </c>
      <c r="K1286" s="107">
        <f t="shared" si="607"/>
        <v>1000</v>
      </c>
    </row>
    <row r="1287" spans="1:11" ht="15" hidden="1" x14ac:dyDescent="0.2">
      <c r="A1287" s="95" t="s">
        <v>783</v>
      </c>
      <c r="B1287" s="95" t="s">
        <v>943</v>
      </c>
      <c r="C1287" s="94">
        <v>43</v>
      </c>
      <c r="D1287" s="95" t="s">
        <v>101</v>
      </c>
      <c r="E1287" s="118">
        <v>3211</v>
      </c>
      <c r="F1287" s="141" t="s">
        <v>42</v>
      </c>
      <c r="H1287" s="228">
        <v>1000</v>
      </c>
      <c r="I1287" s="228"/>
      <c r="J1287" s="228"/>
      <c r="K1287" s="228">
        <f t="shared" si="607"/>
        <v>1000</v>
      </c>
    </row>
    <row r="1288" spans="1:11" hidden="1" x14ac:dyDescent="0.2">
      <c r="A1288" s="117" t="s">
        <v>783</v>
      </c>
      <c r="B1288" s="117" t="s">
        <v>943</v>
      </c>
      <c r="C1288" s="102">
        <v>43</v>
      </c>
      <c r="D1288" s="117"/>
      <c r="E1288" s="112">
        <v>323</v>
      </c>
      <c r="F1288" s="140"/>
      <c r="G1288" s="182"/>
      <c r="H1288" s="107">
        <f t="shared" ref="H1288:I1288" si="626">SUM(H1289:H1290)</f>
        <v>2500</v>
      </c>
      <c r="I1288" s="107">
        <f t="shared" si="626"/>
        <v>0</v>
      </c>
      <c r="J1288" s="107">
        <f t="shared" ref="J1288" si="627">SUM(J1289:J1290)</f>
        <v>0</v>
      </c>
      <c r="K1288" s="107">
        <f t="shared" si="607"/>
        <v>2500</v>
      </c>
    </row>
    <row r="1289" spans="1:11" ht="15" hidden="1" x14ac:dyDescent="0.2">
      <c r="A1289" s="95" t="s">
        <v>783</v>
      </c>
      <c r="B1289" s="95" t="s">
        <v>943</v>
      </c>
      <c r="C1289" s="94">
        <v>43</v>
      </c>
      <c r="D1289" s="95" t="s">
        <v>101</v>
      </c>
      <c r="E1289" s="118">
        <v>3233</v>
      </c>
      <c r="F1289" s="141" t="s">
        <v>54</v>
      </c>
      <c r="H1289" s="228">
        <v>1500</v>
      </c>
      <c r="I1289" s="228"/>
      <c r="J1289" s="228"/>
      <c r="K1289" s="228">
        <f t="shared" si="607"/>
        <v>1500</v>
      </c>
    </row>
    <row r="1290" spans="1:11" s="100" customFormat="1" hidden="1" x14ac:dyDescent="0.2">
      <c r="A1290" s="95" t="s">
        <v>783</v>
      </c>
      <c r="B1290" s="95" t="s">
        <v>943</v>
      </c>
      <c r="C1290" s="94">
        <v>43</v>
      </c>
      <c r="D1290" s="95" t="s">
        <v>101</v>
      </c>
      <c r="E1290" s="118">
        <v>3237</v>
      </c>
      <c r="F1290" s="141" t="s">
        <v>58</v>
      </c>
      <c r="G1290" s="133"/>
      <c r="H1290" s="228">
        <v>1000</v>
      </c>
      <c r="I1290" s="228"/>
      <c r="J1290" s="228"/>
      <c r="K1290" s="228">
        <f t="shared" si="607"/>
        <v>1000</v>
      </c>
    </row>
    <row r="1291" spans="1:11" hidden="1" x14ac:dyDescent="0.2">
      <c r="A1291" s="183" t="s">
        <v>783</v>
      </c>
      <c r="B1291" s="183" t="s">
        <v>943</v>
      </c>
      <c r="C1291" s="165">
        <v>43</v>
      </c>
      <c r="D1291" s="164"/>
      <c r="E1291" s="166">
        <v>42</v>
      </c>
      <c r="F1291" s="167"/>
      <c r="G1291" s="167"/>
      <c r="H1291" s="181">
        <f t="shared" ref="H1291:I1291" si="628">H1292+H1294</f>
        <v>32000</v>
      </c>
      <c r="I1291" s="181">
        <f t="shared" si="628"/>
        <v>0</v>
      </c>
      <c r="J1291" s="181">
        <f t="shared" ref="J1291" si="629">J1292+J1294</f>
        <v>0</v>
      </c>
      <c r="K1291" s="181">
        <f t="shared" si="607"/>
        <v>32000</v>
      </c>
    </row>
    <row r="1292" spans="1:11" s="100" customFormat="1" hidden="1" x14ac:dyDescent="0.2">
      <c r="A1292" s="117" t="s">
        <v>783</v>
      </c>
      <c r="B1292" s="117" t="s">
        <v>943</v>
      </c>
      <c r="C1292" s="102">
        <v>43</v>
      </c>
      <c r="D1292" s="117"/>
      <c r="E1292" s="112">
        <v>422</v>
      </c>
      <c r="F1292" s="140"/>
      <c r="G1292" s="182"/>
      <c r="H1292" s="107">
        <f t="shared" ref="H1292:J1292" si="630">H1293</f>
        <v>30000</v>
      </c>
      <c r="I1292" s="107">
        <f t="shared" si="630"/>
        <v>0</v>
      </c>
      <c r="J1292" s="107">
        <f t="shared" si="630"/>
        <v>0</v>
      </c>
      <c r="K1292" s="107">
        <f t="shared" si="607"/>
        <v>30000</v>
      </c>
    </row>
    <row r="1293" spans="1:11" ht="15" hidden="1" x14ac:dyDescent="0.2">
      <c r="A1293" s="95" t="s">
        <v>783</v>
      </c>
      <c r="B1293" s="95" t="s">
        <v>943</v>
      </c>
      <c r="C1293" s="94">
        <v>43</v>
      </c>
      <c r="D1293" s="95" t="s">
        <v>101</v>
      </c>
      <c r="E1293" s="118">
        <v>4221</v>
      </c>
      <c r="F1293" s="141" t="s">
        <v>944</v>
      </c>
      <c r="H1293" s="228">
        <v>30000</v>
      </c>
      <c r="I1293" s="228"/>
      <c r="J1293" s="228"/>
      <c r="K1293" s="228">
        <f t="shared" si="607"/>
        <v>30000</v>
      </c>
    </row>
    <row r="1294" spans="1:11" hidden="1" x14ac:dyDescent="0.2">
      <c r="A1294" s="117" t="s">
        <v>783</v>
      </c>
      <c r="B1294" s="117" t="s">
        <v>943</v>
      </c>
      <c r="C1294" s="102">
        <v>43</v>
      </c>
      <c r="D1294" s="117"/>
      <c r="E1294" s="112">
        <v>426</v>
      </c>
      <c r="F1294" s="140"/>
      <c r="G1294" s="182"/>
      <c r="H1294" s="107">
        <f t="shared" ref="H1294:J1294" si="631">SUM(H1295:H1295)</f>
        <v>2000</v>
      </c>
      <c r="I1294" s="107">
        <f t="shared" si="631"/>
        <v>0</v>
      </c>
      <c r="J1294" s="107">
        <f t="shared" si="631"/>
        <v>0</v>
      </c>
      <c r="K1294" s="107">
        <f t="shared" si="607"/>
        <v>2000</v>
      </c>
    </row>
    <row r="1295" spans="1:11" s="100" customFormat="1" hidden="1" x14ac:dyDescent="0.2">
      <c r="A1295" s="95" t="s">
        <v>783</v>
      </c>
      <c r="B1295" s="95" t="s">
        <v>943</v>
      </c>
      <c r="C1295" s="94">
        <v>43</v>
      </c>
      <c r="D1295" s="95" t="s">
        <v>101</v>
      </c>
      <c r="E1295" s="118">
        <v>4262</v>
      </c>
      <c r="F1295" s="141" t="s">
        <v>218</v>
      </c>
      <c r="G1295" s="133"/>
      <c r="H1295" s="228">
        <v>2000</v>
      </c>
      <c r="I1295" s="228"/>
      <c r="J1295" s="228"/>
      <c r="K1295" s="228">
        <f t="shared" si="607"/>
        <v>2000</v>
      </c>
    </row>
    <row r="1296" spans="1:11" hidden="1" x14ac:dyDescent="0.2">
      <c r="A1296" s="183" t="s">
        <v>783</v>
      </c>
      <c r="B1296" s="183" t="s">
        <v>943</v>
      </c>
      <c r="C1296" s="165">
        <v>51</v>
      </c>
      <c r="D1296" s="164"/>
      <c r="E1296" s="166">
        <v>31</v>
      </c>
      <c r="F1296" s="167"/>
      <c r="G1296" s="167"/>
      <c r="H1296" s="181">
        <f t="shared" ref="H1296:I1296" si="632">H1297+H1299</f>
        <v>6000</v>
      </c>
      <c r="I1296" s="181">
        <f t="shared" si="632"/>
        <v>0</v>
      </c>
      <c r="J1296" s="181">
        <f t="shared" ref="J1296" si="633">J1297+J1299</f>
        <v>0</v>
      </c>
      <c r="K1296" s="181">
        <f t="shared" si="607"/>
        <v>6000</v>
      </c>
    </row>
    <row r="1297" spans="1:11" s="100" customFormat="1" hidden="1" x14ac:dyDescent="0.2">
      <c r="A1297" s="117" t="s">
        <v>783</v>
      </c>
      <c r="B1297" s="117" t="s">
        <v>943</v>
      </c>
      <c r="C1297" s="102">
        <v>51</v>
      </c>
      <c r="D1297" s="117"/>
      <c r="E1297" s="112">
        <v>311</v>
      </c>
      <c r="F1297" s="140"/>
      <c r="G1297" s="182"/>
      <c r="H1297" s="107">
        <f t="shared" ref="H1297:J1297" si="634">H1298</f>
        <v>5100</v>
      </c>
      <c r="I1297" s="107">
        <f t="shared" si="634"/>
        <v>0</v>
      </c>
      <c r="J1297" s="107">
        <f t="shared" si="634"/>
        <v>0</v>
      </c>
      <c r="K1297" s="107">
        <f t="shared" si="607"/>
        <v>5100</v>
      </c>
    </row>
    <row r="1298" spans="1:11" ht="15" hidden="1" x14ac:dyDescent="0.2">
      <c r="A1298" s="95" t="s">
        <v>783</v>
      </c>
      <c r="B1298" s="95" t="s">
        <v>943</v>
      </c>
      <c r="C1298" s="94">
        <v>51</v>
      </c>
      <c r="D1298" s="95" t="s">
        <v>101</v>
      </c>
      <c r="E1298" s="118">
        <v>3111</v>
      </c>
      <c r="F1298" s="141" t="s">
        <v>33</v>
      </c>
      <c r="H1298" s="228">
        <v>5100</v>
      </c>
      <c r="I1298" s="228"/>
      <c r="J1298" s="228"/>
      <c r="K1298" s="228">
        <f t="shared" si="607"/>
        <v>5100</v>
      </c>
    </row>
    <row r="1299" spans="1:11" hidden="1" x14ac:dyDescent="0.2">
      <c r="A1299" s="117" t="s">
        <v>783</v>
      </c>
      <c r="B1299" s="117" t="s">
        <v>943</v>
      </c>
      <c r="C1299" s="102">
        <v>51</v>
      </c>
      <c r="D1299" s="117"/>
      <c r="E1299" s="112">
        <v>313</v>
      </c>
      <c r="F1299" s="140"/>
      <c r="G1299" s="182"/>
      <c r="H1299" s="107">
        <f t="shared" ref="H1299:J1299" si="635">H1300</f>
        <v>900</v>
      </c>
      <c r="I1299" s="107">
        <f t="shared" si="635"/>
        <v>0</v>
      </c>
      <c r="J1299" s="107">
        <f t="shared" si="635"/>
        <v>0</v>
      </c>
      <c r="K1299" s="107">
        <f t="shared" si="607"/>
        <v>900</v>
      </c>
    </row>
    <row r="1300" spans="1:11" s="100" customFormat="1" hidden="1" x14ac:dyDescent="0.2">
      <c r="A1300" s="95" t="s">
        <v>783</v>
      </c>
      <c r="B1300" s="95" t="s">
        <v>943</v>
      </c>
      <c r="C1300" s="94">
        <v>51</v>
      </c>
      <c r="D1300" s="95" t="s">
        <v>101</v>
      </c>
      <c r="E1300" s="118">
        <v>3132</v>
      </c>
      <c r="F1300" s="141" t="s">
        <v>40</v>
      </c>
      <c r="G1300" s="133"/>
      <c r="H1300" s="228">
        <v>900</v>
      </c>
      <c r="I1300" s="228"/>
      <c r="J1300" s="228"/>
      <c r="K1300" s="228">
        <f t="shared" si="607"/>
        <v>900</v>
      </c>
    </row>
    <row r="1301" spans="1:11" hidden="1" x14ac:dyDescent="0.2">
      <c r="A1301" s="183" t="s">
        <v>783</v>
      </c>
      <c r="B1301" s="183" t="s">
        <v>943</v>
      </c>
      <c r="C1301" s="165">
        <v>51</v>
      </c>
      <c r="D1301" s="164"/>
      <c r="E1301" s="166">
        <v>32</v>
      </c>
      <c r="F1301" s="167"/>
      <c r="G1301" s="167"/>
      <c r="H1301" s="181">
        <f t="shared" ref="H1301:I1301" si="636">H1302+H1304</f>
        <v>2800</v>
      </c>
      <c r="I1301" s="181">
        <f t="shared" si="636"/>
        <v>0</v>
      </c>
      <c r="J1301" s="181">
        <f t="shared" ref="J1301" si="637">J1302+J1304</f>
        <v>0</v>
      </c>
      <c r="K1301" s="181">
        <f t="shared" si="607"/>
        <v>2800</v>
      </c>
    </row>
    <row r="1302" spans="1:11" s="100" customFormat="1" hidden="1" x14ac:dyDescent="0.2">
      <c r="A1302" s="117" t="s">
        <v>783</v>
      </c>
      <c r="B1302" s="117" t="s">
        <v>943</v>
      </c>
      <c r="C1302" s="102">
        <v>51</v>
      </c>
      <c r="D1302" s="117"/>
      <c r="E1302" s="112">
        <v>321</v>
      </c>
      <c r="F1302" s="140"/>
      <c r="G1302" s="182"/>
      <c r="H1302" s="107">
        <f t="shared" ref="H1302:J1302" si="638">H1303</f>
        <v>800</v>
      </c>
      <c r="I1302" s="107">
        <f t="shared" si="638"/>
        <v>0</v>
      </c>
      <c r="J1302" s="107">
        <f t="shared" si="638"/>
        <v>0</v>
      </c>
      <c r="K1302" s="107">
        <f t="shared" si="607"/>
        <v>800</v>
      </c>
    </row>
    <row r="1303" spans="1:11" ht="15" hidden="1" x14ac:dyDescent="0.2">
      <c r="A1303" s="95" t="s">
        <v>783</v>
      </c>
      <c r="B1303" s="95" t="s">
        <v>943</v>
      </c>
      <c r="C1303" s="94">
        <v>51</v>
      </c>
      <c r="D1303" s="95" t="s">
        <v>101</v>
      </c>
      <c r="E1303" s="118">
        <v>3211</v>
      </c>
      <c r="F1303" s="141" t="s">
        <v>42</v>
      </c>
      <c r="H1303" s="228">
        <v>800</v>
      </c>
      <c r="I1303" s="228"/>
      <c r="J1303" s="228"/>
      <c r="K1303" s="228">
        <f t="shared" si="607"/>
        <v>800</v>
      </c>
    </row>
    <row r="1304" spans="1:11" hidden="1" x14ac:dyDescent="0.2">
      <c r="A1304" s="117" t="s">
        <v>783</v>
      </c>
      <c r="B1304" s="117" t="s">
        <v>943</v>
      </c>
      <c r="C1304" s="102">
        <v>51</v>
      </c>
      <c r="D1304" s="117"/>
      <c r="E1304" s="112">
        <v>323</v>
      </c>
      <c r="F1304" s="140"/>
      <c r="G1304" s="182"/>
      <c r="H1304" s="107">
        <f t="shared" ref="H1304:I1304" si="639">SUM(H1305:H1306)</f>
        <v>2000</v>
      </c>
      <c r="I1304" s="107">
        <f t="shared" si="639"/>
        <v>0</v>
      </c>
      <c r="J1304" s="107">
        <f t="shared" ref="J1304" si="640">SUM(J1305:J1306)</f>
        <v>0</v>
      </c>
      <c r="K1304" s="107">
        <f t="shared" si="607"/>
        <v>2000</v>
      </c>
    </row>
    <row r="1305" spans="1:11" ht="15" hidden="1" x14ac:dyDescent="0.2">
      <c r="A1305" s="95" t="s">
        <v>783</v>
      </c>
      <c r="B1305" s="95" t="s">
        <v>943</v>
      </c>
      <c r="C1305" s="94">
        <v>51</v>
      </c>
      <c r="D1305" s="95" t="s">
        <v>101</v>
      </c>
      <c r="E1305" s="118">
        <v>3233</v>
      </c>
      <c r="F1305" s="141" t="s">
        <v>54</v>
      </c>
      <c r="H1305" s="228">
        <v>1200</v>
      </c>
      <c r="I1305" s="228"/>
      <c r="J1305" s="228"/>
      <c r="K1305" s="228">
        <f t="shared" si="607"/>
        <v>1200</v>
      </c>
    </row>
    <row r="1306" spans="1:11" s="100" customFormat="1" hidden="1" x14ac:dyDescent="0.2">
      <c r="A1306" s="95" t="s">
        <v>783</v>
      </c>
      <c r="B1306" s="95" t="s">
        <v>943</v>
      </c>
      <c r="C1306" s="94">
        <v>51</v>
      </c>
      <c r="D1306" s="95" t="s">
        <v>101</v>
      </c>
      <c r="E1306" s="118">
        <v>3237</v>
      </c>
      <c r="F1306" s="141" t="s">
        <v>58</v>
      </c>
      <c r="G1306" s="133"/>
      <c r="H1306" s="228">
        <v>800</v>
      </c>
      <c r="I1306" s="228"/>
      <c r="J1306" s="228"/>
      <c r="K1306" s="228">
        <f t="shared" si="607"/>
        <v>800</v>
      </c>
    </row>
    <row r="1307" spans="1:11" hidden="1" x14ac:dyDescent="0.2">
      <c r="A1307" s="183" t="s">
        <v>783</v>
      </c>
      <c r="B1307" s="183" t="s">
        <v>943</v>
      </c>
      <c r="C1307" s="165">
        <v>51</v>
      </c>
      <c r="D1307" s="164"/>
      <c r="E1307" s="166">
        <v>42</v>
      </c>
      <c r="F1307" s="167"/>
      <c r="G1307" s="167"/>
      <c r="H1307" s="181">
        <f t="shared" ref="H1307:I1307" si="641">H1308+H1310</f>
        <v>25600</v>
      </c>
      <c r="I1307" s="181">
        <f t="shared" si="641"/>
        <v>0</v>
      </c>
      <c r="J1307" s="181">
        <f t="shared" ref="J1307" si="642">J1308+J1310</f>
        <v>0</v>
      </c>
      <c r="K1307" s="181">
        <f t="shared" si="607"/>
        <v>25600</v>
      </c>
    </row>
    <row r="1308" spans="1:11" s="100" customFormat="1" hidden="1" x14ac:dyDescent="0.2">
      <c r="A1308" s="117" t="s">
        <v>783</v>
      </c>
      <c r="B1308" s="117" t="s">
        <v>943</v>
      </c>
      <c r="C1308" s="102">
        <v>51</v>
      </c>
      <c r="D1308" s="117"/>
      <c r="E1308" s="112">
        <v>422</v>
      </c>
      <c r="F1308" s="140"/>
      <c r="G1308" s="182"/>
      <c r="H1308" s="107">
        <f t="shared" ref="H1308:J1308" si="643">H1309</f>
        <v>24000</v>
      </c>
      <c r="I1308" s="107">
        <f t="shared" si="643"/>
        <v>0</v>
      </c>
      <c r="J1308" s="107">
        <f t="shared" si="643"/>
        <v>0</v>
      </c>
      <c r="K1308" s="107">
        <f t="shared" si="607"/>
        <v>24000</v>
      </c>
    </row>
    <row r="1309" spans="1:11" ht="15" hidden="1" x14ac:dyDescent="0.2">
      <c r="A1309" s="95" t="s">
        <v>783</v>
      </c>
      <c r="B1309" s="95" t="s">
        <v>943</v>
      </c>
      <c r="C1309" s="94">
        <v>51</v>
      </c>
      <c r="D1309" s="95" t="s">
        <v>101</v>
      </c>
      <c r="E1309" s="118">
        <v>4221</v>
      </c>
      <c r="F1309" s="141" t="s">
        <v>944</v>
      </c>
      <c r="H1309" s="228">
        <v>24000</v>
      </c>
      <c r="I1309" s="228"/>
      <c r="J1309" s="228"/>
      <c r="K1309" s="228">
        <f t="shared" si="607"/>
        <v>24000</v>
      </c>
    </row>
    <row r="1310" spans="1:11" hidden="1" x14ac:dyDescent="0.2">
      <c r="A1310" s="117" t="s">
        <v>783</v>
      </c>
      <c r="B1310" s="117" t="s">
        <v>943</v>
      </c>
      <c r="C1310" s="102">
        <v>51</v>
      </c>
      <c r="D1310" s="117"/>
      <c r="E1310" s="112">
        <v>426</v>
      </c>
      <c r="F1310" s="140"/>
      <c r="G1310" s="182"/>
      <c r="H1310" s="107">
        <f t="shared" ref="H1310:J1310" si="644">SUM(H1311:H1311)</f>
        <v>1600</v>
      </c>
      <c r="I1310" s="107">
        <f t="shared" si="644"/>
        <v>0</v>
      </c>
      <c r="J1310" s="107">
        <f t="shared" si="644"/>
        <v>0</v>
      </c>
      <c r="K1310" s="107">
        <f t="shared" si="607"/>
        <v>1600</v>
      </c>
    </row>
    <row r="1311" spans="1:11" ht="15" hidden="1" x14ac:dyDescent="0.2">
      <c r="A1311" s="95" t="s">
        <v>783</v>
      </c>
      <c r="B1311" s="95" t="s">
        <v>943</v>
      </c>
      <c r="C1311" s="94">
        <v>51</v>
      </c>
      <c r="D1311" s="95" t="s">
        <v>101</v>
      </c>
      <c r="E1311" s="118">
        <v>4262</v>
      </c>
      <c r="F1311" s="141" t="s">
        <v>218</v>
      </c>
      <c r="H1311" s="228">
        <v>1600</v>
      </c>
      <c r="I1311" s="228"/>
      <c r="J1311" s="228"/>
      <c r="K1311" s="228">
        <f t="shared" si="607"/>
        <v>1600</v>
      </c>
    </row>
    <row r="1312" spans="1:11" hidden="1" x14ac:dyDescent="0.2">
      <c r="A1312" s="183" t="s">
        <v>783</v>
      </c>
      <c r="B1312" s="183" t="s">
        <v>943</v>
      </c>
      <c r="C1312" s="165">
        <v>559</v>
      </c>
      <c r="D1312" s="164"/>
      <c r="E1312" s="166">
        <v>31</v>
      </c>
      <c r="F1312" s="167"/>
      <c r="G1312" s="167"/>
      <c r="H1312" s="181">
        <f t="shared" ref="H1312:I1312" si="645">H1313+H1315</f>
        <v>1500</v>
      </c>
      <c r="I1312" s="181">
        <f t="shared" si="645"/>
        <v>0</v>
      </c>
      <c r="J1312" s="181">
        <f t="shared" ref="J1312" si="646">J1313+J1315</f>
        <v>0</v>
      </c>
      <c r="K1312" s="181">
        <f t="shared" si="607"/>
        <v>1500</v>
      </c>
    </row>
    <row r="1313" spans="1:11" hidden="1" x14ac:dyDescent="0.2">
      <c r="A1313" s="117" t="s">
        <v>783</v>
      </c>
      <c r="B1313" s="117" t="s">
        <v>943</v>
      </c>
      <c r="C1313" s="102">
        <v>559</v>
      </c>
      <c r="D1313" s="117"/>
      <c r="E1313" s="112">
        <v>311</v>
      </c>
      <c r="F1313" s="140"/>
      <c r="G1313" s="182"/>
      <c r="H1313" s="107">
        <f t="shared" ref="H1313:J1313" si="647">H1314</f>
        <v>1300</v>
      </c>
      <c r="I1313" s="107">
        <f t="shared" si="647"/>
        <v>0</v>
      </c>
      <c r="J1313" s="107">
        <f t="shared" si="647"/>
        <v>0</v>
      </c>
      <c r="K1313" s="107">
        <f t="shared" si="607"/>
        <v>1300</v>
      </c>
    </row>
    <row r="1314" spans="1:11" ht="15" hidden="1" x14ac:dyDescent="0.2">
      <c r="A1314" s="95" t="s">
        <v>783</v>
      </c>
      <c r="B1314" s="95" t="s">
        <v>943</v>
      </c>
      <c r="C1314" s="94">
        <v>559</v>
      </c>
      <c r="D1314" s="95" t="s">
        <v>101</v>
      </c>
      <c r="E1314" s="118">
        <v>3111</v>
      </c>
      <c r="F1314" s="141" t="s">
        <v>33</v>
      </c>
      <c r="H1314" s="228">
        <v>1300</v>
      </c>
      <c r="I1314" s="228"/>
      <c r="J1314" s="228"/>
      <c r="K1314" s="228">
        <f t="shared" si="607"/>
        <v>1300</v>
      </c>
    </row>
    <row r="1315" spans="1:11" hidden="1" x14ac:dyDescent="0.2">
      <c r="A1315" s="117" t="s">
        <v>783</v>
      </c>
      <c r="B1315" s="117" t="s">
        <v>943</v>
      </c>
      <c r="C1315" s="102">
        <v>559</v>
      </c>
      <c r="D1315" s="117"/>
      <c r="E1315" s="112">
        <v>313</v>
      </c>
      <c r="F1315" s="140"/>
      <c r="G1315" s="182"/>
      <c r="H1315" s="107">
        <f t="shared" ref="H1315:J1315" si="648">H1316</f>
        <v>200</v>
      </c>
      <c r="I1315" s="107">
        <f t="shared" si="648"/>
        <v>0</v>
      </c>
      <c r="J1315" s="107">
        <f t="shared" si="648"/>
        <v>0</v>
      </c>
      <c r="K1315" s="107">
        <f t="shared" si="607"/>
        <v>200</v>
      </c>
    </row>
    <row r="1316" spans="1:11" ht="15" hidden="1" x14ac:dyDescent="0.2">
      <c r="A1316" s="95" t="s">
        <v>783</v>
      </c>
      <c r="B1316" s="95" t="s">
        <v>943</v>
      </c>
      <c r="C1316" s="94">
        <v>559</v>
      </c>
      <c r="D1316" s="95" t="s">
        <v>101</v>
      </c>
      <c r="E1316" s="118">
        <v>3132</v>
      </c>
      <c r="F1316" s="141" t="s">
        <v>40</v>
      </c>
      <c r="H1316" s="228">
        <v>200</v>
      </c>
      <c r="I1316" s="228"/>
      <c r="J1316" s="228"/>
      <c r="K1316" s="228">
        <f t="shared" si="607"/>
        <v>200</v>
      </c>
    </row>
    <row r="1317" spans="1:11" hidden="1" x14ac:dyDescent="0.2">
      <c r="A1317" s="183" t="s">
        <v>783</v>
      </c>
      <c r="B1317" s="183" t="s">
        <v>943</v>
      </c>
      <c r="C1317" s="165">
        <v>559</v>
      </c>
      <c r="D1317" s="164"/>
      <c r="E1317" s="166">
        <v>32</v>
      </c>
      <c r="F1317" s="167"/>
      <c r="G1317" s="167"/>
      <c r="H1317" s="181">
        <f t="shared" ref="H1317:I1317" si="649">H1318+H1320</f>
        <v>700</v>
      </c>
      <c r="I1317" s="181">
        <f t="shared" si="649"/>
        <v>0</v>
      </c>
      <c r="J1317" s="181">
        <f t="shared" ref="J1317" si="650">J1318+J1320</f>
        <v>0</v>
      </c>
      <c r="K1317" s="181">
        <f t="shared" si="607"/>
        <v>700</v>
      </c>
    </row>
    <row r="1318" spans="1:11" s="100" customFormat="1" hidden="1" x14ac:dyDescent="0.2">
      <c r="A1318" s="117" t="s">
        <v>783</v>
      </c>
      <c r="B1318" s="117" t="s">
        <v>943</v>
      </c>
      <c r="C1318" s="102">
        <v>559</v>
      </c>
      <c r="D1318" s="117"/>
      <c r="E1318" s="112">
        <v>321</v>
      </c>
      <c r="F1318" s="140"/>
      <c r="G1318" s="182"/>
      <c r="H1318" s="107">
        <f t="shared" ref="H1318:J1318" si="651">H1319</f>
        <v>200</v>
      </c>
      <c r="I1318" s="107">
        <f t="shared" si="651"/>
        <v>0</v>
      </c>
      <c r="J1318" s="107">
        <f t="shared" si="651"/>
        <v>0</v>
      </c>
      <c r="K1318" s="107">
        <f t="shared" ref="K1318:K1497" si="652">H1318-I1318+J1318</f>
        <v>200</v>
      </c>
    </row>
    <row r="1319" spans="1:11" ht="15" hidden="1" x14ac:dyDescent="0.2">
      <c r="A1319" s="95" t="s">
        <v>783</v>
      </c>
      <c r="B1319" s="95" t="s">
        <v>943</v>
      </c>
      <c r="C1319" s="94">
        <v>559</v>
      </c>
      <c r="D1319" s="95" t="s">
        <v>101</v>
      </c>
      <c r="E1319" s="118">
        <v>3211</v>
      </c>
      <c r="F1319" s="141" t="s">
        <v>42</v>
      </c>
      <c r="H1319" s="228">
        <v>200</v>
      </c>
      <c r="I1319" s="228"/>
      <c r="J1319" s="228"/>
      <c r="K1319" s="228">
        <f t="shared" si="652"/>
        <v>200</v>
      </c>
    </row>
    <row r="1320" spans="1:11" hidden="1" x14ac:dyDescent="0.2">
      <c r="A1320" s="117" t="s">
        <v>783</v>
      </c>
      <c r="B1320" s="117" t="s">
        <v>943</v>
      </c>
      <c r="C1320" s="102">
        <v>559</v>
      </c>
      <c r="D1320" s="117"/>
      <c r="E1320" s="112">
        <v>323</v>
      </c>
      <c r="F1320" s="140"/>
      <c r="G1320" s="182"/>
      <c r="H1320" s="107">
        <f t="shared" ref="H1320:I1320" si="653">SUM(H1321:H1322)</f>
        <v>500</v>
      </c>
      <c r="I1320" s="107">
        <f t="shared" si="653"/>
        <v>0</v>
      </c>
      <c r="J1320" s="107">
        <f t="shared" ref="J1320" si="654">SUM(J1321:J1322)</f>
        <v>0</v>
      </c>
      <c r="K1320" s="107">
        <f t="shared" si="652"/>
        <v>500</v>
      </c>
    </row>
    <row r="1321" spans="1:11" ht="15" hidden="1" x14ac:dyDescent="0.2">
      <c r="A1321" s="95" t="s">
        <v>783</v>
      </c>
      <c r="B1321" s="95" t="s">
        <v>943</v>
      </c>
      <c r="C1321" s="94">
        <v>559</v>
      </c>
      <c r="D1321" s="95" t="s">
        <v>101</v>
      </c>
      <c r="E1321" s="118">
        <v>3233</v>
      </c>
      <c r="F1321" s="141" t="s">
        <v>54</v>
      </c>
      <c r="H1321" s="228">
        <v>300</v>
      </c>
      <c r="I1321" s="228"/>
      <c r="J1321" s="228"/>
      <c r="K1321" s="228">
        <f t="shared" si="652"/>
        <v>300</v>
      </c>
    </row>
    <row r="1322" spans="1:11" s="100" customFormat="1" hidden="1" x14ac:dyDescent="0.2">
      <c r="A1322" s="95" t="s">
        <v>783</v>
      </c>
      <c r="B1322" s="95" t="s">
        <v>943</v>
      </c>
      <c r="C1322" s="94">
        <v>559</v>
      </c>
      <c r="D1322" s="95" t="s">
        <v>101</v>
      </c>
      <c r="E1322" s="118">
        <v>3237</v>
      </c>
      <c r="F1322" s="141" t="s">
        <v>58</v>
      </c>
      <c r="G1322" s="133"/>
      <c r="H1322" s="228">
        <v>200</v>
      </c>
      <c r="I1322" s="228"/>
      <c r="J1322" s="228"/>
      <c r="K1322" s="228">
        <f t="shared" si="652"/>
        <v>200</v>
      </c>
    </row>
    <row r="1323" spans="1:11" hidden="1" x14ac:dyDescent="0.2">
      <c r="A1323" s="183" t="s">
        <v>783</v>
      </c>
      <c r="B1323" s="183" t="s">
        <v>943</v>
      </c>
      <c r="C1323" s="165">
        <v>559</v>
      </c>
      <c r="D1323" s="164"/>
      <c r="E1323" s="166">
        <v>42</v>
      </c>
      <c r="F1323" s="167"/>
      <c r="G1323" s="167"/>
      <c r="H1323" s="181">
        <f t="shared" ref="H1323:I1323" si="655">H1324+H1326</f>
        <v>6400</v>
      </c>
      <c r="I1323" s="181">
        <f t="shared" si="655"/>
        <v>0</v>
      </c>
      <c r="J1323" s="181">
        <f t="shared" ref="J1323" si="656">J1324+J1326</f>
        <v>0</v>
      </c>
      <c r="K1323" s="181">
        <f t="shared" si="652"/>
        <v>6400</v>
      </c>
    </row>
    <row r="1324" spans="1:11" s="100" customFormat="1" hidden="1" x14ac:dyDescent="0.2">
      <c r="A1324" s="117" t="s">
        <v>783</v>
      </c>
      <c r="B1324" s="117" t="s">
        <v>943</v>
      </c>
      <c r="C1324" s="102">
        <v>559</v>
      </c>
      <c r="D1324" s="117"/>
      <c r="E1324" s="112">
        <v>422</v>
      </c>
      <c r="F1324" s="140"/>
      <c r="G1324" s="182"/>
      <c r="H1324" s="107">
        <f t="shared" ref="H1324:J1324" si="657">H1325</f>
        <v>6000</v>
      </c>
      <c r="I1324" s="107">
        <f t="shared" si="657"/>
        <v>0</v>
      </c>
      <c r="J1324" s="107">
        <f t="shared" si="657"/>
        <v>0</v>
      </c>
      <c r="K1324" s="107">
        <f t="shared" si="652"/>
        <v>6000</v>
      </c>
    </row>
    <row r="1325" spans="1:11" ht="15" hidden="1" x14ac:dyDescent="0.2">
      <c r="A1325" s="95" t="s">
        <v>783</v>
      </c>
      <c r="B1325" s="95" t="s">
        <v>943</v>
      </c>
      <c r="C1325" s="94">
        <v>559</v>
      </c>
      <c r="D1325" s="95" t="s">
        <v>101</v>
      </c>
      <c r="E1325" s="118">
        <v>4221</v>
      </c>
      <c r="F1325" s="141" t="s">
        <v>944</v>
      </c>
      <c r="H1325" s="228">
        <v>6000</v>
      </c>
      <c r="I1325" s="228"/>
      <c r="J1325" s="228"/>
      <c r="K1325" s="228">
        <f t="shared" si="652"/>
        <v>6000</v>
      </c>
    </row>
    <row r="1326" spans="1:11" hidden="1" x14ac:dyDescent="0.2">
      <c r="A1326" s="117" t="s">
        <v>783</v>
      </c>
      <c r="B1326" s="117" t="s">
        <v>943</v>
      </c>
      <c r="C1326" s="102">
        <v>559</v>
      </c>
      <c r="D1326" s="117"/>
      <c r="E1326" s="112">
        <v>426</v>
      </c>
      <c r="F1326" s="140"/>
      <c r="G1326" s="182"/>
      <c r="H1326" s="107">
        <f t="shared" ref="H1326:J1326" si="658">SUM(H1327:H1327)</f>
        <v>400</v>
      </c>
      <c r="I1326" s="107">
        <f t="shared" si="658"/>
        <v>0</v>
      </c>
      <c r="J1326" s="107">
        <f t="shared" si="658"/>
        <v>0</v>
      </c>
      <c r="K1326" s="107">
        <f t="shared" si="652"/>
        <v>400</v>
      </c>
    </row>
    <row r="1327" spans="1:11" s="100" customFormat="1" hidden="1" x14ac:dyDescent="0.2">
      <c r="A1327" s="95" t="s">
        <v>783</v>
      </c>
      <c r="B1327" s="95" t="s">
        <v>943</v>
      </c>
      <c r="C1327" s="94">
        <v>559</v>
      </c>
      <c r="D1327" s="95" t="s">
        <v>101</v>
      </c>
      <c r="E1327" s="118">
        <v>4262</v>
      </c>
      <c r="F1327" s="141" t="s">
        <v>218</v>
      </c>
      <c r="G1327" s="133"/>
      <c r="H1327" s="228">
        <v>400</v>
      </c>
      <c r="I1327" s="228"/>
      <c r="J1327" s="228"/>
      <c r="K1327" s="228">
        <f t="shared" si="652"/>
        <v>400</v>
      </c>
    </row>
    <row r="1328" spans="1:11" s="100" customFormat="1" ht="67.5" hidden="1" x14ac:dyDescent="0.2">
      <c r="A1328" s="195">
        <v>51271</v>
      </c>
      <c r="B1328" s="170" t="s">
        <v>945</v>
      </c>
      <c r="C1328" s="170"/>
      <c r="D1328" s="170"/>
      <c r="E1328" s="171"/>
      <c r="F1328" s="173" t="s">
        <v>946</v>
      </c>
      <c r="G1328" s="174" t="s">
        <v>616</v>
      </c>
      <c r="H1328" s="248">
        <f>H1329+H1334++H1343+H1348</f>
        <v>0</v>
      </c>
      <c r="I1328" s="248">
        <f t="shared" ref="I1328:J1328" si="659">I1329+I1334++I1343+I1348</f>
        <v>0</v>
      </c>
      <c r="J1328" s="248">
        <f t="shared" si="659"/>
        <v>63100</v>
      </c>
      <c r="K1328" s="248">
        <f t="shared" si="652"/>
        <v>63100</v>
      </c>
    </row>
    <row r="1329" spans="1:11" s="100" customFormat="1" hidden="1" x14ac:dyDescent="0.2">
      <c r="A1329" s="183">
        <v>51271</v>
      </c>
      <c r="B1329" s="164" t="s">
        <v>945</v>
      </c>
      <c r="C1329" s="165">
        <v>43</v>
      </c>
      <c r="D1329" s="164"/>
      <c r="E1329" s="166">
        <v>31</v>
      </c>
      <c r="F1329" s="167"/>
      <c r="G1329" s="167"/>
      <c r="H1329" s="181">
        <f>H1330+H1332</f>
        <v>0</v>
      </c>
      <c r="I1329" s="181">
        <f>I1330+I1332</f>
        <v>0</v>
      </c>
      <c r="J1329" s="181">
        <f>J1330+J1332</f>
        <v>10300</v>
      </c>
      <c r="K1329" s="181">
        <f t="shared" si="652"/>
        <v>10300</v>
      </c>
    </row>
    <row r="1330" spans="1:11" s="100" customFormat="1" hidden="1" x14ac:dyDescent="0.2">
      <c r="A1330" s="117">
        <v>51271</v>
      </c>
      <c r="B1330" s="101" t="s">
        <v>945</v>
      </c>
      <c r="C1330" s="102">
        <v>43</v>
      </c>
      <c r="D1330" s="117"/>
      <c r="E1330" s="112">
        <v>311</v>
      </c>
      <c r="F1330" s="140"/>
      <c r="G1330" s="182"/>
      <c r="H1330" s="107">
        <f t="shared" ref="H1330:J1330" si="660">H1331</f>
        <v>0</v>
      </c>
      <c r="I1330" s="107">
        <f t="shared" si="660"/>
        <v>0</v>
      </c>
      <c r="J1330" s="107">
        <f t="shared" si="660"/>
        <v>8800</v>
      </c>
      <c r="K1330" s="107">
        <f t="shared" si="652"/>
        <v>8800</v>
      </c>
    </row>
    <row r="1331" spans="1:11" s="100" customFormat="1" hidden="1" x14ac:dyDescent="0.2">
      <c r="A1331" s="95">
        <v>51271</v>
      </c>
      <c r="B1331" s="93" t="s">
        <v>945</v>
      </c>
      <c r="C1331" s="94">
        <v>43</v>
      </c>
      <c r="D1331" s="95" t="s">
        <v>101</v>
      </c>
      <c r="E1331" s="118">
        <v>3111</v>
      </c>
      <c r="F1331" s="141" t="s">
        <v>33</v>
      </c>
      <c r="G1331" s="133"/>
      <c r="H1331" s="317"/>
      <c r="I1331" s="317"/>
      <c r="J1331" s="317">
        <v>8800</v>
      </c>
      <c r="K1331" s="317">
        <f t="shared" si="652"/>
        <v>8800</v>
      </c>
    </row>
    <row r="1332" spans="1:11" s="100" customFormat="1" hidden="1" x14ac:dyDescent="0.2">
      <c r="A1332" s="117">
        <v>51271</v>
      </c>
      <c r="B1332" s="101" t="s">
        <v>945</v>
      </c>
      <c r="C1332" s="102">
        <v>43</v>
      </c>
      <c r="D1332" s="117"/>
      <c r="E1332" s="112">
        <v>313</v>
      </c>
      <c r="F1332" s="140"/>
      <c r="G1332" s="182"/>
      <c r="H1332" s="107">
        <f>H1333</f>
        <v>0</v>
      </c>
      <c r="I1332" s="107">
        <f>I1333</f>
        <v>0</v>
      </c>
      <c r="J1332" s="107">
        <f>J1333</f>
        <v>1500</v>
      </c>
      <c r="K1332" s="107">
        <f t="shared" si="652"/>
        <v>1500</v>
      </c>
    </row>
    <row r="1333" spans="1:11" s="100" customFormat="1" hidden="1" x14ac:dyDescent="0.2">
      <c r="A1333" s="95">
        <v>51271</v>
      </c>
      <c r="B1333" s="93" t="s">
        <v>945</v>
      </c>
      <c r="C1333" s="94">
        <v>43</v>
      </c>
      <c r="D1333" s="95" t="s">
        <v>101</v>
      </c>
      <c r="E1333" s="118">
        <v>3132</v>
      </c>
      <c r="F1333" s="141" t="s">
        <v>40</v>
      </c>
      <c r="G1333" s="133"/>
      <c r="H1333" s="317"/>
      <c r="I1333" s="317"/>
      <c r="J1333" s="317">
        <v>1500</v>
      </c>
      <c r="K1333" s="317">
        <f t="shared" si="652"/>
        <v>1500</v>
      </c>
    </row>
    <row r="1334" spans="1:11" s="100" customFormat="1" hidden="1" x14ac:dyDescent="0.2">
      <c r="A1334" s="183">
        <v>51271</v>
      </c>
      <c r="B1334" s="164" t="s">
        <v>945</v>
      </c>
      <c r="C1334" s="165">
        <v>43</v>
      </c>
      <c r="D1334" s="164"/>
      <c r="E1334" s="166">
        <v>32</v>
      </c>
      <c r="F1334" s="167"/>
      <c r="G1334" s="167"/>
      <c r="H1334" s="181">
        <f>H1335+H1338</f>
        <v>0</v>
      </c>
      <c r="I1334" s="181">
        <f>I1335+I1338</f>
        <v>0</v>
      </c>
      <c r="J1334" s="181">
        <f>J1335+J1338</f>
        <v>2400</v>
      </c>
      <c r="K1334" s="181">
        <f t="shared" si="652"/>
        <v>2400</v>
      </c>
    </row>
    <row r="1335" spans="1:11" s="100" customFormat="1" hidden="1" x14ac:dyDescent="0.2">
      <c r="A1335" s="117">
        <v>51271</v>
      </c>
      <c r="B1335" s="101" t="s">
        <v>945</v>
      </c>
      <c r="C1335" s="102">
        <v>43</v>
      </c>
      <c r="D1335" s="117"/>
      <c r="E1335" s="112">
        <v>321</v>
      </c>
      <c r="F1335" s="140"/>
      <c r="G1335" s="182"/>
      <c r="H1335" s="107">
        <f>H1336+H1337</f>
        <v>0</v>
      </c>
      <c r="I1335" s="107">
        <f>I1336+I1337</f>
        <v>0</v>
      </c>
      <c r="J1335" s="107">
        <f>J1336+J1337</f>
        <v>700</v>
      </c>
      <c r="K1335" s="107">
        <f t="shared" si="652"/>
        <v>700</v>
      </c>
    </row>
    <row r="1336" spans="1:11" s="100" customFormat="1" hidden="1" x14ac:dyDescent="0.2">
      <c r="A1336" s="95">
        <v>51271</v>
      </c>
      <c r="B1336" s="93" t="s">
        <v>945</v>
      </c>
      <c r="C1336" s="94">
        <v>43</v>
      </c>
      <c r="D1336" s="95" t="s">
        <v>101</v>
      </c>
      <c r="E1336" s="118">
        <v>3211</v>
      </c>
      <c r="F1336" s="141" t="s">
        <v>42</v>
      </c>
      <c r="G1336" s="133"/>
      <c r="H1336" s="317"/>
      <c r="I1336" s="317"/>
      <c r="J1336" s="317">
        <v>600</v>
      </c>
      <c r="K1336" s="317">
        <f t="shared" si="652"/>
        <v>600</v>
      </c>
    </row>
    <row r="1337" spans="1:11" s="100" customFormat="1" ht="30" hidden="1" x14ac:dyDescent="0.2">
      <c r="A1337" s="95">
        <v>51271</v>
      </c>
      <c r="B1337" s="93" t="s">
        <v>945</v>
      </c>
      <c r="C1337" s="94">
        <v>43</v>
      </c>
      <c r="D1337" s="95" t="s">
        <v>101</v>
      </c>
      <c r="E1337" s="118">
        <v>3212</v>
      </c>
      <c r="F1337" s="141" t="s">
        <v>43</v>
      </c>
      <c r="G1337" s="133"/>
      <c r="H1337" s="317"/>
      <c r="I1337" s="317"/>
      <c r="J1337" s="317">
        <v>100</v>
      </c>
      <c r="K1337" s="317">
        <f t="shared" si="652"/>
        <v>100</v>
      </c>
    </row>
    <row r="1338" spans="1:11" s="100" customFormat="1" hidden="1" x14ac:dyDescent="0.2">
      <c r="A1338" s="117">
        <v>51271</v>
      </c>
      <c r="B1338" s="101" t="s">
        <v>945</v>
      </c>
      <c r="C1338" s="102">
        <v>43</v>
      </c>
      <c r="D1338" s="117"/>
      <c r="E1338" s="112">
        <v>323</v>
      </c>
      <c r="F1338" s="140"/>
      <c r="G1338" s="182"/>
      <c r="H1338" s="107">
        <f>H1339+H1340+H1342</f>
        <v>0</v>
      </c>
      <c r="I1338" s="107">
        <f>I1339+I1340+I1342</f>
        <v>0</v>
      </c>
      <c r="J1338" s="107">
        <f>J1339+J1340+J1342+J1341</f>
        <v>1700</v>
      </c>
      <c r="K1338" s="107">
        <f t="shared" si="652"/>
        <v>1700</v>
      </c>
    </row>
    <row r="1339" spans="1:11" s="100" customFormat="1" hidden="1" x14ac:dyDescent="0.2">
      <c r="A1339" s="95">
        <v>51271</v>
      </c>
      <c r="B1339" s="93" t="s">
        <v>945</v>
      </c>
      <c r="C1339" s="94">
        <v>43</v>
      </c>
      <c r="D1339" s="95" t="s">
        <v>101</v>
      </c>
      <c r="E1339" s="118">
        <v>3231</v>
      </c>
      <c r="F1339" s="141" t="s">
        <v>52</v>
      </c>
      <c r="G1339" s="133"/>
      <c r="H1339" s="317"/>
      <c r="I1339" s="317"/>
      <c r="J1339" s="317">
        <v>800</v>
      </c>
      <c r="K1339" s="317">
        <f t="shared" si="652"/>
        <v>800</v>
      </c>
    </row>
    <row r="1340" spans="1:11" s="100" customFormat="1" hidden="1" x14ac:dyDescent="0.2">
      <c r="A1340" s="95">
        <v>51271</v>
      </c>
      <c r="B1340" s="93" t="s">
        <v>945</v>
      </c>
      <c r="C1340" s="94">
        <v>43</v>
      </c>
      <c r="D1340" s="95" t="s">
        <v>101</v>
      </c>
      <c r="E1340" s="118">
        <v>3233</v>
      </c>
      <c r="F1340" s="141" t="s">
        <v>54</v>
      </c>
      <c r="G1340" s="133"/>
      <c r="H1340" s="317"/>
      <c r="I1340" s="317"/>
      <c r="J1340" s="317">
        <v>400</v>
      </c>
      <c r="K1340" s="317">
        <f t="shared" si="652"/>
        <v>400</v>
      </c>
    </row>
    <row r="1341" spans="1:11" s="100" customFormat="1" hidden="1" x14ac:dyDescent="0.2">
      <c r="A1341" s="95" t="s">
        <v>783</v>
      </c>
      <c r="B1341" s="93" t="s">
        <v>945</v>
      </c>
      <c r="C1341" s="94">
        <v>43</v>
      </c>
      <c r="D1341" s="95" t="s">
        <v>101</v>
      </c>
      <c r="E1341" s="118">
        <v>3237</v>
      </c>
      <c r="F1341" s="141" t="s">
        <v>58</v>
      </c>
      <c r="G1341" s="133"/>
      <c r="H1341" s="317"/>
      <c r="I1341" s="317"/>
      <c r="J1341" s="317">
        <v>400</v>
      </c>
      <c r="K1341" s="317">
        <f t="shared" si="652"/>
        <v>400</v>
      </c>
    </row>
    <row r="1342" spans="1:11" s="100" customFormat="1" hidden="1" x14ac:dyDescent="0.2">
      <c r="A1342" s="95">
        <v>51271</v>
      </c>
      <c r="B1342" s="93" t="s">
        <v>945</v>
      </c>
      <c r="C1342" s="94">
        <v>43</v>
      </c>
      <c r="D1342" s="95" t="s">
        <v>101</v>
      </c>
      <c r="E1342" s="118">
        <v>3239</v>
      </c>
      <c r="F1342" s="141" t="s">
        <v>60</v>
      </c>
      <c r="G1342" s="133"/>
      <c r="H1342" s="317"/>
      <c r="I1342" s="317"/>
      <c r="J1342" s="317">
        <v>100</v>
      </c>
      <c r="K1342" s="317">
        <f t="shared" si="652"/>
        <v>100</v>
      </c>
    </row>
    <row r="1343" spans="1:11" s="100" customFormat="1" hidden="1" x14ac:dyDescent="0.2">
      <c r="A1343" s="183">
        <v>51271</v>
      </c>
      <c r="B1343" s="164" t="s">
        <v>945</v>
      </c>
      <c r="C1343" s="165">
        <v>559</v>
      </c>
      <c r="D1343" s="164"/>
      <c r="E1343" s="166">
        <v>31</v>
      </c>
      <c r="F1343" s="167"/>
      <c r="G1343" s="167"/>
      <c r="H1343" s="181">
        <f>H1344+H1346</f>
        <v>0</v>
      </c>
      <c r="I1343" s="181">
        <f>I1344+I1346</f>
        <v>0</v>
      </c>
      <c r="J1343" s="181">
        <f>J1344+J1346</f>
        <v>40800</v>
      </c>
      <c r="K1343" s="181">
        <f t="shared" si="652"/>
        <v>40800</v>
      </c>
    </row>
    <row r="1344" spans="1:11" s="100" customFormat="1" hidden="1" x14ac:dyDescent="0.2">
      <c r="A1344" s="117">
        <v>51271</v>
      </c>
      <c r="B1344" s="101" t="s">
        <v>945</v>
      </c>
      <c r="C1344" s="102">
        <v>559</v>
      </c>
      <c r="D1344" s="117"/>
      <c r="E1344" s="112">
        <v>311</v>
      </c>
      <c r="F1344" s="140"/>
      <c r="G1344" s="182"/>
      <c r="H1344" s="107">
        <f t="shared" ref="H1344:J1344" si="661">H1345</f>
        <v>0</v>
      </c>
      <c r="I1344" s="107">
        <f t="shared" si="661"/>
        <v>0</v>
      </c>
      <c r="J1344" s="107">
        <f t="shared" si="661"/>
        <v>35000</v>
      </c>
      <c r="K1344" s="107">
        <f t="shared" si="652"/>
        <v>35000</v>
      </c>
    </row>
    <row r="1345" spans="1:11" s="100" customFormat="1" hidden="1" x14ac:dyDescent="0.2">
      <c r="A1345" s="95">
        <v>51271</v>
      </c>
      <c r="B1345" s="93" t="s">
        <v>945</v>
      </c>
      <c r="C1345" s="94">
        <v>559</v>
      </c>
      <c r="D1345" s="95" t="s">
        <v>101</v>
      </c>
      <c r="E1345" s="118">
        <v>3111</v>
      </c>
      <c r="F1345" s="141" t="s">
        <v>33</v>
      </c>
      <c r="G1345" s="133"/>
      <c r="H1345" s="317"/>
      <c r="I1345" s="317"/>
      <c r="J1345" s="317">
        <v>35000</v>
      </c>
      <c r="K1345" s="317">
        <f t="shared" si="652"/>
        <v>35000</v>
      </c>
    </row>
    <row r="1346" spans="1:11" s="100" customFormat="1" hidden="1" x14ac:dyDescent="0.2">
      <c r="A1346" s="117">
        <v>51271</v>
      </c>
      <c r="B1346" s="101" t="s">
        <v>945</v>
      </c>
      <c r="C1346" s="102">
        <v>559</v>
      </c>
      <c r="D1346" s="117"/>
      <c r="E1346" s="112">
        <v>313</v>
      </c>
      <c r="F1346" s="140"/>
      <c r="G1346" s="182"/>
      <c r="H1346" s="107">
        <f>H1347</f>
        <v>0</v>
      </c>
      <c r="I1346" s="107">
        <f>I1347</f>
        <v>0</v>
      </c>
      <c r="J1346" s="107">
        <f>J1347</f>
        <v>5800</v>
      </c>
      <c r="K1346" s="107">
        <f t="shared" si="652"/>
        <v>5800</v>
      </c>
    </row>
    <row r="1347" spans="1:11" s="100" customFormat="1" hidden="1" x14ac:dyDescent="0.2">
      <c r="A1347" s="95">
        <v>51271</v>
      </c>
      <c r="B1347" s="93" t="s">
        <v>945</v>
      </c>
      <c r="C1347" s="94">
        <v>559</v>
      </c>
      <c r="D1347" s="95" t="s">
        <v>101</v>
      </c>
      <c r="E1347" s="118">
        <v>3132</v>
      </c>
      <c r="F1347" s="141" t="s">
        <v>40</v>
      </c>
      <c r="G1347" s="133"/>
      <c r="H1347" s="317"/>
      <c r="I1347" s="317"/>
      <c r="J1347" s="317">
        <v>5800</v>
      </c>
      <c r="K1347" s="317">
        <f t="shared" si="652"/>
        <v>5800</v>
      </c>
    </row>
    <row r="1348" spans="1:11" s="100" customFormat="1" hidden="1" x14ac:dyDescent="0.2">
      <c r="A1348" s="183">
        <v>51271</v>
      </c>
      <c r="B1348" s="164" t="s">
        <v>945</v>
      </c>
      <c r="C1348" s="165">
        <v>559</v>
      </c>
      <c r="D1348" s="164"/>
      <c r="E1348" s="166">
        <v>32</v>
      </c>
      <c r="F1348" s="167"/>
      <c r="G1348" s="167"/>
      <c r="H1348" s="181">
        <f>H1349+H1352</f>
        <v>0</v>
      </c>
      <c r="I1348" s="181">
        <f>I1349+I1352</f>
        <v>0</v>
      </c>
      <c r="J1348" s="181">
        <f>J1349+J1352</f>
        <v>9600</v>
      </c>
      <c r="K1348" s="181">
        <f t="shared" si="652"/>
        <v>9600</v>
      </c>
    </row>
    <row r="1349" spans="1:11" s="100" customFormat="1" hidden="1" x14ac:dyDescent="0.2">
      <c r="A1349" s="117">
        <v>51271</v>
      </c>
      <c r="B1349" s="101" t="s">
        <v>945</v>
      </c>
      <c r="C1349" s="102">
        <v>559</v>
      </c>
      <c r="D1349" s="117"/>
      <c r="E1349" s="112">
        <v>321</v>
      </c>
      <c r="F1349" s="140"/>
      <c r="G1349" s="182"/>
      <c r="H1349" s="107">
        <f>H1350+H1351</f>
        <v>0</v>
      </c>
      <c r="I1349" s="107">
        <f>I1350+I1351</f>
        <v>0</v>
      </c>
      <c r="J1349" s="107">
        <f>J1350+J1351</f>
        <v>2800</v>
      </c>
      <c r="K1349" s="107">
        <f t="shared" si="652"/>
        <v>2800</v>
      </c>
    </row>
    <row r="1350" spans="1:11" s="100" customFormat="1" hidden="1" x14ac:dyDescent="0.2">
      <c r="A1350" s="95">
        <v>51271</v>
      </c>
      <c r="B1350" s="93" t="s">
        <v>945</v>
      </c>
      <c r="C1350" s="94">
        <v>559</v>
      </c>
      <c r="D1350" s="95" t="s">
        <v>101</v>
      </c>
      <c r="E1350" s="118">
        <v>3211</v>
      </c>
      <c r="F1350" s="141" t="s">
        <v>42</v>
      </c>
      <c r="G1350" s="133"/>
      <c r="H1350" s="317"/>
      <c r="I1350" s="317"/>
      <c r="J1350" s="317">
        <v>2400</v>
      </c>
      <c r="K1350" s="317">
        <f t="shared" si="652"/>
        <v>2400</v>
      </c>
    </row>
    <row r="1351" spans="1:11" s="100" customFormat="1" ht="30" hidden="1" x14ac:dyDescent="0.2">
      <c r="A1351" s="95">
        <v>51271</v>
      </c>
      <c r="B1351" s="93" t="s">
        <v>945</v>
      </c>
      <c r="C1351" s="94">
        <v>559</v>
      </c>
      <c r="D1351" s="95" t="s">
        <v>101</v>
      </c>
      <c r="E1351" s="118">
        <v>3212</v>
      </c>
      <c r="F1351" s="141" t="s">
        <v>43</v>
      </c>
      <c r="G1351" s="133"/>
      <c r="H1351" s="317"/>
      <c r="I1351" s="317"/>
      <c r="J1351" s="317">
        <v>400</v>
      </c>
      <c r="K1351" s="317">
        <f t="shared" si="652"/>
        <v>400</v>
      </c>
    </row>
    <row r="1352" spans="1:11" s="100" customFormat="1" hidden="1" x14ac:dyDescent="0.2">
      <c r="A1352" s="117">
        <v>51271</v>
      </c>
      <c r="B1352" s="101" t="s">
        <v>945</v>
      </c>
      <c r="C1352" s="102">
        <v>559</v>
      </c>
      <c r="D1352" s="117"/>
      <c r="E1352" s="112">
        <v>323</v>
      </c>
      <c r="F1352" s="140"/>
      <c r="G1352" s="182"/>
      <c r="H1352" s="107">
        <f>H1353+H1354+H1356</f>
        <v>0</v>
      </c>
      <c r="I1352" s="107">
        <f>I1353+I1354+I1356</f>
        <v>0</v>
      </c>
      <c r="J1352" s="107">
        <f>J1353+J1354+J1356+J1355</f>
        <v>6800</v>
      </c>
      <c r="K1352" s="107">
        <f t="shared" si="652"/>
        <v>6800</v>
      </c>
    </row>
    <row r="1353" spans="1:11" s="100" customFormat="1" hidden="1" x14ac:dyDescent="0.2">
      <c r="A1353" s="95">
        <v>51271</v>
      </c>
      <c r="B1353" s="93" t="s">
        <v>945</v>
      </c>
      <c r="C1353" s="94">
        <v>559</v>
      </c>
      <c r="D1353" s="95" t="s">
        <v>101</v>
      </c>
      <c r="E1353" s="118">
        <v>3231</v>
      </c>
      <c r="F1353" s="141" t="s">
        <v>52</v>
      </c>
      <c r="G1353" s="133"/>
      <c r="H1353" s="317"/>
      <c r="I1353" s="317"/>
      <c r="J1353" s="317">
        <v>3200</v>
      </c>
      <c r="K1353" s="317">
        <f t="shared" si="652"/>
        <v>3200</v>
      </c>
    </row>
    <row r="1354" spans="1:11" s="100" customFormat="1" hidden="1" x14ac:dyDescent="0.2">
      <c r="A1354" s="95">
        <v>51271</v>
      </c>
      <c r="B1354" s="93" t="s">
        <v>945</v>
      </c>
      <c r="C1354" s="94">
        <v>559</v>
      </c>
      <c r="D1354" s="95" t="s">
        <v>101</v>
      </c>
      <c r="E1354" s="118">
        <v>3233</v>
      </c>
      <c r="F1354" s="141" t="s">
        <v>54</v>
      </c>
      <c r="G1354" s="133"/>
      <c r="H1354" s="317"/>
      <c r="I1354" s="317"/>
      <c r="J1354" s="317">
        <v>1600</v>
      </c>
      <c r="K1354" s="317">
        <f t="shared" si="652"/>
        <v>1600</v>
      </c>
    </row>
    <row r="1355" spans="1:11" s="100" customFormat="1" hidden="1" x14ac:dyDescent="0.2">
      <c r="A1355" s="95" t="s">
        <v>783</v>
      </c>
      <c r="B1355" s="93" t="s">
        <v>945</v>
      </c>
      <c r="C1355" s="94">
        <v>559</v>
      </c>
      <c r="D1355" s="95" t="s">
        <v>101</v>
      </c>
      <c r="E1355" s="118">
        <v>3237</v>
      </c>
      <c r="F1355" s="141" t="s">
        <v>58</v>
      </c>
      <c r="G1355" s="133"/>
      <c r="H1355" s="317"/>
      <c r="I1355" s="317"/>
      <c r="J1355" s="317">
        <v>1600</v>
      </c>
      <c r="K1355" s="317">
        <f t="shared" si="652"/>
        <v>1600</v>
      </c>
    </row>
    <row r="1356" spans="1:11" s="100" customFormat="1" hidden="1" x14ac:dyDescent="0.2">
      <c r="A1356" s="95">
        <v>51271</v>
      </c>
      <c r="B1356" s="93" t="s">
        <v>945</v>
      </c>
      <c r="C1356" s="94">
        <v>559</v>
      </c>
      <c r="D1356" s="95" t="s">
        <v>101</v>
      </c>
      <c r="E1356" s="118">
        <v>3239</v>
      </c>
      <c r="F1356" s="141" t="s">
        <v>60</v>
      </c>
      <c r="G1356" s="133"/>
      <c r="H1356" s="317"/>
      <c r="I1356" s="317"/>
      <c r="J1356" s="317">
        <v>400</v>
      </c>
      <c r="K1356" s="317">
        <f t="shared" si="652"/>
        <v>400</v>
      </c>
    </row>
    <row r="1357" spans="1:11" s="100" customFormat="1" ht="67.5" hidden="1" x14ac:dyDescent="0.2">
      <c r="A1357" s="195">
        <v>51271</v>
      </c>
      <c r="B1357" s="170" t="s">
        <v>947</v>
      </c>
      <c r="C1357" s="170"/>
      <c r="D1357" s="170"/>
      <c r="E1357" s="171"/>
      <c r="F1357" s="173" t="s">
        <v>948</v>
      </c>
      <c r="G1357" s="174" t="s">
        <v>616</v>
      </c>
      <c r="H1357" s="248">
        <f t="shared" ref="H1357:I1357" si="662">H1358+H1363+H1372+H1377</f>
        <v>0</v>
      </c>
      <c r="I1357" s="248">
        <f t="shared" si="662"/>
        <v>0</v>
      </c>
      <c r="J1357" s="248">
        <f>J1358+J1363+J1372+J1377</f>
        <v>61500</v>
      </c>
      <c r="K1357" s="248">
        <f t="shared" si="652"/>
        <v>61500</v>
      </c>
    </row>
    <row r="1358" spans="1:11" s="100" customFormat="1" hidden="1" x14ac:dyDescent="0.2">
      <c r="A1358" s="183">
        <v>51271</v>
      </c>
      <c r="B1358" s="164" t="s">
        <v>947</v>
      </c>
      <c r="C1358" s="165">
        <v>43</v>
      </c>
      <c r="D1358" s="164"/>
      <c r="E1358" s="166">
        <v>31</v>
      </c>
      <c r="F1358" s="167"/>
      <c r="G1358" s="167"/>
      <c r="H1358" s="181">
        <f>H1359+H1361</f>
        <v>0</v>
      </c>
      <c r="I1358" s="181">
        <f>I1359+I1361</f>
        <v>0</v>
      </c>
      <c r="J1358" s="181">
        <f>J1359+J1361</f>
        <v>9000</v>
      </c>
      <c r="K1358" s="181">
        <f t="shared" si="652"/>
        <v>9000</v>
      </c>
    </row>
    <row r="1359" spans="1:11" s="100" customFormat="1" hidden="1" x14ac:dyDescent="0.2">
      <c r="A1359" s="117">
        <v>51271</v>
      </c>
      <c r="B1359" s="101" t="s">
        <v>947</v>
      </c>
      <c r="C1359" s="102">
        <v>43</v>
      </c>
      <c r="D1359" s="117"/>
      <c r="E1359" s="112">
        <v>311</v>
      </c>
      <c r="F1359" s="140"/>
      <c r="G1359" s="182"/>
      <c r="H1359" s="107">
        <f t="shared" ref="H1359:J1359" si="663">H1360</f>
        <v>0</v>
      </c>
      <c r="I1359" s="107">
        <f t="shared" si="663"/>
        <v>0</v>
      </c>
      <c r="J1359" s="107">
        <f t="shared" si="663"/>
        <v>8000</v>
      </c>
      <c r="K1359" s="107">
        <f t="shared" si="652"/>
        <v>8000</v>
      </c>
    </row>
    <row r="1360" spans="1:11" s="100" customFormat="1" hidden="1" x14ac:dyDescent="0.2">
      <c r="A1360" s="95">
        <v>51271</v>
      </c>
      <c r="B1360" s="93" t="s">
        <v>947</v>
      </c>
      <c r="C1360" s="94">
        <v>43</v>
      </c>
      <c r="D1360" s="95" t="s">
        <v>101</v>
      </c>
      <c r="E1360" s="118">
        <v>3111</v>
      </c>
      <c r="F1360" s="141" t="s">
        <v>33</v>
      </c>
      <c r="G1360" s="133"/>
      <c r="H1360" s="317"/>
      <c r="I1360" s="317"/>
      <c r="J1360" s="317">
        <v>8000</v>
      </c>
      <c r="K1360" s="317">
        <f t="shared" si="652"/>
        <v>8000</v>
      </c>
    </row>
    <row r="1361" spans="1:11" s="100" customFormat="1" hidden="1" x14ac:dyDescent="0.2">
      <c r="A1361" s="117">
        <v>51271</v>
      </c>
      <c r="B1361" s="101" t="s">
        <v>947</v>
      </c>
      <c r="C1361" s="102">
        <v>43</v>
      </c>
      <c r="D1361" s="117"/>
      <c r="E1361" s="112">
        <v>313</v>
      </c>
      <c r="F1361" s="140"/>
      <c r="G1361" s="182"/>
      <c r="H1361" s="107">
        <f>H1362</f>
        <v>0</v>
      </c>
      <c r="I1361" s="107">
        <f>I1362</f>
        <v>0</v>
      </c>
      <c r="J1361" s="107">
        <f>J1362</f>
        <v>1000</v>
      </c>
      <c r="K1361" s="107">
        <f t="shared" si="652"/>
        <v>1000</v>
      </c>
    </row>
    <row r="1362" spans="1:11" s="100" customFormat="1" hidden="1" x14ac:dyDescent="0.2">
      <c r="A1362" s="95">
        <v>51271</v>
      </c>
      <c r="B1362" s="93" t="s">
        <v>947</v>
      </c>
      <c r="C1362" s="94">
        <v>43</v>
      </c>
      <c r="D1362" s="95" t="s">
        <v>101</v>
      </c>
      <c r="E1362" s="118">
        <v>3132</v>
      </c>
      <c r="F1362" s="141" t="s">
        <v>40</v>
      </c>
      <c r="G1362" s="133"/>
      <c r="H1362" s="317"/>
      <c r="I1362" s="317"/>
      <c r="J1362" s="317">
        <v>1000</v>
      </c>
      <c r="K1362" s="317">
        <f t="shared" si="652"/>
        <v>1000</v>
      </c>
    </row>
    <row r="1363" spans="1:11" s="100" customFormat="1" hidden="1" x14ac:dyDescent="0.2">
      <c r="A1363" s="183">
        <v>51271</v>
      </c>
      <c r="B1363" s="164" t="s">
        <v>947</v>
      </c>
      <c r="C1363" s="165">
        <v>43</v>
      </c>
      <c r="D1363" s="164"/>
      <c r="E1363" s="166">
        <v>32</v>
      </c>
      <c r="F1363" s="167"/>
      <c r="G1363" s="167"/>
      <c r="H1363" s="181">
        <f>H1364+H1367</f>
        <v>0</v>
      </c>
      <c r="I1363" s="181">
        <f>I1364+I1367</f>
        <v>0</v>
      </c>
      <c r="J1363" s="181">
        <f>J1364+J1367</f>
        <v>3000</v>
      </c>
      <c r="K1363" s="181">
        <f t="shared" si="652"/>
        <v>3000</v>
      </c>
    </row>
    <row r="1364" spans="1:11" s="100" customFormat="1" hidden="1" x14ac:dyDescent="0.2">
      <c r="A1364" s="117">
        <v>51271</v>
      </c>
      <c r="B1364" s="101" t="s">
        <v>947</v>
      </c>
      <c r="C1364" s="102">
        <v>43</v>
      </c>
      <c r="D1364" s="117"/>
      <c r="E1364" s="112">
        <v>321</v>
      </c>
      <c r="F1364" s="140"/>
      <c r="G1364" s="182"/>
      <c r="H1364" s="107">
        <f>H1365+H1366</f>
        <v>0</v>
      </c>
      <c r="I1364" s="107">
        <f>I1365+I1366</f>
        <v>0</v>
      </c>
      <c r="J1364" s="107">
        <f>J1365+J1366</f>
        <v>700</v>
      </c>
      <c r="K1364" s="107">
        <f t="shared" si="652"/>
        <v>700</v>
      </c>
    </row>
    <row r="1365" spans="1:11" s="100" customFormat="1" hidden="1" x14ac:dyDescent="0.2">
      <c r="A1365" s="95">
        <v>51271</v>
      </c>
      <c r="B1365" s="93" t="s">
        <v>947</v>
      </c>
      <c r="C1365" s="94">
        <v>43</v>
      </c>
      <c r="D1365" s="95" t="s">
        <v>101</v>
      </c>
      <c r="E1365" s="118">
        <v>3211</v>
      </c>
      <c r="F1365" s="141" t="s">
        <v>42</v>
      </c>
      <c r="G1365" s="133"/>
      <c r="H1365" s="317"/>
      <c r="I1365" s="317"/>
      <c r="J1365" s="317">
        <v>600</v>
      </c>
      <c r="K1365" s="317">
        <f t="shared" si="652"/>
        <v>600</v>
      </c>
    </row>
    <row r="1366" spans="1:11" s="100" customFormat="1" ht="30" hidden="1" x14ac:dyDescent="0.2">
      <c r="A1366" s="95">
        <v>51271</v>
      </c>
      <c r="B1366" s="93" t="s">
        <v>947</v>
      </c>
      <c r="C1366" s="94">
        <v>43</v>
      </c>
      <c r="D1366" s="95" t="s">
        <v>101</v>
      </c>
      <c r="E1366" s="118">
        <v>3212</v>
      </c>
      <c r="F1366" s="141" t="s">
        <v>43</v>
      </c>
      <c r="G1366" s="133"/>
      <c r="H1366" s="317"/>
      <c r="I1366" s="317"/>
      <c r="J1366" s="317">
        <v>100</v>
      </c>
      <c r="K1366" s="317">
        <f t="shared" si="652"/>
        <v>100</v>
      </c>
    </row>
    <row r="1367" spans="1:11" s="100" customFormat="1" hidden="1" x14ac:dyDescent="0.2">
      <c r="A1367" s="117">
        <v>51271</v>
      </c>
      <c r="B1367" s="101" t="s">
        <v>947</v>
      </c>
      <c r="C1367" s="102">
        <v>43</v>
      </c>
      <c r="D1367" s="117"/>
      <c r="E1367" s="112">
        <v>323</v>
      </c>
      <c r="F1367" s="140"/>
      <c r="G1367" s="182"/>
      <c r="H1367" s="107">
        <f>H1368+H1369+H1371</f>
        <v>0</v>
      </c>
      <c r="I1367" s="107">
        <f>I1368+I1369+I1371</f>
        <v>0</v>
      </c>
      <c r="J1367" s="107">
        <f>J1368+J1369+J1371+J1370</f>
        <v>2300</v>
      </c>
      <c r="K1367" s="107">
        <f t="shared" si="652"/>
        <v>2300</v>
      </c>
    </row>
    <row r="1368" spans="1:11" s="100" customFormat="1" hidden="1" x14ac:dyDescent="0.2">
      <c r="A1368" s="95">
        <v>51271</v>
      </c>
      <c r="B1368" s="93" t="s">
        <v>947</v>
      </c>
      <c r="C1368" s="94">
        <v>43</v>
      </c>
      <c r="D1368" s="95" t="s">
        <v>101</v>
      </c>
      <c r="E1368" s="118">
        <v>3231</v>
      </c>
      <c r="F1368" s="141" t="s">
        <v>52</v>
      </c>
      <c r="G1368" s="133"/>
      <c r="H1368" s="317"/>
      <c r="I1368" s="317"/>
      <c r="J1368" s="317">
        <v>300</v>
      </c>
      <c r="K1368" s="317">
        <f t="shared" si="652"/>
        <v>300</v>
      </c>
    </row>
    <row r="1369" spans="1:11" s="100" customFormat="1" hidden="1" x14ac:dyDescent="0.2">
      <c r="A1369" s="95">
        <v>51271</v>
      </c>
      <c r="B1369" s="93" t="s">
        <v>947</v>
      </c>
      <c r="C1369" s="94">
        <v>43</v>
      </c>
      <c r="D1369" s="95" t="s">
        <v>101</v>
      </c>
      <c r="E1369" s="118">
        <v>3233</v>
      </c>
      <c r="F1369" s="141" t="s">
        <v>54</v>
      </c>
      <c r="G1369" s="133"/>
      <c r="H1369" s="317"/>
      <c r="I1369" s="317"/>
      <c r="J1369" s="317">
        <v>400</v>
      </c>
      <c r="K1369" s="317">
        <f t="shared" si="652"/>
        <v>400</v>
      </c>
    </row>
    <row r="1370" spans="1:11" s="100" customFormat="1" hidden="1" x14ac:dyDescent="0.2">
      <c r="A1370" s="95" t="s">
        <v>783</v>
      </c>
      <c r="B1370" s="93" t="s">
        <v>947</v>
      </c>
      <c r="C1370" s="94">
        <v>43</v>
      </c>
      <c r="D1370" s="95" t="s">
        <v>101</v>
      </c>
      <c r="E1370" s="118">
        <v>3237</v>
      </c>
      <c r="F1370" s="141" t="s">
        <v>58</v>
      </c>
      <c r="G1370" s="133"/>
      <c r="H1370" s="317"/>
      <c r="I1370" s="317"/>
      <c r="J1370" s="317">
        <v>1500</v>
      </c>
      <c r="K1370" s="317">
        <f t="shared" si="652"/>
        <v>1500</v>
      </c>
    </row>
    <row r="1371" spans="1:11" s="100" customFormat="1" hidden="1" x14ac:dyDescent="0.2">
      <c r="A1371" s="95">
        <v>51271</v>
      </c>
      <c r="B1371" s="93" t="s">
        <v>947</v>
      </c>
      <c r="C1371" s="94">
        <v>43</v>
      </c>
      <c r="D1371" s="95" t="s">
        <v>101</v>
      </c>
      <c r="E1371" s="118">
        <v>3239</v>
      </c>
      <c r="F1371" s="141" t="s">
        <v>60</v>
      </c>
      <c r="G1371" s="133"/>
      <c r="H1371" s="317"/>
      <c r="I1371" s="317"/>
      <c r="J1371" s="317">
        <v>100</v>
      </c>
      <c r="K1371" s="317">
        <f t="shared" si="652"/>
        <v>100</v>
      </c>
    </row>
    <row r="1372" spans="1:11" s="100" customFormat="1" hidden="1" x14ac:dyDescent="0.2">
      <c r="A1372" s="183">
        <v>51271</v>
      </c>
      <c r="B1372" s="164" t="s">
        <v>947</v>
      </c>
      <c r="C1372" s="165">
        <v>559</v>
      </c>
      <c r="D1372" s="164"/>
      <c r="E1372" s="166">
        <v>31</v>
      </c>
      <c r="F1372" s="167"/>
      <c r="G1372" s="167"/>
      <c r="H1372" s="181">
        <f>H1373+H1375</f>
        <v>0</v>
      </c>
      <c r="I1372" s="181">
        <f>I1373+I1375</f>
        <v>0</v>
      </c>
      <c r="J1372" s="181">
        <f>J1373+J1375</f>
        <v>36000</v>
      </c>
      <c r="K1372" s="181">
        <f t="shared" si="652"/>
        <v>36000</v>
      </c>
    </row>
    <row r="1373" spans="1:11" s="100" customFormat="1" hidden="1" x14ac:dyDescent="0.2">
      <c r="A1373" s="117">
        <v>51271</v>
      </c>
      <c r="B1373" s="101" t="s">
        <v>947</v>
      </c>
      <c r="C1373" s="102">
        <v>559</v>
      </c>
      <c r="D1373" s="117"/>
      <c r="E1373" s="112">
        <v>311</v>
      </c>
      <c r="F1373" s="140"/>
      <c r="G1373" s="182"/>
      <c r="H1373" s="107">
        <f t="shared" ref="H1373:J1373" si="664">H1374</f>
        <v>0</v>
      </c>
      <c r="I1373" s="107">
        <f t="shared" si="664"/>
        <v>0</v>
      </c>
      <c r="J1373" s="107">
        <f t="shared" si="664"/>
        <v>32000</v>
      </c>
      <c r="K1373" s="107">
        <f t="shared" si="652"/>
        <v>32000</v>
      </c>
    </row>
    <row r="1374" spans="1:11" s="100" customFormat="1" hidden="1" x14ac:dyDescent="0.2">
      <c r="A1374" s="95">
        <v>51271</v>
      </c>
      <c r="B1374" s="93" t="s">
        <v>947</v>
      </c>
      <c r="C1374" s="94">
        <v>559</v>
      </c>
      <c r="D1374" s="95" t="s">
        <v>101</v>
      </c>
      <c r="E1374" s="118">
        <v>3111</v>
      </c>
      <c r="F1374" s="141" t="s">
        <v>33</v>
      </c>
      <c r="G1374" s="133"/>
      <c r="H1374" s="317"/>
      <c r="I1374" s="317"/>
      <c r="J1374" s="317">
        <v>32000</v>
      </c>
      <c r="K1374" s="317">
        <f t="shared" si="652"/>
        <v>32000</v>
      </c>
    </row>
    <row r="1375" spans="1:11" s="100" customFormat="1" hidden="1" x14ac:dyDescent="0.2">
      <c r="A1375" s="117">
        <v>51271</v>
      </c>
      <c r="B1375" s="101" t="s">
        <v>947</v>
      </c>
      <c r="C1375" s="102">
        <v>559</v>
      </c>
      <c r="D1375" s="117"/>
      <c r="E1375" s="112">
        <v>313</v>
      </c>
      <c r="F1375" s="140"/>
      <c r="G1375" s="182"/>
      <c r="H1375" s="107">
        <f>H1376</f>
        <v>0</v>
      </c>
      <c r="I1375" s="107">
        <f>I1376</f>
        <v>0</v>
      </c>
      <c r="J1375" s="107">
        <f>J1376</f>
        <v>4000</v>
      </c>
      <c r="K1375" s="107">
        <f t="shared" si="652"/>
        <v>4000</v>
      </c>
    </row>
    <row r="1376" spans="1:11" s="100" customFormat="1" hidden="1" x14ac:dyDescent="0.2">
      <c r="A1376" s="95">
        <v>51271</v>
      </c>
      <c r="B1376" s="93" t="s">
        <v>947</v>
      </c>
      <c r="C1376" s="94">
        <v>559</v>
      </c>
      <c r="D1376" s="95" t="s">
        <v>101</v>
      </c>
      <c r="E1376" s="118">
        <v>3132</v>
      </c>
      <c r="F1376" s="141" t="s">
        <v>40</v>
      </c>
      <c r="G1376" s="133"/>
      <c r="H1376" s="317"/>
      <c r="I1376" s="317"/>
      <c r="J1376" s="317">
        <v>4000</v>
      </c>
      <c r="K1376" s="317">
        <f t="shared" si="652"/>
        <v>4000</v>
      </c>
    </row>
    <row r="1377" spans="1:11" s="100" customFormat="1" hidden="1" x14ac:dyDescent="0.2">
      <c r="A1377" s="183">
        <v>51271</v>
      </c>
      <c r="B1377" s="164" t="s">
        <v>947</v>
      </c>
      <c r="C1377" s="165">
        <v>559</v>
      </c>
      <c r="D1377" s="164"/>
      <c r="E1377" s="166">
        <v>32</v>
      </c>
      <c r="F1377" s="167"/>
      <c r="G1377" s="167"/>
      <c r="H1377" s="181">
        <f>H1378+H1381</f>
        <v>0</v>
      </c>
      <c r="I1377" s="181">
        <f>I1378+I1381</f>
        <v>0</v>
      </c>
      <c r="J1377" s="181">
        <f>J1378+J1381</f>
        <v>13500</v>
      </c>
      <c r="K1377" s="181">
        <f t="shared" si="652"/>
        <v>13500</v>
      </c>
    </row>
    <row r="1378" spans="1:11" s="100" customFormat="1" hidden="1" x14ac:dyDescent="0.2">
      <c r="A1378" s="117">
        <v>51271</v>
      </c>
      <c r="B1378" s="101" t="s">
        <v>947</v>
      </c>
      <c r="C1378" s="102">
        <v>559</v>
      </c>
      <c r="D1378" s="117"/>
      <c r="E1378" s="112">
        <v>321</v>
      </c>
      <c r="F1378" s="140"/>
      <c r="G1378" s="182"/>
      <c r="H1378" s="107">
        <f>H1379+H1380</f>
        <v>0</v>
      </c>
      <c r="I1378" s="107">
        <f>I1379+I1380</f>
        <v>0</v>
      </c>
      <c r="J1378" s="107">
        <f>J1379+J1380</f>
        <v>2800</v>
      </c>
      <c r="K1378" s="107">
        <f t="shared" si="652"/>
        <v>2800</v>
      </c>
    </row>
    <row r="1379" spans="1:11" s="100" customFormat="1" hidden="1" x14ac:dyDescent="0.2">
      <c r="A1379" s="95">
        <v>51271</v>
      </c>
      <c r="B1379" s="93" t="s">
        <v>947</v>
      </c>
      <c r="C1379" s="94">
        <v>559</v>
      </c>
      <c r="D1379" s="95" t="s">
        <v>101</v>
      </c>
      <c r="E1379" s="118">
        <v>3211</v>
      </c>
      <c r="F1379" s="141" t="s">
        <v>42</v>
      </c>
      <c r="G1379" s="133"/>
      <c r="H1379" s="317"/>
      <c r="I1379" s="317"/>
      <c r="J1379" s="317">
        <v>2400</v>
      </c>
      <c r="K1379" s="317">
        <f t="shared" si="652"/>
        <v>2400</v>
      </c>
    </row>
    <row r="1380" spans="1:11" s="100" customFormat="1" ht="30" hidden="1" x14ac:dyDescent="0.2">
      <c r="A1380" s="95">
        <v>51271</v>
      </c>
      <c r="B1380" s="93" t="s">
        <v>947</v>
      </c>
      <c r="C1380" s="94">
        <v>559</v>
      </c>
      <c r="D1380" s="95" t="s">
        <v>101</v>
      </c>
      <c r="E1380" s="118">
        <v>3212</v>
      </c>
      <c r="F1380" s="141" t="s">
        <v>43</v>
      </c>
      <c r="G1380" s="133"/>
      <c r="H1380" s="317"/>
      <c r="I1380" s="317"/>
      <c r="J1380" s="317">
        <v>400</v>
      </c>
      <c r="K1380" s="317">
        <f t="shared" si="652"/>
        <v>400</v>
      </c>
    </row>
    <row r="1381" spans="1:11" s="100" customFormat="1" hidden="1" x14ac:dyDescent="0.2">
      <c r="A1381" s="117">
        <v>51271</v>
      </c>
      <c r="B1381" s="101" t="s">
        <v>947</v>
      </c>
      <c r="C1381" s="102">
        <v>559</v>
      </c>
      <c r="D1381" s="117"/>
      <c r="E1381" s="112">
        <v>323</v>
      </c>
      <c r="F1381" s="140"/>
      <c r="G1381" s="182"/>
      <c r="H1381" s="107">
        <f>H1382+H1383+H1385</f>
        <v>0</v>
      </c>
      <c r="I1381" s="107">
        <f>I1382+I1383+I1385</f>
        <v>0</v>
      </c>
      <c r="J1381" s="107">
        <f>J1382+J1383+J1385+J1384</f>
        <v>10700</v>
      </c>
      <c r="K1381" s="107">
        <f t="shared" si="652"/>
        <v>10700</v>
      </c>
    </row>
    <row r="1382" spans="1:11" s="100" customFormat="1" hidden="1" x14ac:dyDescent="0.2">
      <c r="A1382" s="95">
        <v>51271</v>
      </c>
      <c r="B1382" s="93" t="s">
        <v>947</v>
      </c>
      <c r="C1382" s="94">
        <v>559</v>
      </c>
      <c r="D1382" s="95" t="s">
        <v>101</v>
      </c>
      <c r="E1382" s="118">
        <v>3231</v>
      </c>
      <c r="F1382" s="141" t="s">
        <v>52</v>
      </c>
      <c r="G1382" s="133"/>
      <c r="H1382" s="317"/>
      <c r="I1382" s="317"/>
      <c r="J1382" s="317">
        <v>1200</v>
      </c>
      <c r="K1382" s="317">
        <f t="shared" si="652"/>
        <v>1200</v>
      </c>
    </row>
    <row r="1383" spans="1:11" s="100" customFormat="1" hidden="1" x14ac:dyDescent="0.2">
      <c r="A1383" s="95">
        <v>51271</v>
      </c>
      <c r="B1383" s="93" t="s">
        <v>947</v>
      </c>
      <c r="C1383" s="94">
        <v>559</v>
      </c>
      <c r="D1383" s="95" t="s">
        <v>101</v>
      </c>
      <c r="E1383" s="118">
        <v>3233</v>
      </c>
      <c r="F1383" s="141" t="s">
        <v>54</v>
      </c>
      <c r="G1383" s="133"/>
      <c r="H1383" s="317"/>
      <c r="I1383" s="317"/>
      <c r="J1383" s="317">
        <v>1600</v>
      </c>
      <c r="K1383" s="317">
        <f t="shared" si="652"/>
        <v>1600</v>
      </c>
    </row>
    <row r="1384" spans="1:11" s="100" customFormat="1" hidden="1" x14ac:dyDescent="0.2">
      <c r="A1384" s="95" t="s">
        <v>783</v>
      </c>
      <c r="B1384" s="93" t="s">
        <v>947</v>
      </c>
      <c r="C1384" s="94">
        <v>559</v>
      </c>
      <c r="D1384" s="95" t="s">
        <v>101</v>
      </c>
      <c r="E1384" s="118">
        <v>3237</v>
      </c>
      <c r="F1384" s="141" t="s">
        <v>58</v>
      </c>
      <c r="G1384" s="133"/>
      <c r="H1384" s="317"/>
      <c r="I1384" s="317"/>
      <c r="J1384" s="317">
        <v>7500</v>
      </c>
      <c r="K1384" s="317">
        <f t="shared" si="652"/>
        <v>7500</v>
      </c>
    </row>
    <row r="1385" spans="1:11" s="100" customFormat="1" hidden="1" x14ac:dyDescent="0.2">
      <c r="A1385" s="95">
        <v>51271</v>
      </c>
      <c r="B1385" s="93" t="s">
        <v>947</v>
      </c>
      <c r="C1385" s="94">
        <v>559</v>
      </c>
      <c r="D1385" s="95" t="s">
        <v>101</v>
      </c>
      <c r="E1385" s="118">
        <v>3239</v>
      </c>
      <c r="F1385" s="141" t="s">
        <v>60</v>
      </c>
      <c r="G1385" s="133"/>
      <c r="H1385" s="317"/>
      <c r="I1385" s="317"/>
      <c r="J1385" s="317">
        <v>400</v>
      </c>
      <c r="K1385" s="317">
        <f t="shared" si="652"/>
        <v>400</v>
      </c>
    </row>
    <row r="1386" spans="1:11" s="100" customFormat="1" ht="67.5" hidden="1" x14ac:dyDescent="0.2">
      <c r="A1386" s="195">
        <v>51271</v>
      </c>
      <c r="B1386" s="170" t="s">
        <v>949</v>
      </c>
      <c r="C1386" s="170"/>
      <c r="D1386" s="170"/>
      <c r="E1386" s="171"/>
      <c r="F1386" s="173" t="s">
        <v>950</v>
      </c>
      <c r="G1386" s="174" t="s">
        <v>616</v>
      </c>
      <c r="H1386" s="248">
        <f>H1387+H1392+H1401+H1406</f>
        <v>0</v>
      </c>
      <c r="I1386" s="248">
        <f>I1387+I1392+I1401+I1406</f>
        <v>0</v>
      </c>
      <c r="J1386" s="248">
        <f>J1387+J1392+J1401+J1406</f>
        <v>67870</v>
      </c>
      <c r="K1386" s="248">
        <f t="shared" si="652"/>
        <v>67870</v>
      </c>
    </row>
    <row r="1387" spans="1:11" s="100" customFormat="1" hidden="1" x14ac:dyDescent="0.2">
      <c r="A1387" s="194">
        <v>51271</v>
      </c>
      <c r="B1387" s="194" t="s">
        <v>949</v>
      </c>
      <c r="C1387" s="165">
        <v>43</v>
      </c>
      <c r="D1387" s="194"/>
      <c r="E1387" s="318">
        <v>31</v>
      </c>
      <c r="F1387" s="319"/>
      <c r="G1387" s="320"/>
      <c r="H1387" s="181">
        <f>H1388+H1390</f>
        <v>0</v>
      </c>
      <c r="I1387" s="181">
        <f t="shared" ref="I1387:J1387" si="665">I1388+I1390</f>
        <v>0</v>
      </c>
      <c r="J1387" s="181">
        <f t="shared" si="665"/>
        <v>11200</v>
      </c>
      <c r="K1387" s="181">
        <f t="shared" si="652"/>
        <v>11200</v>
      </c>
    </row>
    <row r="1388" spans="1:11" s="100" customFormat="1" hidden="1" x14ac:dyDescent="0.2">
      <c r="A1388" s="117">
        <v>51271</v>
      </c>
      <c r="B1388" s="117" t="s">
        <v>949</v>
      </c>
      <c r="C1388" s="102">
        <v>43</v>
      </c>
      <c r="D1388" s="117"/>
      <c r="E1388" s="112">
        <v>311</v>
      </c>
      <c r="F1388" s="140"/>
      <c r="G1388" s="182"/>
      <c r="H1388" s="156">
        <f>H1389</f>
        <v>0</v>
      </c>
      <c r="I1388" s="156">
        <f>I1389</f>
        <v>0</v>
      </c>
      <c r="J1388" s="156">
        <f>J1389</f>
        <v>9600</v>
      </c>
      <c r="K1388" s="156">
        <f t="shared" si="652"/>
        <v>9600</v>
      </c>
    </row>
    <row r="1389" spans="1:11" s="100" customFormat="1" hidden="1" x14ac:dyDescent="0.2">
      <c r="A1389" s="95">
        <v>51271</v>
      </c>
      <c r="B1389" s="95" t="s">
        <v>949</v>
      </c>
      <c r="C1389" s="94">
        <v>43</v>
      </c>
      <c r="D1389" s="95" t="s">
        <v>101</v>
      </c>
      <c r="E1389" s="118">
        <v>3111</v>
      </c>
      <c r="F1389" s="141" t="s">
        <v>33</v>
      </c>
      <c r="G1389" s="133"/>
      <c r="H1389" s="228"/>
      <c r="I1389" s="228"/>
      <c r="J1389" s="228">
        <v>9600</v>
      </c>
      <c r="K1389" s="228">
        <f t="shared" si="652"/>
        <v>9600</v>
      </c>
    </row>
    <row r="1390" spans="1:11" s="100" customFormat="1" hidden="1" x14ac:dyDescent="0.2">
      <c r="A1390" s="117">
        <v>51271</v>
      </c>
      <c r="B1390" s="117" t="s">
        <v>949</v>
      </c>
      <c r="C1390" s="102">
        <v>43</v>
      </c>
      <c r="D1390" s="117"/>
      <c r="E1390" s="112">
        <v>313</v>
      </c>
      <c r="F1390" s="140"/>
      <c r="G1390" s="182"/>
      <c r="H1390" s="156">
        <f>H1391</f>
        <v>0</v>
      </c>
      <c r="I1390" s="156">
        <f>I1391</f>
        <v>0</v>
      </c>
      <c r="J1390" s="156">
        <f>J1391</f>
        <v>1600</v>
      </c>
      <c r="K1390" s="156">
        <f t="shared" si="652"/>
        <v>1600</v>
      </c>
    </row>
    <row r="1391" spans="1:11" s="100" customFormat="1" hidden="1" x14ac:dyDescent="0.2">
      <c r="A1391" s="95">
        <v>51271</v>
      </c>
      <c r="B1391" s="95" t="s">
        <v>949</v>
      </c>
      <c r="C1391" s="94">
        <v>43</v>
      </c>
      <c r="D1391" s="95" t="s">
        <v>101</v>
      </c>
      <c r="E1391" s="118">
        <v>3132</v>
      </c>
      <c r="F1391" s="141" t="s">
        <v>40</v>
      </c>
      <c r="G1391" s="133"/>
      <c r="H1391" s="228"/>
      <c r="I1391" s="228"/>
      <c r="J1391" s="228">
        <v>1600</v>
      </c>
      <c r="K1391" s="228">
        <f t="shared" si="652"/>
        <v>1600</v>
      </c>
    </row>
    <row r="1392" spans="1:11" s="100" customFormat="1" hidden="1" x14ac:dyDescent="0.2">
      <c r="A1392" s="194">
        <v>51271</v>
      </c>
      <c r="B1392" s="194" t="s">
        <v>949</v>
      </c>
      <c r="C1392" s="165">
        <v>43</v>
      </c>
      <c r="D1392" s="194"/>
      <c r="E1392" s="318">
        <v>32</v>
      </c>
      <c r="F1392" s="319"/>
      <c r="G1392" s="320"/>
      <c r="H1392" s="181">
        <f>H1393+H1396</f>
        <v>0</v>
      </c>
      <c r="I1392" s="181">
        <f t="shared" ref="I1392:J1392" si="666">I1393+I1396</f>
        <v>0</v>
      </c>
      <c r="J1392" s="181">
        <f t="shared" si="666"/>
        <v>2380</v>
      </c>
      <c r="K1392" s="181">
        <f t="shared" si="652"/>
        <v>2380</v>
      </c>
    </row>
    <row r="1393" spans="1:11" s="100" customFormat="1" hidden="1" x14ac:dyDescent="0.2">
      <c r="A1393" s="117">
        <v>51271</v>
      </c>
      <c r="B1393" s="117" t="s">
        <v>949</v>
      </c>
      <c r="C1393" s="102">
        <v>43</v>
      </c>
      <c r="D1393" s="117"/>
      <c r="E1393" s="112">
        <v>321</v>
      </c>
      <c r="F1393" s="140"/>
      <c r="G1393" s="182"/>
      <c r="H1393" s="156">
        <f>SUM(H1394:H1395)</f>
        <v>0</v>
      </c>
      <c r="I1393" s="156">
        <f>SUM(I1394:I1395)</f>
        <v>0</v>
      </c>
      <c r="J1393" s="156">
        <f>SUM(J1394:J1395)</f>
        <v>680</v>
      </c>
      <c r="K1393" s="156">
        <f t="shared" si="652"/>
        <v>680</v>
      </c>
    </row>
    <row r="1394" spans="1:11" s="100" customFormat="1" hidden="1" x14ac:dyDescent="0.2">
      <c r="A1394" s="95">
        <v>51271</v>
      </c>
      <c r="B1394" s="95" t="s">
        <v>949</v>
      </c>
      <c r="C1394" s="94">
        <v>43</v>
      </c>
      <c r="D1394" s="95" t="s">
        <v>101</v>
      </c>
      <c r="E1394" s="118">
        <v>3211</v>
      </c>
      <c r="F1394" s="141" t="s">
        <v>42</v>
      </c>
      <c r="G1394" s="133"/>
      <c r="H1394" s="228"/>
      <c r="I1394" s="228"/>
      <c r="J1394" s="228">
        <v>600</v>
      </c>
      <c r="K1394" s="228">
        <f t="shared" si="652"/>
        <v>600</v>
      </c>
    </row>
    <row r="1395" spans="1:11" s="100" customFormat="1" ht="30" hidden="1" x14ac:dyDescent="0.2">
      <c r="A1395" s="95">
        <v>51271</v>
      </c>
      <c r="B1395" s="95" t="s">
        <v>949</v>
      </c>
      <c r="C1395" s="94">
        <v>43</v>
      </c>
      <c r="D1395" s="95" t="s">
        <v>101</v>
      </c>
      <c r="E1395" s="118">
        <v>3212</v>
      </c>
      <c r="F1395" s="141" t="s">
        <v>43</v>
      </c>
      <c r="G1395" s="133"/>
      <c r="H1395" s="228"/>
      <c r="I1395" s="228"/>
      <c r="J1395" s="228">
        <v>80</v>
      </c>
      <c r="K1395" s="228">
        <f t="shared" si="652"/>
        <v>80</v>
      </c>
    </row>
    <row r="1396" spans="1:11" s="100" customFormat="1" hidden="1" x14ac:dyDescent="0.2">
      <c r="A1396" s="117">
        <v>51271</v>
      </c>
      <c r="B1396" s="101" t="s">
        <v>949</v>
      </c>
      <c r="C1396" s="102">
        <v>43</v>
      </c>
      <c r="D1396" s="117"/>
      <c r="E1396" s="112">
        <v>323</v>
      </c>
      <c r="F1396" s="140"/>
      <c r="G1396" s="182"/>
      <c r="H1396" s="156">
        <f t="shared" ref="H1396:I1396" si="667">H1397+H1398+H1400+H1399</f>
        <v>0</v>
      </c>
      <c r="I1396" s="156">
        <f t="shared" si="667"/>
        <v>0</v>
      </c>
      <c r="J1396" s="156">
        <f>J1397+J1398+J1400+J1399</f>
        <v>1700</v>
      </c>
      <c r="K1396" s="156">
        <f t="shared" si="652"/>
        <v>1700</v>
      </c>
    </row>
    <row r="1397" spans="1:11" s="100" customFormat="1" hidden="1" x14ac:dyDescent="0.2">
      <c r="A1397" s="95">
        <v>51271</v>
      </c>
      <c r="B1397" s="93" t="s">
        <v>949</v>
      </c>
      <c r="C1397" s="94">
        <v>43</v>
      </c>
      <c r="D1397" s="95" t="s">
        <v>101</v>
      </c>
      <c r="E1397" s="118">
        <v>3231</v>
      </c>
      <c r="F1397" s="141" t="s">
        <v>52</v>
      </c>
      <c r="G1397" s="182"/>
      <c r="H1397" s="156"/>
      <c r="I1397" s="156"/>
      <c r="J1397" s="268">
        <v>800</v>
      </c>
      <c r="K1397" s="268">
        <f t="shared" si="652"/>
        <v>800</v>
      </c>
    </row>
    <row r="1398" spans="1:11" s="100" customFormat="1" hidden="1" x14ac:dyDescent="0.2">
      <c r="A1398" s="95">
        <v>51271</v>
      </c>
      <c r="B1398" s="93" t="s">
        <v>949</v>
      </c>
      <c r="C1398" s="94">
        <v>43</v>
      </c>
      <c r="D1398" s="95" t="s">
        <v>101</v>
      </c>
      <c r="E1398" s="118">
        <v>3233</v>
      </c>
      <c r="F1398" s="141" t="s">
        <v>54</v>
      </c>
      <c r="G1398" s="182"/>
      <c r="H1398" s="156"/>
      <c r="I1398" s="156"/>
      <c r="J1398" s="268">
        <v>400</v>
      </c>
      <c r="K1398" s="268">
        <f t="shared" si="652"/>
        <v>400</v>
      </c>
    </row>
    <row r="1399" spans="1:11" s="100" customFormat="1" hidden="1" x14ac:dyDescent="0.2">
      <c r="A1399" s="95" t="s">
        <v>783</v>
      </c>
      <c r="B1399" s="93" t="s">
        <v>949</v>
      </c>
      <c r="C1399" s="94">
        <v>43</v>
      </c>
      <c r="D1399" s="95" t="s">
        <v>101</v>
      </c>
      <c r="E1399" s="118">
        <v>3237</v>
      </c>
      <c r="F1399" s="141" t="s">
        <v>58</v>
      </c>
      <c r="G1399" s="182"/>
      <c r="H1399" s="156"/>
      <c r="I1399" s="156"/>
      <c r="J1399" s="268">
        <v>400</v>
      </c>
      <c r="K1399" s="268">
        <f t="shared" si="652"/>
        <v>400</v>
      </c>
    </row>
    <row r="1400" spans="1:11" s="100" customFormat="1" hidden="1" x14ac:dyDescent="0.2">
      <c r="A1400" s="95">
        <v>51271</v>
      </c>
      <c r="B1400" s="93" t="s">
        <v>949</v>
      </c>
      <c r="C1400" s="94">
        <v>43</v>
      </c>
      <c r="D1400" s="95" t="s">
        <v>101</v>
      </c>
      <c r="E1400" s="118">
        <v>3239</v>
      </c>
      <c r="F1400" s="141" t="s">
        <v>60</v>
      </c>
      <c r="G1400" s="182"/>
      <c r="H1400" s="156"/>
      <c r="I1400" s="156"/>
      <c r="J1400" s="268">
        <v>100</v>
      </c>
      <c r="K1400" s="268">
        <f t="shared" si="652"/>
        <v>100</v>
      </c>
    </row>
    <row r="1401" spans="1:11" s="100" customFormat="1" hidden="1" x14ac:dyDescent="0.2">
      <c r="A1401" s="194">
        <v>51271</v>
      </c>
      <c r="B1401" s="194" t="s">
        <v>949</v>
      </c>
      <c r="C1401" s="165">
        <v>559</v>
      </c>
      <c r="D1401" s="194"/>
      <c r="E1401" s="318">
        <v>31</v>
      </c>
      <c r="F1401" s="319"/>
      <c r="G1401" s="320"/>
      <c r="H1401" s="181">
        <f>H1402+H1404</f>
        <v>0</v>
      </c>
      <c r="I1401" s="181">
        <f t="shared" ref="I1401:J1401" si="668">I1402+I1404</f>
        <v>0</v>
      </c>
      <c r="J1401" s="181">
        <f t="shared" si="668"/>
        <v>44800</v>
      </c>
      <c r="K1401" s="181">
        <f t="shared" si="652"/>
        <v>44800</v>
      </c>
    </row>
    <row r="1402" spans="1:11" s="100" customFormat="1" hidden="1" x14ac:dyDescent="0.2">
      <c r="A1402" s="117">
        <v>51271</v>
      </c>
      <c r="B1402" s="117" t="s">
        <v>949</v>
      </c>
      <c r="C1402" s="102">
        <v>559</v>
      </c>
      <c r="D1402" s="117"/>
      <c r="E1402" s="112">
        <v>311</v>
      </c>
      <c r="F1402" s="140"/>
      <c r="G1402" s="182"/>
      <c r="H1402" s="156">
        <f>H1403</f>
        <v>0</v>
      </c>
      <c r="I1402" s="156">
        <f>I1403</f>
        <v>0</v>
      </c>
      <c r="J1402" s="156">
        <f>J1403</f>
        <v>38500</v>
      </c>
      <c r="K1402" s="156">
        <f t="shared" si="652"/>
        <v>38500</v>
      </c>
    </row>
    <row r="1403" spans="1:11" s="100" customFormat="1" hidden="1" x14ac:dyDescent="0.2">
      <c r="A1403" s="95">
        <v>51271</v>
      </c>
      <c r="B1403" s="95" t="s">
        <v>949</v>
      </c>
      <c r="C1403" s="94">
        <v>559</v>
      </c>
      <c r="D1403" s="95" t="s">
        <v>101</v>
      </c>
      <c r="E1403" s="118">
        <v>3111</v>
      </c>
      <c r="F1403" s="141" t="s">
        <v>33</v>
      </c>
      <c r="G1403" s="133"/>
      <c r="H1403" s="228"/>
      <c r="I1403" s="228"/>
      <c r="J1403" s="228">
        <v>38500</v>
      </c>
      <c r="K1403" s="228">
        <f t="shared" si="652"/>
        <v>38500</v>
      </c>
    </row>
    <row r="1404" spans="1:11" s="100" customFormat="1" hidden="1" x14ac:dyDescent="0.2">
      <c r="A1404" s="117">
        <v>51271</v>
      </c>
      <c r="B1404" s="117" t="s">
        <v>949</v>
      </c>
      <c r="C1404" s="102">
        <v>559</v>
      </c>
      <c r="D1404" s="117"/>
      <c r="E1404" s="112">
        <v>313</v>
      </c>
      <c r="F1404" s="140"/>
      <c r="G1404" s="182"/>
      <c r="H1404" s="156">
        <f>H1405</f>
        <v>0</v>
      </c>
      <c r="I1404" s="156">
        <f>I1405</f>
        <v>0</v>
      </c>
      <c r="J1404" s="156">
        <f>J1405</f>
        <v>6300</v>
      </c>
      <c r="K1404" s="156">
        <f t="shared" si="652"/>
        <v>6300</v>
      </c>
    </row>
    <row r="1405" spans="1:11" s="100" customFormat="1" hidden="1" x14ac:dyDescent="0.2">
      <c r="A1405" s="95">
        <v>51271</v>
      </c>
      <c r="B1405" s="95" t="s">
        <v>949</v>
      </c>
      <c r="C1405" s="94">
        <v>559</v>
      </c>
      <c r="D1405" s="95" t="s">
        <v>101</v>
      </c>
      <c r="E1405" s="118">
        <v>3132</v>
      </c>
      <c r="F1405" s="141" t="s">
        <v>40</v>
      </c>
      <c r="G1405" s="133"/>
      <c r="H1405" s="228"/>
      <c r="I1405" s="228"/>
      <c r="J1405" s="228">
        <v>6300</v>
      </c>
      <c r="K1405" s="228">
        <f t="shared" si="652"/>
        <v>6300</v>
      </c>
    </row>
    <row r="1406" spans="1:11" s="100" customFormat="1" hidden="1" x14ac:dyDescent="0.2">
      <c r="A1406" s="194">
        <v>51271</v>
      </c>
      <c r="B1406" s="194" t="s">
        <v>949</v>
      </c>
      <c r="C1406" s="165">
        <v>559</v>
      </c>
      <c r="D1406" s="194"/>
      <c r="E1406" s="318">
        <v>32</v>
      </c>
      <c r="F1406" s="319"/>
      <c r="G1406" s="320"/>
      <c r="H1406" s="181">
        <f>H1407+H1410</f>
        <v>0</v>
      </c>
      <c r="I1406" s="181">
        <f t="shared" ref="I1406" si="669">I1407+I1410</f>
        <v>0</v>
      </c>
      <c r="J1406" s="181">
        <f>J1407+J1410</f>
        <v>9490</v>
      </c>
      <c r="K1406" s="181">
        <f t="shared" si="652"/>
        <v>9490</v>
      </c>
    </row>
    <row r="1407" spans="1:11" s="100" customFormat="1" hidden="1" x14ac:dyDescent="0.2">
      <c r="A1407" s="117">
        <v>51271</v>
      </c>
      <c r="B1407" s="117" t="s">
        <v>949</v>
      </c>
      <c r="C1407" s="102">
        <v>559</v>
      </c>
      <c r="D1407" s="117"/>
      <c r="E1407" s="112">
        <v>321</v>
      </c>
      <c r="F1407" s="140"/>
      <c r="G1407" s="182"/>
      <c r="H1407" s="156">
        <f>SUM(H1408:H1409)</f>
        <v>0</v>
      </c>
      <c r="I1407" s="156">
        <f>SUM(I1408:I1409)</f>
        <v>0</v>
      </c>
      <c r="J1407" s="156">
        <f>SUM(J1408:J1409)</f>
        <v>2690</v>
      </c>
      <c r="K1407" s="156">
        <f t="shared" si="652"/>
        <v>2690</v>
      </c>
    </row>
    <row r="1408" spans="1:11" s="100" customFormat="1" hidden="1" x14ac:dyDescent="0.2">
      <c r="A1408" s="95">
        <v>51271</v>
      </c>
      <c r="B1408" s="95" t="s">
        <v>949</v>
      </c>
      <c r="C1408" s="94">
        <v>559</v>
      </c>
      <c r="D1408" s="95" t="s">
        <v>101</v>
      </c>
      <c r="E1408" s="118">
        <v>3211</v>
      </c>
      <c r="F1408" s="141" t="s">
        <v>42</v>
      </c>
      <c r="G1408" s="133"/>
      <c r="H1408" s="228"/>
      <c r="I1408" s="228"/>
      <c r="J1408" s="228">
        <v>2400</v>
      </c>
      <c r="K1408" s="228">
        <f t="shared" si="652"/>
        <v>2400</v>
      </c>
    </row>
    <row r="1409" spans="1:11" s="100" customFormat="1" ht="30" hidden="1" x14ac:dyDescent="0.2">
      <c r="A1409" s="95">
        <v>51271</v>
      </c>
      <c r="B1409" s="95" t="s">
        <v>949</v>
      </c>
      <c r="C1409" s="94">
        <v>559</v>
      </c>
      <c r="D1409" s="95" t="s">
        <v>101</v>
      </c>
      <c r="E1409" s="118">
        <v>3212</v>
      </c>
      <c r="F1409" s="141" t="s">
        <v>43</v>
      </c>
      <c r="G1409" s="133"/>
      <c r="H1409" s="228"/>
      <c r="I1409" s="228"/>
      <c r="J1409" s="228">
        <v>290</v>
      </c>
      <c r="K1409" s="228">
        <f t="shared" si="652"/>
        <v>290</v>
      </c>
    </row>
    <row r="1410" spans="1:11" s="100" customFormat="1" hidden="1" x14ac:dyDescent="0.2">
      <c r="A1410" s="117">
        <v>51271</v>
      </c>
      <c r="B1410" s="101" t="s">
        <v>949</v>
      </c>
      <c r="C1410" s="102">
        <v>559</v>
      </c>
      <c r="D1410" s="117"/>
      <c r="E1410" s="112">
        <v>323</v>
      </c>
      <c r="F1410" s="140"/>
      <c r="G1410" s="133"/>
      <c r="H1410" s="267">
        <f>H1411+H1412+H1414+H1413</f>
        <v>0</v>
      </c>
      <c r="I1410" s="267">
        <f t="shared" ref="I1410" si="670">I1411+I1412+I1414+I1413</f>
        <v>0</v>
      </c>
      <c r="J1410" s="267">
        <f>J1411+J1412+J1414+J1413</f>
        <v>6800</v>
      </c>
      <c r="K1410" s="267">
        <f t="shared" si="652"/>
        <v>6800</v>
      </c>
    </row>
    <row r="1411" spans="1:11" s="100" customFormat="1" hidden="1" x14ac:dyDescent="0.2">
      <c r="A1411" s="95">
        <v>51271</v>
      </c>
      <c r="B1411" s="93" t="s">
        <v>949</v>
      </c>
      <c r="C1411" s="94">
        <v>559</v>
      </c>
      <c r="D1411" s="95" t="s">
        <v>101</v>
      </c>
      <c r="E1411" s="118">
        <v>3231</v>
      </c>
      <c r="F1411" s="141" t="s">
        <v>52</v>
      </c>
      <c r="G1411" s="133"/>
      <c r="H1411" s="228"/>
      <c r="I1411" s="228"/>
      <c r="J1411" s="228">
        <v>3200</v>
      </c>
      <c r="K1411" s="228">
        <f t="shared" si="652"/>
        <v>3200</v>
      </c>
    </row>
    <row r="1412" spans="1:11" s="100" customFormat="1" hidden="1" x14ac:dyDescent="0.2">
      <c r="A1412" s="95">
        <v>51271</v>
      </c>
      <c r="B1412" s="93" t="s">
        <v>949</v>
      </c>
      <c r="C1412" s="94">
        <v>559</v>
      </c>
      <c r="D1412" s="95" t="s">
        <v>101</v>
      </c>
      <c r="E1412" s="118">
        <v>3233</v>
      </c>
      <c r="F1412" s="141" t="s">
        <v>54</v>
      </c>
      <c r="G1412" s="133"/>
      <c r="H1412" s="228"/>
      <c r="I1412" s="228"/>
      <c r="J1412" s="228">
        <v>1600</v>
      </c>
      <c r="K1412" s="228">
        <f t="shared" si="652"/>
        <v>1600</v>
      </c>
    </row>
    <row r="1413" spans="1:11" s="100" customFormat="1" hidden="1" x14ac:dyDescent="0.2">
      <c r="A1413" s="95" t="s">
        <v>783</v>
      </c>
      <c r="B1413" s="93" t="s">
        <v>949</v>
      </c>
      <c r="C1413" s="94">
        <v>559</v>
      </c>
      <c r="D1413" s="95" t="s">
        <v>101</v>
      </c>
      <c r="E1413" s="118">
        <v>3237</v>
      </c>
      <c r="F1413" s="141" t="s">
        <v>58</v>
      </c>
      <c r="G1413" s="133"/>
      <c r="H1413" s="228"/>
      <c r="I1413" s="228"/>
      <c r="J1413" s="228">
        <v>1600</v>
      </c>
      <c r="K1413" s="228">
        <f t="shared" si="652"/>
        <v>1600</v>
      </c>
    </row>
    <row r="1414" spans="1:11" s="100" customFormat="1" hidden="1" x14ac:dyDescent="0.2">
      <c r="A1414" s="95">
        <v>51271</v>
      </c>
      <c r="B1414" s="93" t="s">
        <v>949</v>
      </c>
      <c r="C1414" s="94">
        <v>559</v>
      </c>
      <c r="D1414" s="95" t="s">
        <v>101</v>
      </c>
      <c r="E1414" s="118">
        <v>3239</v>
      </c>
      <c r="F1414" s="141" t="s">
        <v>60</v>
      </c>
      <c r="G1414" s="133"/>
      <c r="H1414" s="228"/>
      <c r="I1414" s="228"/>
      <c r="J1414" s="228">
        <v>400</v>
      </c>
      <c r="K1414" s="228">
        <f t="shared" si="652"/>
        <v>400</v>
      </c>
    </row>
    <row r="1415" spans="1:11" s="100" customFormat="1" ht="67.5" hidden="1" x14ac:dyDescent="0.2">
      <c r="A1415" s="195">
        <v>51271</v>
      </c>
      <c r="B1415" s="170" t="s">
        <v>951</v>
      </c>
      <c r="C1415" s="170"/>
      <c r="D1415" s="170"/>
      <c r="E1415" s="171"/>
      <c r="F1415" s="173" t="s">
        <v>952</v>
      </c>
      <c r="G1415" s="174" t="s">
        <v>616</v>
      </c>
      <c r="H1415" s="248">
        <f>H1416+H1421+H1429+H1432+H1437</f>
        <v>0</v>
      </c>
      <c r="I1415" s="248">
        <f t="shared" ref="I1415" si="671">I1416+I1421+I1429+I1432+I1437</f>
        <v>0</v>
      </c>
      <c r="J1415" s="248">
        <f>+J1416+J1421+J1430+J1435</f>
        <v>68970</v>
      </c>
      <c r="K1415" s="248">
        <f t="shared" si="652"/>
        <v>68970</v>
      </c>
    </row>
    <row r="1416" spans="1:11" s="100" customFormat="1" hidden="1" x14ac:dyDescent="0.2">
      <c r="A1416" s="194">
        <v>51271</v>
      </c>
      <c r="B1416" s="194" t="s">
        <v>951</v>
      </c>
      <c r="C1416" s="165">
        <v>43</v>
      </c>
      <c r="D1416" s="194"/>
      <c r="E1416" s="318">
        <v>31</v>
      </c>
      <c r="F1416" s="319"/>
      <c r="G1416" s="320"/>
      <c r="H1416" s="181">
        <v>0</v>
      </c>
      <c r="I1416" s="181">
        <v>0</v>
      </c>
      <c r="J1416" s="181">
        <f>+J1417+J1419</f>
        <v>10300</v>
      </c>
      <c r="K1416" s="181">
        <f t="shared" si="652"/>
        <v>10300</v>
      </c>
    </row>
    <row r="1417" spans="1:11" s="100" customFormat="1" hidden="1" x14ac:dyDescent="0.2">
      <c r="A1417" s="117">
        <v>51271</v>
      </c>
      <c r="B1417" s="117" t="s">
        <v>951</v>
      </c>
      <c r="C1417" s="102">
        <v>43</v>
      </c>
      <c r="D1417" s="117"/>
      <c r="E1417" s="112">
        <v>311</v>
      </c>
      <c r="F1417" s="140"/>
      <c r="G1417" s="182"/>
      <c r="H1417" s="156">
        <v>0</v>
      </c>
      <c r="I1417" s="156">
        <v>0</v>
      </c>
      <c r="J1417" s="156">
        <f>+J1418</f>
        <v>8800</v>
      </c>
      <c r="K1417" s="156">
        <f t="shared" si="652"/>
        <v>8800</v>
      </c>
    </row>
    <row r="1418" spans="1:11" s="100" customFormat="1" hidden="1" x14ac:dyDescent="0.2">
      <c r="A1418" s="95">
        <v>51271</v>
      </c>
      <c r="B1418" s="95" t="s">
        <v>951</v>
      </c>
      <c r="C1418" s="94">
        <v>43</v>
      </c>
      <c r="D1418" s="95" t="s">
        <v>101</v>
      </c>
      <c r="E1418" s="118">
        <v>3111</v>
      </c>
      <c r="F1418" s="141" t="s">
        <v>33</v>
      </c>
      <c r="G1418" s="133"/>
      <c r="H1418" s="228"/>
      <c r="I1418" s="228"/>
      <c r="J1418" s="228">
        <v>8800</v>
      </c>
      <c r="K1418" s="228">
        <f t="shared" si="652"/>
        <v>8800</v>
      </c>
    </row>
    <row r="1419" spans="1:11" s="100" customFormat="1" hidden="1" x14ac:dyDescent="0.2">
      <c r="A1419" s="117">
        <v>51271</v>
      </c>
      <c r="B1419" s="117" t="s">
        <v>951</v>
      </c>
      <c r="C1419" s="102">
        <v>43</v>
      </c>
      <c r="D1419" s="117"/>
      <c r="E1419" s="112">
        <v>313</v>
      </c>
      <c r="F1419" s="140"/>
      <c r="G1419" s="182"/>
      <c r="H1419" s="156">
        <v>0</v>
      </c>
      <c r="I1419" s="156">
        <v>0</v>
      </c>
      <c r="J1419" s="156">
        <f>+J1420</f>
        <v>1500</v>
      </c>
      <c r="K1419" s="156">
        <f t="shared" si="652"/>
        <v>1500</v>
      </c>
    </row>
    <row r="1420" spans="1:11" s="100" customFormat="1" hidden="1" x14ac:dyDescent="0.2">
      <c r="A1420" s="95">
        <v>51271</v>
      </c>
      <c r="B1420" s="95" t="s">
        <v>951</v>
      </c>
      <c r="C1420" s="94">
        <v>43</v>
      </c>
      <c r="D1420" s="95" t="s">
        <v>101</v>
      </c>
      <c r="E1420" s="118">
        <v>3132</v>
      </c>
      <c r="F1420" s="141" t="s">
        <v>40</v>
      </c>
      <c r="G1420" s="133"/>
      <c r="H1420" s="228"/>
      <c r="I1420" s="228"/>
      <c r="J1420" s="228">
        <v>1500</v>
      </c>
      <c r="K1420" s="228">
        <f t="shared" si="652"/>
        <v>1500</v>
      </c>
    </row>
    <row r="1421" spans="1:11" s="100" customFormat="1" hidden="1" x14ac:dyDescent="0.2">
      <c r="A1421" s="194">
        <v>51271</v>
      </c>
      <c r="B1421" s="194" t="s">
        <v>951</v>
      </c>
      <c r="C1421" s="165">
        <v>43</v>
      </c>
      <c r="D1421" s="194"/>
      <c r="E1421" s="318">
        <v>32</v>
      </c>
      <c r="F1421" s="319"/>
      <c r="G1421" s="320"/>
      <c r="H1421" s="181">
        <v>0</v>
      </c>
      <c r="I1421" s="181">
        <v>0</v>
      </c>
      <c r="J1421" s="181">
        <f>+J1422+J1425</f>
        <v>3580</v>
      </c>
      <c r="K1421" s="181">
        <f t="shared" si="652"/>
        <v>3580</v>
      </c>
    </row>
    <row r="1422" spans="1:11" s="100" customFormat="1" hidden="1" x14ac:dyDescent="0.2">
      <c r="A1422" s="117">
        <v>51271</v>
      </c>
      <c r="B1422" s="117" t="s">
        <v>951</v>
      </c>
      <c r="C1422" s="102">
        <v>43</v>
      </c>
      <c r="D1422" s="117"/>
      <c r="E1422" s="112">
        <v>321</v>
      </c>
      <c r="F1422" s="140"/>
      <c r="G1422" s="182"/>
      <c r="H1422" s="156">
        <v>0</v>
      </c>
      <c r="I1422" s="156">
        <v>0</v>
      </c>
      <c r="J1422" s="156">
        <v>680</v>
      </c>
      <c r="K1422" s="156">
        <f t="shared" si="652"/>
        <v>680</v>
      </c>
    </row>
    <row r="1423" spans="1:11" s="100" customFormat="1" hidden="1" x14ac:dyDescent="0.2">
      <c r="A1423" s="95">
        <v>51271</v>
      </c>
      <c r="B1423" s="95" t="s">
        <v>951</v>
      </c>
      <c r="C1423" s="94">
        <v>43</v>
      </c>
      <c r="D1423" s="95" t="s">
        <v>101</v>
      </c>
      <c r="E1423" s="118">
        <v>3211</v>
      </c>
      <c r="F1423" s="141" t="s">
        <v>42</v>
      </c>
      <c r="G1423" s="133"/>
      <c r="H1423" s="228"/>
      <c r="I1423" s="228"/>
      <c r="J1423" s="228">
        <v>600</v>
      </c>
      <c r="K1423" s="228">
        <f t="shared" si="652"/>
        <v>600</v>
      </c>
    </row>
    <row r="1424" spans="1:11" s="100" customFormat="1" ht="30" hidden="1" x14ac:dyDescent="0.2">
      <c r="A1424" s="95">
        <v>51271</v>
      </c>
      <c r="B1424" s="95" t="s">
        <v>951</v>
      </c>
      <c r="C1424" s="94">
        <v>43</v>
      </c>
      <c r="D1424" s="95" t="s">
        <v>101</v>
      </c>
      <c r="E1424" s="118">
        <v>3212</v>
      </c>
      <c r="F1424" s="141" t="s">
        <v>43</v>
      </c>
      <c r="G1424" s="133"/>
      <c r="H1424" s="228"/>
      <c r="I1424" s="228"/>
      <c r="J1424" s="228">
        <v>80</v>
      </c>
      <c r="K1424" s="228">
        <f t="shared" si="652"/>
        <v>80</v>
      </c>
    </row>
    <row r="1425" spans="1:11" s="100" customFormat="1" hidden="1" x14ac:dyDescent="0.2">
      <c r="A1425" s="117">
        <v>51271</v>
      </c>
      <c r="B1425" s="117" t="s">
        <v>951</v>
      </c>
      <c r="C1425" s="102">
        <v>43</v>
      </c>
      <c r="D1425" s="117"/>
      <c r="E1425" s="112">
        <v>323</v>
      </c>
      <c r="F1425" s="140"/>
      <c r="G1425" s="182"/>
      <c r="H1425" s="156">
        <v>0</v>
      </c>
      <c r="I1425" s="156">
        <v>0</v>
      </c>
      <c r="J1425" s="156">
        <f>+J1426+J1427+J1428+J1429</f>
        <v>2900</v>
      </c>
      <c r="K1425" s="156">
        <f t="shared" si="652"/>
        <v>2900</v>
      </c>
    </row>
    <row r="1426" spans="1:11" s="100" customFormat="1" hidden="1" x14ac:dyDescent="0.2">
      <c r="A1426" s="95">
        <v>51271</v>
      </c>
      <c r="B1426" s="95" t="s">
        <v>951</v>
      </c>
      <c r="C1426" s="94">
        <v>43</v>
      </c>
      <c r="D1426" s="95" t="s">
        <v>101</v>
      </c>
      <c r="E1426" s="118">
        <v>3231</v>
      </c>
      <c r="F1426" s="141" t="s">
        <v>52</v>
      </c>
      <c r="G1426" s="133"/>
      <c r="H1426" s="228"/>
      <c r="I1426" s="228"/>
      <c r="J1426" s="228">
        <v>800</v>
      </c>
      <c r="K1426" s="228">
        <f t="shared" si="652"/>
        <v>800</v>
      </c>
    </row>
    <row r="1427" spans="1:11" s="100" customFormat="1" hidden="1" x14ac:dyDescent="0.2">
      <c r="A1427" s="95">
        <v>51271</v>
      </c>
      <c r="B1427" s="95" t="s">
        <v>951</v>
      </c>
      <c r="C1427" s="94">
        <v>43</v>
      </c>
      <c r="D1427" s="95" t="s">
        <v>101</v>
      </c>
      <c r="E1427" s="118">
        <v>3233</v>
      </c>
      <c r="F1427" s="141" t="s">
        <v>54</v>
      </c>
      <c r="G1427" s="182"/>
      <c r="H1427" s="156"/>
      <c r="I1427" s="156"/>
      <c r="J1427" s="268">
        <v>400</v>
      </c>
      <c r="K1427" s="268">
        <f t="shared" si="652"/>
        <v>400</v>
      </c>
    </row>
    <row r="1428" spans="1:11" s="100" customFormat="1" hidden="1" x14ac:dyDescent="0.2">
      <c r="A1428" s="95" t="s">
        <v>783</v>
      </c>
      <c r="B1428" s="95" t="s">
        <v>951</v>
      </c>
      <c r="C1428" s="94">
        <v>43</v>
      </c>
      <c r="D1428" s="95" t="s">
        <v>101</v>
      </c>
      <c r="E1428" s="118">
        <v>3237</v>
      </c>
      <c r="F1428" s="141" t="s">
        <v>58</v>
      </c>
      <c r="G1428" s="133"/>
      <c r="H1428" s="228"/>
      <c r="I1428" s="228"/>
      <c r="J1428" s="228">
        <v>1600</v>
      </c>
      <c r="K1428" s="228">
        <f t="shared" si="652"/>
        <v>1600</v>
      </c>
    </row>
    <row r="1429" spans="1:11" s="100" customFormat="1" hidden="1" x14ac:dyDescent="0.2">
      <c r="A1429" s="151">
        <v>51271</v>
      </c>
      <c r="B1429" s="151" t="s">
        <v>951</v>
      </c>
      <c r="C1429" s="135">
        <v>43</v>
      </c>
      <c r="D1429" s="151" t="s">
        <v>101</v>
      </c>
      <c r="E1429" s="200">
        <v>3239</v>
      </c>
      <c r="F1429" s="142" t="s">
        <v>60</v>
      </c>
      <c r="G1429" s="201"/>
      <c r="H1429" s="156"/>
      <c r="I1429" s="156"/>
      <c r="J1429" s="268">
        <v>100</v>
      </c>
      <c r="K1429" s="268">
        <f t="shared" si="652"/>
        <v>100</v>
      </c>
    </row>
    <row r="1430" spans="1:11" s="100" customFormat="1" hidden="1" x14ac:dyDescent="0.2">
      <c r="A1430" s="321">
        <v>51271</v>
      </c>
      <c r="B1430" s="321" t="s">
        <v>951</v>
      </c>
      <c r="C1430" s="322">
        <v>559</v>
      </c>
      <c r="D1430" s="321"/>
      <c r="E1430" s="323">
        <v>31</v>
      </c>
      <c r="F1430" s="324"/>
      <c r="G1430" s="325"/>
      <c r="H1430" s="326">
        <v>0</v>
      </c>
      <c r="I1430" s="326">
        <v>0</v>
      </c>
      <c r="J1430" s="326">
        <f>+J1431+J1433</f>
        <v>40800</v>
      </c>
      <c r="K1430" s="326">
        <f t="shared" si="652"/>
        <v>40800</v>
      </c>
    </row>
    <row r="1431" spans="1:11" s="100" customFormat="1" hidden="1" x14ac:dyDescent="0.2">
      <c r="A1431" s="117">
        <v>51271</v>
      </c>
      <c r="B1431" s="117" t="s">
        <v>951</v>
      </c>
      <c r="C1431" s="102">
        <v>559</v>
      </c>
      <c r="D1431" s="117"/>
      <c r="E1431" s="112">
        <v>311</v>
      </c>
      <c r="F1431" s="140"/>
      <c r="G1431" s="182"/>
      <c r="H1431" s="267">
        <v>0</v>
      </c>
      <c r="I1431" s="267">
        <v>0</v>
      </c>
      <c r="J1431" s="267">
        <f>+J1432</f>
        <v>35000</v>
      </c>
      <c r="K1431" s="267">
        <f t="shared" si="652"/>
        <v>35000</v>
      </c>
    </row>
    <row r="1432" spans="1:11" s="100" customFormat="1" hidden="1" x14ac:dyDescent="0.2">
      <c r="A1432" s="95">
        <v>51271</v>
      </c>
      <c r="B1432" s="117" t="s">
        <v>951</v>
      </c>
      <c r="C1432" s="94">
        <v>559</v>
      </c>
      <c r="D1432" s="95" t="s">
        <v>101</v>
      </c>
      <c r="E1432" s="118">
        <v>3111</v>
      </c>
      <c r="F1432" s="141" t="s">
        <v>33</v>
      </c>
      <c r="G1432" s="133"/>
      <c r="H1432" s="228"/>
      <c r="I1432" s="228"/>
      <c r="J1432" s="228">
        <v>35000</v>
      </c>
      <c r="K1432" s="228">
        <f t="shared" si="652"/>
        <v>35000</v>
      </c>
    </row>
    <row r="1433" spans="1:11" s="100" customFormat="1" hidden="1" x14ac:dyDescent="0.2">
      <c r="A1433" s="117">
        <v>51271</v>
      </c>
      <c r="B1433" s="117" t="s">
        <v>951</v>
      </c>
      <c r="C1433" s="102">
        <v>559</v>
      </c>
      <c r="D1433" s="117"/>
      <c r="E1433" s="112">
        <v>313</v>
      </c>
      <c r="F1433" s="140"/>
      <c r="G1433" s="182"/>
      <c r="H1433" s="156">
        <v>0</v>
      </c>
      <c r="I1433" s="156">
        <v>0</v>
      </c>
      <c r="J1433" s="156">
        <f>+J1434</f>
        <v>5800</v>
      </c>
      <c r="K1433" s="156">
        <f t="shared" si="652"/>
        <v>5800</v>
      </c>
    </row>
    <row r="1434" spans="1:11" s="100" customFormat="1" hidden="1" x14ac:dyDescent="0.2">
      <c r="A1434" s="95">
        <v>51271</v>
      </c>
      <c r="B1434" s="95" t="s">
        <v>951</v>
      </c>
      <c r="C1434" s="94">
        <v>559</v>
      </c>
      <c r="D1434" s="95" t="s">
        <v>101</v>
      </c>
      <c r="E1434" s="118">
        <v>3132</v>
      </c>
      <c r="F1434" s="141" t="s">
        <v>40</v>
      </c>
      <c r="G1434" s="133"/>
      <c r="H1434" s="228"/>
      <c r="I1434" s="228"/>
      <c r="J1434" s="228">
        <v>5800</v>
      </c>
      <c r="K1434" s="228">
        <f t="shared" si="652"/>
        <v>5800</v>
      </c>
    </row>
    <row r="1435" spans="1:11" s="100" customFormat="1" hidden="1" x14ac:dyDescent="0.2">
      <c r="A1435" s="321">
        <v>51271</v>
      </c>
      <c r="B1435" s="321" t="s">
        <v>951</v>
      </c>
      <c r="C1435" s="322">
        <v>559</v>
      </c>
      <c r="D1435" s="321"/>
      <c r="E1435" s="323">
        <v>32</v>
      </c>
      <c r="F1435" s="324"/>
      <c r="G1435" s="325"/>
      <c r="H1435" s="326">
        <v>0</v>
      </c>
      <c r="I1435" s="326">
        <v>0</v>
      </c>
      <c r="J1435" s="326">
        <f>+J1436+J1439</f>
        <v>14290</v>
      </c>
      <c r="K1435" s="326">
        <f t="shared" si="652"/>
        <v>14290</v>
      </c>
    </row>
    <row r="1436" spans="1:11" s="100" customFormat="1" hidden="1" x14ac:dyDescent="0.2">
      <c r="A1436" s="117">
        <v>51271</v>
      </c>
      <c r="B1436" s="117" t="s">
        <v>951</v>
      </c>
      <c r="C1436" s="102">
        <v>559</v>
      </c>
      <c r="D1436" s="117"/>
      <c r="E1436" s="112">
        <v>321</v>
      </c>
      <c r="F1436" s="140"/>
      <c r="G1436" s="182"/>
      <c r="H1436" s="267">
        <v>0</v>
      </c>
      <c r="I1436" s="267">
        <v>0</v>
      </c>
      <c r="J1436" s="267">
        <f>+J1437+J1438</f>
        <v>2690</v>
      </c>
      <c r="K1436" s="267">
        <f t="shared" si="652"/>
        <v>2690</v>
      </c>
    </row>
    <row r="1437" spans="1:11" s="100" customFormat="1" hidden="1" x14ac:dyDescent="0.2">
      <c r="A1437" s="95">
        <v>51271</v>
      </c>
      <c r="B1437" s="95" t="s">
        <v>951</v>
      </c>
      <c r="C1437" s="94">
        <v>559</v>
      </c>
      <c r="D1437" s="95" t="s">
        <v>101</v>
      </c>
      <c r="E1437" s="118">
        <v>3211</v>
      </c>
      <c r="F1437" s="141" t="s">
        <v>42</v>
      </c>
      <c r="G1437" s="133"/>
      <c r="H1437" s="228"/>
      <c r="I1437" s="228"/>
      <c r="J1437" s="228">
        <v>2400</v>
      </c>
      <c r="K1437" s="228">
        <f t="shared" si="652"/>
        <v>2400</v>
      </c>
    </row>
    <row r="1438" spans="1:11" s="100" customFormat="1" ht="30" hidden="1" x14ac:dyDescent="0.2">
      <c r="A1438" s="95">
        <v>51271</v>
      </c>
      <c r="B1438" s="95" t="s">
        <v>951</v>
      </c>
      <c r="C1438" s="94">
        <v>559</v>
      </c>
      <c r="D1438" s="95" t="s">
        <v>101</v>
      </c>
      <c r="E1438" s="118">
        <v>3212</v>
      </c>
      <c r="F1438" s="141" t="s">
        <v>43</v>
      </c>
      <c r="G1438" s="133"/>
      <c r="H1438" s="268"/>
      <c r="I1438" s="268"/>
      <c r="J1438" s="268">
        <v>290</v>
      </c>
      <c r="K1438" s="268">
        <f t="shared" si="652"/>
        <v>290</v>
      </c>
    </row>
    <row r="1439" spans="1:11" s="100" customFormat="1" hidden="1" x14ac:dyDescent="0.2">
      <c r="A1439" s="117">
        <v>51271</v>
      </c>
      <c r="B1439" s="117" t="s">
        <v>951</v>
      </c>
      <c r="C1439" s="102">
        <v>559</v>
      </c>
      <c r="D1439" s="117"/>
      <c r="E1439" s="112">
        <v>323</v>
      </c>
      <c r="F1439" s="140"/>
      <c r="G1439" s="182"/>
      <c r="H1439" s="267">
        <v>0</v>
      </c>
      <c r="I1439" s="267">
        <v>0</v>
      </c>
      <c r="J1439" s="267">
        <f>+J1440+J1441+J1442+J1443</f>
        <v>11600</v>
      </c>
      <c r="K1439" s="267">
        <f t="shared" si="652"/>
        <v>11600</v>
      </c>
    </row>
    <row r="1440" spans="1:11" s="100" customFormat="1" hidden="1" x14ac:dyDescent="0.2">
      <c r="A1440" s="95">
        <v>51271</v>
      </c>
      <c r="B1440" s="95" t="s">
        <v>951</v>
      </c>
      <c r="C1440" s="94">
        <v>559</v>
      </c>
      <c r="D1440" s="95" t="s">
        <v>101</v>
      </c>
      <c r="E1440" s="118">
        <v>3231</v>
      </c>
      <c r="F1440" s="141" t="s">
        <v>52</v>
      </c>
      <c r="G1440" s="133"/>
      <c r="H1440" s="228"/>
      <c r="I1440" s="228"/>
      <c r="J1440" s="228">
        <v>3200</v>
      </c>
      <c r="K1440" s="228">
        <f t="shared" si="652"/>
        <v>3200</v>
      </c>
    </row>
    <row r="1441" spans="1:11" s="100" customFormat="1" hidden="1" x14ac:dyDescent="0.2">
      <c r="A1441" s="95">
        <v>51271</v>
      </c>
      <c r="B1441" s="95" t="s">
        <v>951</v>
      </c>
      <c r="C1441" s="94">
        <v>559</v>
      </c>
      <c r="D1441" s="95" t="s">
        <v>101</v>
      </c>
      <c r="E1441" s="118">
        <v>3233</v>
      </c>
      <c r="F1441" s="141" t="s">
        <v>54</v>
      </c>
      <c r="G1441" s="133"/>
      <c r="H1441" s="268"/>
      <c r="I1441" s="268"/>
      <c r="J1441" s="268">
        <v>1600</v>
      </c>
      <c r="K1441" s="268">
        <f t="shared" si="652"/>
        <v>1600</v>
      </c>
    </row>
    <row r="1442" spans="1:11" s="100" customFormat="1" hidden="1" x14ac:dyDescent="0.2">
      <c r="A1442" s="95" t="s">
        <v>783</v>
      </c>
      <c r="B1442" s="95" t="s">
        <v>951</v>
      </c>
      <c r="C1442" s="94">
        <v>559</v>
      </c>
      <c r="D1442" s="95" t="s">
        <v>101</v>
      </c>
      <c r="E1442" s="118">
        <v>3237</v>
      </c>
      <c r="F1442" s="141" t="s">
        <v>58</v>
      </c>
      <c r="G1442" s="133"/>
      <c r="H1442" s="228"/>
      <c r="I1442" s="228"/>
      <c r="J1442" s="228">
        <v>6400</v>
      </c>
      <c r="K1442" s="228">
        <f t="shared" si="652"/>
        <v>6400</v>
      </c>
    </row>
    <row r="1443" spans="1:11" s="100" customFormat="1" hidden="1" x14ac:dyDescent="0.2">
      <c r="A1443" s="95">
        <v>51271</v>
      </c>
      <c r="B1443" s="95" t="s">
        <v>951</v>
      </c>
      <c r="C1443" s="94">
        <v>559</v>
      </c>
      <c r="D1443" s="95" t="s">
        <v>101</v>
      </c>
      <c r="E1443" s="118">
        <v>3239</v>
      </c>
      <c r="F1443" s="141" t="s">
        <v>60</v>
      </c>
      <c r="G1443" s="133"/>
      <c r="H1443" s="268"/>
      <c r="I1443" s="268"/>
      <c r="J1443" s="268">
        <v>400</v>
      </c>
      <c r="K1443" s="268">
        <f t="shared" si="652"/>
        <v>400</v>
      </c>
    </row>
    <row r="1444" spans="1:11" hidden="1" x14ac:dyDescent="0.2">
      <c r="A1444" s="198" t="s">
        <v>791</v>
      </c>
      <c r="B1444" s="371" t="s">
        <v>792</v>
      </c>
      <c r="C1444" s="371"/>
      <c r="D1444" s="371"/>
      <c r="E1444" s="371"/>
      <c r="F1444" s="144" t="s">
        <v>793</v>
      </c>
      <c r="G1444" s="116"/>
      <c r="H1444" s="245">
        <f>H1445+H1490+H1521+H1552</f>
        <v>705789</v>
      </c>
      <c r="I1444" s="245">
        <f>I1445+I1490+I1521+I1514+I1552</f>
        <v>197089</v>
      </c>
      <c r="J1444" s="245">
        <f>J1445+J1490+J1521+J1514+J1552</f>
        <v>2749332</v>
      </c>
      <c r="K1444" s="245">
        <f>H1444-I1444+J1444</f>
        <v>3258032</v>
      </c>
    </row>
    <row r="1445" spans="1:11" s="100" customFormat="1" ht="67.5" hidden="1" x14ac:dyDescent="0.2">
      <c r="A1445" s="195" t="s">
        <v>791</v>
      </c>
      <c r="B1445" s="170" t="s">
        <v>794</v>
      </c>
      <c r="C1445" s="170"/>
      <c r="D1445" s="170"/>
      <c r="E1445" s="171"/>
      <c r="F1445" s="173" t="s">
        <v>29</v>
      </c>
      <c r="G1445" s="174" t="s">
        <v>616</v>
      </c>
      <c r="H1445" s="248">
        <f>H1446+H1456+H1486</f>
        <v>512000</v>
      </c>
      <c r="I1445" s="248">
        <f>I1446+I1456+I1486</f>
        <v>17000</v>
      </c>
      <c r="J1445" s="248">
        <f>J1446+J1456+J1486</f>
        <v>162000</v>
      </c>
      <c r="K1445" s="248">
        <f t="shared" si="652"/>
        <v>657000</v>
      </c>
    </row>
    <row r="1446" spans="1:11" s="138" customFormat="1" hidden="1" x14ac:dyDescent="0.2">
      <c r="A1446" s="183" t="s">
        <v>791</v>
      </c>
      <c r="B1446" s="164" t="s">
        <v>794</v>
      </c>
      <c r="C1446" s="165">
        <v>43</v>
      </c>
      <c r="D1446" s="164"/>
      <c r="E1446" s="166">
        <v>31</v>
      </c>
      <c r="F1446" s="167"/>
      <c r="G1446" s="167"/>
      <c r="H1446" s="181">
        <f t="shared" ref="H1446:I1446" si="672">H1447+H1452+H1454</f>
        <v>252000</v>
      </c>
      <c r="I1446" s="181">
        <f t="shared" si="672"/>
        <v>1000</v>
      </c>
      <c r="J1446" s="181">
        <f t="shared" ref="J1446" si="673">J1447+J1452+J1454</f>
        <v>133000</v>
      </c>
      <c r="K1446" s="181">
        <f t="shared" si="652"/>
        <v>384000</v>
      </c>
    </row>
    <row r="1447" spans="1:11" s="138" customFormat="1" hidden="1" x14ac:dyDescent="0.2">
      <c r="A1447" s="117" t="s">
        <v>791</v>
      </c>
      <c r="B1447" s="101" t="s">
        <v>794</v>
      </c>
      <c r="C1447" s="102">
        <v>43</v>
      </c>
      <c r="D1447" s="117"/>
      <c r="E1447" s="112">
        <v>311</v>
      </c>
      <c r="F1447" s="140"/>
      <c r="G1447" s="182"/>
      <c r="H1447" s="107">
        <f t="shared" ref="H1447:I1447" si="674">H1448+H1449+H1450+H1451</f>
        <v>209000</v>
      </c>
      <c r="I1447" s="107">
        <f t="shared" si="674"/>
        <v>1000</v>
      </c>
      <c r="J1447" s="107">
        <f t="shared" ref="J1447" si="675">J1448+J1449+J1450+J1451</f>
        <v>109000</v>
      </c>
      <c r="K1447" s="107">
        <f t="shared" si="652"/>
        <v>317000</v>
      </c>
    </row>
    <row r="1448" spans="1:11" s="138" customFormat="1" ht="15" hidden="1" x14ac:dyDescent="0.2">
      <c r="A1448" s="95" t="s">
        <v>791</v>
      </c>
      <c r="B1448" s="93" t="s">
        <v>794</v>
      </c>
      <c r="C1448" s="94">
        <v>43</v>
      </c>
      <c r="D1448" s="95" t="s">
        <v>101</v>
      </c>
      <c r="E1448" s="118">
        <v>3111</v>
      </c>
      <c r="F1448" s="141" t="s">
        <v>33</v>
      </c>
      <c r="G1448" s="133"/>
      <c r="H1448" s="231">
        <v>200000</v>
      </c>
      <c r="I1448" s="231"/>
      <c r="J1448" s="231">
        <v>108000</v>
      </c>
      <c r="K1448" s="231">
        <f t="shared" si="652"/>
        <v>308000</v>
      </c>
    </row>
    <row r="1449" spans="1:11" s="138" customFormat="1" ht="15" hidden="1" x14ac:dyDescent="0.2">
      <c r="A1449" s="95" t="s">
        <v>791</v>
      </c>
      <c r="B1449" s="93" t="s">
        <v>794</v>
      </c>
      <c r="C1449" s="94">
        <v>43</v>
      </c>
      <c r="D1449" s="95" t="s">
        <v>101</v>
      </c>
      <c r="E1449" s="118">
        <v>3112</v>
      </c>
      <c r="F1449" s="141" t="s">
        <v>871</v>
      </c>
      <c r="G1449" s="133"/>
      <c r="H1449" s="244">
        <v>4000</v>
      </c>
      <c r="I1449" s="244"/>
      <c r="J1449" s="244"/>
      <c r="K1449" s="244">
        <f t="shared" si="652"/>
        <v>4000</v>
      </c>
    </row>
    <row r="1450" spans="1:11" s="100" customFormat="1" hidden="1" x14ac:dyDescent="0.2">
      <c r="A1450" s="95" t="s">
        <v>791</v>
      </c>
      <c r="B1450" s="93" t="s">
        <v>794</v>
      </c>
      <c r="C1450" s="94">
        <v>43</v>
      </c>
      <c r="D1450" s="95" t="s">
        <v>101</v>
      </c>
      <c r="E1450" s="118">
        <v>3113</v>
      </c>
      <c r="F1450" s="141" t="s">
        <v>35</v>
      </c>
      <c r="G1450" s="133"/>
      <c r="H1450" s="244">
        <v>4000</v>
      </c>
      <c r="I1450" s="244"/>
      <c r="J1450" s="244">
        <v>1000</v>
      </c>
      <c r="K1450" s="244">
        <f t="shared" si="652"/>
        <v>5000</v>
      </c>
    </row>
    <row r="1451" spans="1:11" ht="15" hidden="1" x14ac:dyDescent="0.2">
      <c r="A1451" s="95" t="s">
        <v>791</v>
      </c>
      <c r="B1451" s="93" t="s">
        <v>794</v>
      </c>
      <c r="C1451" s="94">
        <v>43</v>
      </c>
      <c r="D1451" s="95" t="s">
        <v>101</v>
      </c>
      <c r="E1451" s="118">
        <v>3114</v>
      </c>
      <c r="F1451" s="141" t="s">
        <v>36</v>
      </c>
      <c r="H1451" s="234">
        <v>1000</v>
      </c>
      <c r="I1451" s="234">
        <v>1000</v>
      </c>
      <c r="J1451" s="234"/>
      <c r="K1451" s="234">
        <f t="shared" si="652"/>
        <v>0</v>
      </c>
    </row>
    <row r="1452" spans="1:11" s="138" customFormat="1" hidden="1" x14ac:dyDescent="0.2">
      <c r="A1452" s="117" t="s">
        <v>791</v>
      </c>
      <c r="B1452" s="101" t="s">
        <v>794</v>
      </c>
      <c r="C1452" s="102">
        <v>43</v>
      </c>
      <c r="D1452" s="103"/>
      <c r="E1452" s="104">
        <v>312</v>
      </c>
      <c r="F1452" s="140"/>
      <c r="G1452" s="105"/>
      <c r="H1452" s="246">
        <f t="shared" ref="H1452:J1452" si="676">SUM(H1453)</f>
        <v>13000</v>
      </c>
      <c r="I1452" s="246">
        <f t="shared" si="676"/>
        <v>0</v>
      </c>
      <c r="J1452" s="246">
        <f t="shared" si="676"/>
        <v>1000</v>
      </c>
      <c r="K1452" s="246">
        <f t="shared" si="652"/>
        <v>14000</v>
      </c>
    </row>
    <row r="1453" spans="1:11" s="100" customFormat="1" hidden="1" x14ac:dyDescent="0.2">
      <c r="A1453" s="95" t="s">
        <v>791</v>
      </c>
      <c r="B1453" s="93" t="s">
        <v>794</v>
      </c>
      <c r="C1453" s="135">
        <v>43</v>
      </c>
      <c r="D1453" s="95" t="s">
        <v>101</v>
      </c>
      <c r="E1453" s="137">
        <v>3121</v>
      </c>
      <c r="F1453" s="142" t="s">
        <v>38</v>
      </c>
      <c r="G1453" s="131"/>
      <c r="H1453" s="231">
        <v>13000</v>
      </c>
      <c r="I1453" s="231"/>
      <c r="J1453" s="231">
        <v>1000</v>
      </c>
      <c r="K1453" s="231">
        <f t="shared" si="652"/>
        <v>14000</v>
      </c>
    </row>
    <row r="1454" spans="1:11" s="138" customFormat="1" hidden="1" x14ac:dyDescent="0.2">
      <c r="A1454" s="117" t="s">
        <v>791</v>
      </c>
      <c r="B1454" s="101" t="s">
        <v>794</v>
      </c>
      <c r="C1454" s="102">
        <v>43</v>
      </c>
      <c r="D1454" s="103"/>
      <c r="E1454" s="104">
        <v>313</v>
      </c>
      <c r="F1454" s="140"/>
      <c r="G1454" s="105"/>
      <c r="H1454" s="246">
        <f t="shared" ref="H1454:J1454" si="677">H1455</f>
        <v>30000</v>
      </c>
      <c r="I1454" s="246">
        <f t="shared" si="677"/>
        <v>0</v>
      </c>
      <c r="J1454" s="246">
        <f t="shared" si="677"/>
        <v>23000</v>
      </c>
      <c r="K1454" s="246">
        <f t="shared" si="652"/>
        <v>53000</v>
      </c>
    </row>
    <row r="1455" spans="1:11" s="138" customFormat="1" ht="15" hidden="1" x14ac:dyDescent="0.2">
      <c r="A1455" s="95" t="s">
        <v>791</v>
      </c>
      <c r="B1455" s="93" t="s">
        <v>794</v>
      </c>
      <c r="C1455" s="135">
        <v>43</v>
      </c>
      <c r="D1455" s="95" t="s">
        <v>101</v>
      </c>
      <c r="E1455" s="137">
        <v>3132</v>
      </c>
      <c r="F1455" s="142" t="s">
        <v>40</v>
      </c>
      <c r="G1455" s="131"/>
      <c r="H1455" s="231">
        <v>30000</v>
      </c>
      <c r="I1455" s="231"/>
      <c r="J1455" s="231">
        <v>23000</v>
      </c>
      <c r="K1455" s="231">
        <f t="shared" si="652"/>
        <v>53000</v>
      </c>
    </row>
    <row r="1456" spans="1:11" s="138" customFormat="1" hidden="1" x14ac:dyDescent="0.2">
      <c r="A1456" s="194" t="s">
        <v>791</v>
      </c>
      <c r="B1456" s="175" t="s">
        <v>794</v>
      </c>
      <c r="C1456" s="165">
        <v>43</v>
      </c>
      <c r="D1456" s="165"/>
      <c r="E1456" s="166">
        <v>32</v>
      </c>
      <c r="F1456" s="167"/>
      <c r="G1456" s="168"/>
      <c r="H1456" s="247">
        <f>H1457+H1462+H1468+H1477+H1479</f>
        <v>259400</v>
      </c>
      <c r="I1456" s="247">
        <f>I1457+I1462+I1468+I1477+I1479</f>
        <v>16000</v>
      </c>
      <c r="J1456" s="247">
        <f>J1457+J1462+J1468+J1477+J1479</f>
        <v>29000</v>
      </c>
      <c r="K1456" s="247">
        <f t="shared" si="652"/>
        <v>272400</v>
      </c>
    </row>
    <row r="1457" spans="1:11" s="138" customFormat="1" hidden="1" x14ac:dyDescent="0.2">
      <c r="A1457" s="117" t="s">
        <v>791</v>
      </c>
      <c r="B1457" s="101" t="s">
        <v>794</v>
      </c>
      <c r="C1457" s="102">
        <v>43</v>
      </c>
      <c r="D1457" s="103"/>
      <c r="E1457" s="104">
        <v>321</v>
      </c>
      <c r="F1457" s="140"/>
      <c r="G1457" s="105"/>
      <c r="H1457" s="246">
        <f t="shared" ref="H1457:I1457" si="678">SUM(H1458:H1461)</f>
        <v>29000</v>
      </c>
      <c r="I1457" s="246">
        <f t="shared" si="678"/>
        <v>0</v>
      </c>
      <c r="J1457" s="246">
        <f t="shared" ref="J1457" si="679">SUM(J1458:J1461)</f>
        <v>5000</v>
      </c>
      <c r="K1457" s="246">
        <f t="shared" si="652"/>
        <v>34000</v>
      </c>
    </row>
    <row r="1458" spans="1:11" s="100" customFormat="1" hidden="1" x14ac:dyDescent="0.2">
      <c r="A1458" s="95" t="s">
        <v>791</v>
      </c>
      <c r="B1458" s="93" t="s">
        <v>794</v>
      </c>
      <c r="C1458" s="135">
        <v>43</v>
      </c>
      <c r="D1458" s="95" t="s">
        <v>101</v>
      </c>
      <c r="E1458" s="137">
        <v>3211</v>
      </c>
      <c r="F1458" s="142" t="s">
        <v>42</v>
      </c>
      <c r="G1458" s="131"/>
      <c r="H1458" s="231">
        <v>20000</v>
      </c>
      <c r="I1458" s="231"/>
      <c r="J1458" s="231">
        <v>5000</v>
      </c>
      <c r="K1458" s="231">
        <f t="shared" si="652"/>
        <v>25000</v>
      </c>
    </row>
    <row r="1459" spans="1:11" s="138" customFormat="1" ht="30" hidden="1" x14ac:dyDescent="0.2">
      <c r="A1459" s="95" t="s">
        <v>791</v>
      </c>
      <c r="B1459" s="93" t="s">
        <v>794</v>
      </c>
      <c r="C1459" s="135">
        <v>43</v>
      </c>
      <c r="D1459" s="95" t="s">
        <v>101</v>
      </c>
      <c r="E1459" s="137">
        <v>3212</v>
      </c>
      <c r="F1459" s="142" t="s">
        <v>43</v>
      </c>
      <c r="G1459" s="131"/>
      <c r="H1459" s="244">
        <v>5500</v>
      </c>
      <c r="I1459" s="244"/>
      <c r="J1459" s="244"/>
      <c r="K1459" s="244">
        <f t="shared" si="652"/>
        <v>5500</v>
      </c>
    </row>
    <row r="1460" spans="1:11" s="138" customFormat="1" ht="15" hidden="1" x14ac:dyDescent="0.2">
      <c r="A1460" s="95" t="s">
        <v>791</v>
      </c>
      <c r="B1460" s="93" t="s">
        <v>794</v>
      </c>
      <c r="C1460" s="135">
        <v>43</v>
      </c>
      <c r="D1460" s="95" t="s">
        <v>101</v>
      </c>
      <c r="E1460" s="137">
        <v>3213</v>
      </c>
      <c r="F1460" s="142" t="s">
        <v>44</v>
      </c>
      <c r="G1460" s="131"/>
      <c r="H1460" s="244">
        <v>3000</v>
      </c>
      <c r="I1460" s="244"/>
      <c r="J1460" s="244"/>
      <c r="K1460" s="244">
        <f t="shared" si="652"/>
        <v>3000</v>
      </c>
    </row>
    <row r="1461" spans="1:11" s="138" customFormat="1" ht="15" hidden="1" x14ac:dyDescent="0.2">
      <c r="A1461" s="95" t="s">
        <v>791</v>
      </c>
      <c r="B1461" s="93" t="s">
        <v>794</v>
      </c>
      <c r="C1461" s="135">
        <v>43</v>
      </c>
      <c r="D1461" s="95" t="s">
        <v>101</v>
      </c>
      <c r="E1461" s="137">
        <v>3214</v>
      </c>
      <c r="F1461" s="142" t="s">
        <v>45</v>
      </c>
      <c r="G1461" s="131"/>
      <c r="H1461" s="244">
        <v>500</v>
      </c>
      <c r="I1461" s="244"/>
      <c r="J1461" s="244"/>
      <c r="K1461" s="244">
        <f t="shared" si="652"/>
        <v>500</v>
      </c>
    </row>
    <row r="1462" spans="1:11" s="138" customFormat="1" hidden="1" x14ac:dyDescent="0.2">
      <c r="A1462" s="117" t="s">
        <v>791</v>
      </c>
      <c r="B1462" s="101" t="s">
        <v>794</v>
      </c>
      <c r="C1462" s="102">
        <v>43</v>
      </c>
      <c r="D1462" s="103"/>
      <c r="E1462" s="104">
        <v>322</v>
      </c>
      <c r="F1462" s="140"/>
      <c r="G1462" s="105"/>
      <c r="H1462" s="246">
        <f t="shared" ref="H1462:I1462" si="680">SUM(H1463:H1467)</f>
        <v>20400</v>
      </c>
      <c r="I1462" s="246">
        <f t="shared" si="680"/>
        <v>4000</v>
      </c>
      <c r="J1462" s="246">
        <f t="shared" ref="J1462" si="681">SUM(J1463:J1467)</f>
        <v>0</v>
      </c>
      <c r="K1462" s="246">
        <f t="shared" si="652"/>
        <v>16400</v>
      </c>
    </row>
    <row r="1463" spans="1:11" s="138" customFormat="1" ht="15" hidden="1" x14ac:dyDescent="0.2">
      <c r="A1463" s="95" t="s">
        <v>791</v>
      </c>
      <c r="B1463" s="93" t="s">
        <v>794</v>
      </c>
      <c r="C1463" s="135">
        <v>43</v>
      </c>
      <c r="D1463" s="95" t="s">
        <v>101</v>
      </c>
      <c r="E1463" s="137">
        <v>3221</v>
      </c>
      <c r="F1463" s="142" t="s">
        <v>297</v>
      </c>
      <c r="G1463" s="131"/>
      <c r="H1463" s="231">
        <v>5000</v>
      </c>
      <c r="I1463" s="231"/>
      <c r="J1463" s="231"/>
      <c r="K1463" s="231">
        <f t="shared" si="652"/>
        <v>5000</v>
      </c>
    </row>
    <row r="1464" spans="1:11" s="100" customFormat="1" hidden="1" x14ac:dyDescent="0.2">
      <c r="A1464" s="95" t="s">
        <v>791</v>
      </c>
      <c r="B1464" s="93" t="s">
        <v>794</v>
      </c>
      <c r="C1464" s="135">
        <v>43</v>
      </c>
      <c r="D1464" s="95" t="s">
        <v>101</v>
      </c>
      <c r="E1464" s="137">
        <v>3223</v>
      </c>
      <c r="F1464" s="142" t="s">
        <v>48</v>
      </c>
      <c r="G1464" s="131"/>
      <c r="H1464" s="244">
        <v>10000</v>
      </c>
      <c r="I1464" s="244">
        <v>4000</v>
      </c>
      <c r="J1464" s="244"/>
      <c r="K1464" s="244">
        <f t="shared" si="652"/>
        <v>6000</v>
      </c>
    </row>
    <row r="1465" spans="1:11" s="138" customFormat="1" ht="30" hidden="1" x14ac:dyDescent="0.2">
      <c r="A1465" s="95" t="s">
        <v>791</v>
      </c>
      <c r="B1465" s="93" t="s">
        <v>794</v>
      </c>
      <c r="C1465" s="135">
        <v>43</v>
      </c>
      <c r="D1465" s="95" t="s">
        <v>101</v>
      </c>
      <c r="E1465" s="137">
        <v>3224</v>
      </c>
      <c r="F1465" s="142" t="s">
        <v>155</v>
      </c>
      <c r="G1465" s="131"/>
      <c r="H1465" s="244">
        <v>2000</v>
      </c>
      <c r="I1465" s="244"/>
      <c r="J1465" s="244"/>
      <c r="K1465" s="244">
        <f t="shared" si="652"/>
        <v>2000</v>
      </c>
    </row>
    <row r="1466" spans="1:11" s="138" customFormat="1" ht="15" hidden="1" x14ac:dyDescent="0.2">
      <c r="A1466" s="95" t="s">
        <v>791</v>
      </c>
      <c r="B1466" s="93" t="s">
        <v>794</v>
      </c>
      <c r="C1466" s="135">
        <v>43</v>
      </c>
      <c r="D1466" s="95" t="s">
        <v>101</v>
      </c>
      <c r="E1466" s="137">
        <v>3225</v>
      </c>
      <c r="F1466" s="142" t="s">
        <v>473</v>
      </c>
      <c r="G1466" s="131"/>
      <c r="H1466" s="244">
        <v>1400</v>
      </c>
      <c r="I1466" s="244"/>
      <c r="J1466" s="244"/>
      <c r="K1466" s="244">
        <f t="shared" si="652"/>
        <v>1400</v>
      </c>
    </row>
    <row r="1467" spans="1:11" s="138" customFormat="1" ht="15" hidden="1" x14ac:dyDescent="0.2">
      <c r="A1467" s="95" t="s">
        <v>791</v>
      </c>
      <c r="B1467" s="93" t="s">
        <v>794</v>
      </c>
      <c r="C1467" s="135">
        <v>43</v>
      </c>
      <c r="D1467" s="95" t="s">
        <v>101</v>
      </c>
      <c r="E1467" s="137">
        <v>3227</v>
      </c>
      <c r="F1467" s="142" t="s">
        <v>51</v>
      </c>
      <c r="G1467" s="131"/>
      <c r="H1467" s="234">
        <v>2000</v>
      </c>
      <c r="I1467" s="234"/>
      <c r="J1467" s="234"/>
      <c r="K1467" s="234">
        <f t="shared" si="652"/>
        <v>2000</v>
      </c>
    </row>
    <row r="1468" spans="1:11" s="138" customFormat="1" hidden="1" x14ac:dyDescent="0.2">
      <c r="A1468" s="117" t="s">
        <v>791</v>
      </c>
      <c r="B1468" s="101" t="s">
        <v>794</v>
      </c>
      <c r="C1468" s="102">
        <v>43</v>
      </c>
      <c r="D1468" s="103"/>
      <c r="E1468" s="104">
        <v>323</v>
      </c>
      <c r="F1468" s="140"/>
      <c r="G1468" s="105"/>
      <c r="H1468" s="246">
        <f>SUM(H1469:H1476)</f>
        <v>139500</v>
      </c>
      <c r="I1468" s="246">
        <f>SUM(I1469:I1476)</f>
        <v>10000</v>
      </c>
      <c r="J1468" s="246">
        <f>SUM(J1469:J1476)</f>
        <v>22000</v>
      </c>
      <c r="K1468" s="246">
        <f t="shared" si="652"/>
        <v>151500</v>
      </c>
    </row>
    <row r="1469" spans="1:11" s="138" customFormat="1" ht="15" hidden="1" x14ac:dyDescent="0.2">
      <c r="A1469" s="95" t="s">
        <v>791</v>
      </c>
      <c r="B1469" s="93" t="s">
        <v>794</v>
      </c>
      <c r="C1469" s="135">
        <v>43</v>
      </c>
      <c r="D1469" s="95" t="s">
        <v>101</v>
      </c>
      <c r="E1469" s="137">
        <v>3231</v>
      </c>
      <c r="F1469" s="142" t="s">
        <v>52</v>
      </c>
      <c r="G1469" s="131"/>
      <c r="H1469" s="231">
        <v>6000</v>
      </c>
      <c r="I1469" s="231"/>
      <c r="J1469" s="231"/>
      <c r="K1469" s="231">
        <f t="shared" si="652"/>
        <v>6000</v>
      </c>
    </row>
    <row r="1470" spans="1:11" s="138" customFormat="1" ht="15" hidden="1" x14ac:dyDescent="0.2">
      <c r="A1470" s="95" t="s">
        <v>791</v>
      </c>
      <c r="B1470" s="93" t="s">
        <v>794</v>
      </c>
      <c r="C1470" s="135">
        <v>43</v>
      </c>
      <c r="D1470" s="95" t="s">
        <v>101</v>
      </c>
      <c r="E1470" s="137">
        <v>3232</v>
      </c>
      <c r="F1470" s="142" t="s">
        <v>53</v>
      </c>
      <c r="G1470" s="131"/>
      <c r="H1470" s="244">
        <v>2500</v>
      </c>
      <c r="I1470" s="244"/>
      <c r="J1470" s="244">
        <v>5000</v>
      </c>
      <c r="K1470" s="244">
        <f t="shared" si="652"/>
        <v>7500</v>
      </c>
    </row>
    <row r="1471" spans="1:11" s="138" customFormat="1" ht="15" hidden="1" x14ac:dyDescent="0.2">
      <c r="A1471" s="95" t="s">
        <v>791</v>
      </c>
      <c r="B1471" s="93" t="s">
        <v>794</v>
      </c>
      <c r="C1471" s="135">
        <v>43</v>
      </c>
      <c r="D1471" s="95" t="s">
        <v>101</v>
      </c>
      <c r="E1471" s="137">
        <v>3233</v>
      </c>
      <c r="F1471" s="142" t="s">
        <v>54</v>
      </c>
      <c r="G1471" s="188"/>
      <c r="H1471" s="244">
        <v>7000</v>
      </c>
      <c r="I1471" s="244"/>
      <c r="J1471" s="244"/>
      <c r="K1471" s="244">
        <f t="shared" si="652"/>
        <v>7000</v>
      </c>
    </row>
    <row r="1472" spans="1:11" s="138" customFormat="1" ht="15" hidden="1" x14ac:dyDescent="0.2">
      <c r="A1472" s="95" t="s">
        <v>791</v>
      </c>
      <c r="B1472" s="93" t="s">
        <v>794</v>
      </c>
      <c r="C1472" s="135">
        <v>43</v>
      </c>
      <c r="D1472" s="95" t="s">
        <v>101</v>
      </c>
      <c r="E1472" s="137">
        <v>3234</v>
      </c>
      <c r="F1472" s="142" t="s">
        <v>55</v>
      </c>
      <c r="G1472" s="188"/>
      <c r="H1472" s="244">
        <v>70000</v>
      </c>
      <c r="I1472" s="244"/>
      <c r="J1472" s="244">
        <v>15000</v>
      </c>
      <c r="K1472" s="244">
        <f t="shared" si="652"/>
        <v>85000</v>
      </c>
    </row>
    <row r="1473" spans="1:11" s="138" customFormat="1" ht="15" hidden="1" x14ac:dyDescent="0.2">
      <c r="A1473" s="95" t="s">
        <v>791</v>
      </c>
      <c r="B1473" s="93" t="s">
        <v>794</v>
      </c>
      <c r="C1473" s="135">
        <v>43</v>
      </c>
      <c r="D1473" s="95" t="s">
        <v>101</v>
      </c>
      <c r="E1473" s="137">
        <v>3235</v>
      </c>
      <c r="F1473" s="142" t="s">
        <v>56</v>
      </c>
      <c r="G1473" s="188"/>
      <c r="H1473" s="244">
        <v>25000</v>
      </c>
      <c r="I1473" s="244"/>
      <c r="J1473" s="244"/>
      <c r="K1473" s="244">
        <f t="shared" si="652"/>
        <v>25000</v>
      </c>
    </row>
    <row r="1474" spans="1:11" s="138" customFormat="1" ht="15" hidden="1" x14ac:dyDescent="0.2">
      <c r="A1474" s="95" t="s">
        <v>791</v>
      </c>
      <c r="B1474" s="93" t="s">
        <v>794</v>
      </c>
      <c r="C1474" s="135">
        <v>43</v>
      </c>
      <c r="D1474" s="95" t="s">
        <v>101</v>
      </c>
      <c r="E1474" s="137">
        <v>3237</v>
      </c>
      <c r="F1474" s="142" t="s">
        <v>58</v>
      </c>
      <c r="G1474" s="188"/>
      <c r="H1474" s="244">
        <v>5000</v>
      </c>
      <c r="I1474" s="244"/>
      <c r="J1474" s="244"/>
      <c r="K1474" s="244">
        <f t="shared" si="652"/>
        <v>5000</v>
      </c>
    </row>
    <row r="1475" spans="1:11" s="100" customFormat="1" hidden="1" x14ac:dyDescent="0.2">
      <c r="A1475" s="95" t="s">
        <v>791</v>
      </c>
      <c r="B1475" s="93" t="s">
        <v>794</v>
      </c>
      <c r="C1475" s="135">
        <v>43</v>
      </c>
      <c r="D1475" s="95" t="s">
        <v>101</v>
      </c>
      <c r="E1475" s="137">
        <v>3238</v>
      </c>
      <c r="F1475" s="142" t="s">
        <v>59</v>
      </c>
      <c r="G1475" s="188"/>
      <c r="H1475" s="244">
        <v>4000</v>
      </c>
      <c r="I1475" s="244"/>
      <c r="J1475" s="244">
        <v>2000</v>
      </c>
      <c r="K1475" s="244">
        <f t="shared" si="652"/>
        <v>6000</v>
      </c>
    </row>
    <row r="1476" spans="1:11" s="138" customFormat="1" ht="15" hidden="1" x14ac:dyDescent="0.2">
      <c r="A1476" s="95" t="s">
        <v>791</v>
      </c>
      <c r="B1476" s="93" t="s">
        <v>794</v>
      </c>
      <c r="C1476" s="135">
        <v>43</v>
      </c>
      <c r="D1476" s="95" t="s">
        <v>101</v>
      </c>
      <c r="E1476" s="137">
        <v>3239</v>
      </c>
      <c r="F1476" s="142" t="s">
        <v>60</v>
      </c>
      <c r="G1476" s="189"/>
      <c r="H1476" s="244">
        <v>20000</v>
      </c>
      <c r="I1476" s="244">
        <v>10000</v>
      </c>
      <c r="J1476" s="244"/>
      <c r="K1476" s="244">
        <f t="shared" si="652"/>
        <v>10000</v>
      </c>
    </row>
    <row r="1477" spans="1:11" s="138" customFormat="1" hidden="1" x14ac:dyDescent="0.2">
      <c r="A1477" s="117" t="s">
        <v>791</v>
      </c>
      <c r="B1477" s="101" t="s">
        <v>794</v>
      </c>
      <c r="C1477" s="146">
        <v>43</v>
      </c>
      <c r="D1477" s="103"/>
      <c r="E1477" s="104">
        <v>324</v>
      </c>
      <c r="F1477" s="140"/>
      <c r="G1477" s="190"/>
      <c r="H1477" s="246">
        <f t="shared" ref="H1477:J1477" si="682">SUM(H1478)</f>
        <v>2500</v>
      </c>
      <c r="I1477" s="246">
        <f t="shared" si="682"/>
        <v>0</v>
      </c>
      <c r="J1477" s="246">
        <f t="shared" si="682"/>
        <v>0</v>
      </c>
      <c r="K1477" s="246">
        <f t="shared" si="652"/>
        <v>2500</v>
      </c>
    </row>
    <row r="1478" spans="1:11" s="138" customFormat="1" ht="30" hidden="1" x14ac:dyDescent="0.2">
      <c r="A1478" s="95" t="s">
        <v>791</v>
      </c>
      <c r="B1478" s="93" t="s">
        <v>794</v>
      </c>
      <c r="C1478" s="135">
        <v>43</v>
      </c>
      <c r="D1478" s="95" t="s">
        <v>101</v>
      </c>
      <c r="E1478" s="137">
        <v>3241</v>
      </c>
      <c r="F1478" s="142" t="s">
        <v>205</v>
      </c>
      <c r="G1478" s="188"/>
      <c r="H1478" s="231">
        <v>2500</v>
      </c>
      <c r="I1478" s="231"/>
      <c r="J1478" s="231"/>
      <c r="K1478" s="231">
        <f t="shared" si="652"/>
        <v>2500</v>
      </c>
    </row>
    <row r="1479" spans="1:11" s="138" customFormat="1" hidden="1" x14ac:dyDescent="0.2">
      <c r="A1479" s="117" t="s">
        <v>791</v>
      </c>
      <c r="B1479" s="101" t="s">
        <v>794</v>
      </c>
      <c r="C1479" s="146">
        <v>43</v>
      </c>
      <c r="D1479" s="103"/>
      <c r="E1479" s="104">
        <v>329</v>
      </c>
      <c r="F1479" s="140"/>
      <c r="G1479" s="190"/>
      <c r="H1479" s="246">
        <f t="shared" ref="H1479:I1479" si="683">SUM(H1480:H1485)</f>
        <v>68000</v>
      </c>
      <c r="I1479" s="246">
        <f t="shared" si="683"/>
        <v>2000</v>
      </c>
      <c r="J1479" s="246">
        <f t="shared" ref="J1479" si="684">SUM(J1480:J1485)</f>
        <v>2000</v>
      </c>
      <c r="K1479" s="246">
        <f t="shared" si="652"/>
        <v>68000</v>
      </c>
    </row>
    <row r="1480" spans="1:11" s="138" customFormat="1" ht="30" hidden="1" x14ac:dyDescent="0.2">
      <c r="A1480" s="95" t="s">
        <v>791</v>
      </c>
      <c r="B1480" s="93" t="s">
        <v>794</v>
      </c>
      <c r="C1480" s="135">
        <v>43</v>
      </c>
      <c r="D1480" s="95" t="s">
        <v>101</v>
      </c>
      <c r="E1480" s="137">
        <v>3291</v>
      </c>
      <c r="F1480" s="142" t="s">
        <v>474</v>
      </c>
      <c r="G1480" s="188"/>
      <c r="H1480" s="231">
        <v>35000</v>
      </c>
      <c r="I1480" s="231"/>
      <c r="J1480" s="231"/>
      <c r="K1480" s="231">
        <f t="shared" si="652"/>
        <v>35000</v>
      </c>
    </row>
    <row r="1481" spans="1:11" s="138" customFormat="1" ht="15" hidden="1" x14ac:dyDescent="0.2">
      <c r="A1481" s="95" t="s">
        <v>791</v>
      </c>
      <c r="B1481" s="93" t="s">
        <v>794</v>
      </c>
      <c r="C1481" s="135">
        <v>43</v>
      </c>
      <c r="D1481" s="95" t="s">
        <v>101</v>
      </c>
      <c r="E1481" s="137">
        <v>3292</v>
      </c>
      <c r="F1481" s="142" t="s">
        <v>63</v>
      </c>
      <c r="G1481" s="188"/>
      <c r="H1481" s="244">
        <v>3500</v>
      </c>
      <c r="I1481" s="244"/>
      <c r="J1481" s="244"/>
      <c r="K1481" s="244">
        <f t="shared" si="652"/>
        <v>3500</v>
      </c>
    </row>
    <row r="1482" spans="1:11" ht="15" hidden="1" x14ac:dyDescent="0.2">
      <c r="A1482" s="95" t="s">
        <v>791</v>
      </c>
      <c r="B1482" s="93" t="s">
        <v>794</v>
      </c>
      <c r="C1482" s="135">
        <v>43</v>
      </c>
      <c r="D1482" s="95" t="s">
        <v>101</v>
      </c>
      <c r="E1482" s="137">
        <v>3293</v>
      </c>
      <c r="F1482" s="142" t="s">
        <v>64</v>
      </c>
      <c r="G1482" s="188"/>
      <c r="H1482" s="244">
        <v>5000</v>
      </c>
      <c r="I1482" s="244"/>
      <c r="J1482" s="244">
        <v>2000</v>
      </c>
      <c r="K1482" s="244">
        <f t="shared" si="652"/>
        <v>7000</v>
      </c>
    </row>
    <row r="1483" spans="1:11" s="100" customFormat="1" hidden="1" x14ac:dyDescent="0.2">
      <c r="A1483" s="95" t="s">
        <v>791</v>
      </c>
      <c r="B1483" s="93" t="s">
        <v>794</v>
      </c>
      <c r="C1483" s="135">
        <v>43</v>
      </c>
      <c r="D1483" s="95" t="s">
        <v>101</v>
      </c>
      <c r="E1483" s="137">
        <v>3294</v>
      </c>
      <c r="F1483" s="142" t="s">
        <v>605</v>
      </c>
      <c r="G1483" s="188"/>
      <c r="H1483" s="244">
        <v>20000</v>
      </c>
      <c r="I1483" s="244"/>
      <c r="J1483" s="244"/>
      <c r="K1483" s="244">
        <f t="shared" si="652"/>
        <v>20000</v>
      </c>
    </row>
    <row r="1484" spans="1:11" s="138" customFormat="1" ht="15" hidden="1" x14ac:dyDescent="0.2">
      <c r="A1484" s="95" t="s">
        <v>791</v>
      </c>
      <c r="B1484" s="93" t="s">
        <v>794</v>
      </c>
      <c r="C1484" s="135">
        <v>43</v>
      </c>
      <c r="D1484" s="95" t="s">
        <v>101</v>
      </c>
      <c r="E1484" s="137">
        <v>3295</v>
      </c>
      <c r="F1484" s="142" t="s">
        <v>66</v>
      </c>
      <c r="G1484" s="189"/>
      <c r="H1484" s="234">
        <v>500</v>
      </c>
      <c r="I1484" s="234"/>
      <c r="J1484" s="234"/>
      <c r="K1484" s="234">
        <f t="shared" si="652"/>
        <v>500</v>
      </c>
    </row>
    <row r="1485" spans="1:11" s="138" customFormat="1" ht="15" hidden="1" x14ac:dyDescent="0.2">
      <c r="A1485" s="95" t="s">
        <v>791</v>
      </c>
      <c r="B1485" s="93" t="s">
        <v>794</v>
      </c>
      <c r="C1485" s="135">
        <v>43</v>
      </c>
      <c r="D1485" s="95" t="s">
        <v>101</v>
      </c>
      <c r="E1485" s="137">
        <v>3299</v>
      </c>
      <c r="F1485" s="142" t="s">
        <v>67</v>
      </c>
      <c r="G1485" s="131"/>
      <c r="H1485" s="244">
        <v>4000</v>
      </c>
      <c r="I1485" s="244">
        <v>2000</v>
      </c>
      <c r="J1485" s="244"/>
      <c r="K1485" s="244">
        <f t="shared" si="652"/>
        <v>2000</v>
      </c>
    </row>
    <row r="1486" spans="1:11" s="138" customFormat="1" hidden="1" x14ac:dyDescent="0.2">
      <c r="A1486" s="194" t="s">
        <v>791</v>
      </c>
      <c r="B1486" s="175" t="s">
        <v>794</v>
      </c>
      <c r="C1486" s="165">
        <v>43</v>
      </c>
      <c r="D1486" s="165"/>
      <c r="E1486" s="166">
        <v>34</v>
      </c>
      <c r="F1486" s="167"/>
      <c r="G1486" s="168"/>
      <c r="H1486" s="247">
        <f t="shared" ref="H1486:J1486" si="685">H1487</f>
        <v>600</v>
      </c>
      <c r="I1486" s="247">
        <f t="shared" si="685"/>
        <v>0</v>
      </c>
      <c r="J1486" s="247">
        <f t="shared" si="685"/>
        <v>0</v>
      </c>
      <c r="K1486" s="247">
        <f t="shared" si="652"/>
        <v>600</v>
      </c>
    </row>
    <row r="1487" spans="1:11" s="138" customFormat="1" hidden="1" x14ac:dyDescent="0.2">
      <c r="A1487" s="117" t="s">
        <v>791</v>
      </c>
      <c r="B1487" s="101" t="s">
        <v>794</v>
      </c>
      <c r="C1487" s="146">
        <v>43</v>
      </c>
      <c r="D1487" s="103"/>
      <c r="E1487" s="104">
        <v>343</v>
      </c>
      <c r="F1487" s="140"/>
      <c r="G1487" s="105"/>
      <c r="H1487" s="246">
        <f>SUM(H1488:H1489)</f>
        <v>600</v>
      </c>
      <c r="I1487" s="246">
        <f>SUM(I1488:I1489)</f>
        <v>0</v>
      </c>
      <c r="J1487" s="246">
        <f>SUM(J1488:J1489)</f>
        <v>0</v>
      </c>
      <c r="K1487" s="246">
        <f t="shared" si="652"/>
        <v>600</v>
      </c>
    </row>
    <row r="1488" spans="1:11" s="100" customFormat="1" hidden="1" x14ac:dyDescent="0.2">
      <c r="A1488" s="95" t="s">
        <v>791</v>
      </c>
      <c r="B1488" s="93" t="s">
        <v>794</v>
      </c>
      <c r="C1488" s="135">
        <v>43</v>
      </c>
      <c r="D1488" s="95" t="s">
        <v>101</v>
      </c>
      <c r="E1488" s="137">
        <v>3431</v>
      </c>
      <c r="F1488" s="142" t="s">
        <v>68</v>
      </c>
      <c r="G1488" s="131"/>
      <c r="H1488" s="233">
        <v>500</v>
      </c>
      <c r="I1488" s="233"/>
      <c r="J1488" s="233"/>
      <c r="K1488" s="233">
        <f t="shared" si="652"/>
        <v>500</v>
      </c>
    </row>
    <row r="1489" spans="1:11" s="138" customFormat="1" ht="15" hidden="1" x14ac:dyDescent="0.2">
      <c r="A1489" s="95" t="s">
        <v>791</v>
      </c>
      <c r="B1489" s="93" t="s">
        <v>794</v>
      </c>
      <c r="C1489" s="135">
        <v>43</v>
      </c>
      <c r="D1489" s="95" t="s">
        <v>101</v>
      </c>
      <c r="E1489" s="137">
        <v>3433</v>
      </c>
      <c r="F1489" s="142" t="s">
        <v>69</v>
      </c>
      <c r="G1489" s="131"/>
      <c r="H1489" s="244">
        <v>100</v>
      </c>
      <c r="I1489" s="244"/>
      <c r="J1489" s="244"/>
      <c r="K1489" s="244">
        <f t="shared" si="652"/>
        <v>100</v>
      </c>
    </row>
    <row r="1490" spans="1:11" s="100" customFormat="1" ht="67.5" hidden="1" x14ac:dyDescent="0.2">
      <c r="A1490" s="195" t="s">
        <v>791</v>
      </c>
      <c r="B1490" s="170" t="s">
        <v>953</v>
      </c>
      <c r="C1490" s="170"/>
      <c r="D1490" s="170"/>
      <c r="E1490" s="171"/>
      <c r="F1490" s="173" t="s">
        <v>802</v>
      </c>
      <c r="G1490" s="174" t="s">
        <v>616</v>
      </c>
      <c r="H1490" s="248">
        <f>H1491+H1494+H1497+H1505</f>
        <v>18700</v>
      </c>
      <c r="I1490" s="248">
        <f>I1491+I1494+I1497+I1505</f>
        <v>5000</v>
      </c>
      <c r="J1490" s="248">
        <f>J1491+J1494+J1497+J1505</f>
        <v>5000</v>
      </c>
      <c r="K1490" s="248">
        <f t="shared" si="652"/>
        <v>18700</v>
      </c>
    </row>
    <row r="1491" spans="1:11" s="100" customFormat="1" hidden="1" x14ac:dyDescent="0.2">
      <c r="A1491" s="183" t="s">
        <v>791</v>
      </c>
      <c r="B1491" s="164" t="s">
        <v>953</v>
      </c>
      <c r="C1491" s="165">
        <v>43</v>
      </c>
      <c r="D1491" s="164"/>
      <c r="E1491" s="166">
        <v>32</v>
      </c>
      <c r="F1491" s="167"/>
      <c r="G1491" s="167"/>
      <c r="H1491" s="181">
        <f t="shared" ref="H1491:J1492" si="686">H1492</f>
        <v>2000</v>
      </c>
      <c r="I1491" s="181">
        <f t="shared" si="686"/>
        <v>0</v>
      </c>
      <c r="J1491" s="181">
        <f t="shared" si="686"/>
        <v>0</v>
      </c>
      <c r="K1491" s="181">
        <f t="shared" si="652"/>
        <v>2000</v>
      </c>
    </row>
    <row r="1492" spans="1:11" s="149" customFormat="1" hidden="1" x14ac:dyDescent="0.2">
      <c r="A1492" s="117" t="s">
        <v>791</v>
      </c>
      <c r="B1492" s="101" t="s">
        <v>953</v>
      </c>
      <c r="C1492" s="102">
        <v>43</v>
      </c>
      <c r="D1492" s="117"/>
      <c r="E1492" s="112">
        <v>323</v>
      </c>
      <c r="F1492" s="140"/>
      <c r="G1492" s="182"/>
      <c r="H1492" s="107">
        <f t="shared" si="686"/>
        <v>2000</v>
      </c>
      <c r="I1492" s="107">
        <f t="shared" si="686"/>
        <v>0</v>
      </c>
      <c r="J1492" s="107">
        <f t="shared" si="686"/>
        <v>0</v>
      </c>
      <c r="K1492" s="107">
        <f t="shared" si="652"/>
        <v>2000</v>
      </c>
    </row>
    <row r="1493" spans="1:11" s="100" customFormat="1" hidden="1" x14ac:dyDescent="0.2">
      <c r="A1493" s="95" t="s">
        <v>791</v>
      </c>
      <c r="B1493" s="93" t="s">
        <v>953</v>
      </c>
      <c r="C1493" s="135">
        <v>43</v>
      </c>
      <c r="D1493" s="95" t="s">
        <v>101</v>
      </c>
      <c r="E1493" s="137">
        <v>3232</v>
      </c>
      <c r="F1493" s="142" t="s">
        <v>53</v>
      </c>
      <c r="G1493" s="131"/>
      <c r="H1493" s="231">
        <v>2000</v>
      </c>
      <c r="I1493" s="231"/>
      <c r="J1493" s="231"/>
      <c r="K1493" s="231">
        <f t="shared" si="652"/>
        <v>2000</v>
      </c>
    </row>
    <row r="1494" spans="1:11" s="100" customFormat="1" hidden="1" x14ac:dyDescent="0.2">
      <c r="A1494" s="194" t="s">
        <v>791</v>
      </c>
      <c r="B1494" s="175" t="s">
        <v>953</v>
      </c>
      <c r="C1494" s="165">
        <v>43</v>
      </c>
      <c r="D1494" s="165"/>
      <c r="E1494" s="166">
        <v>41</v>
      </c>
      <c r="F1494" s="167"/>
      <c r="G1494" s="168"/>
      <c r="H1494" s="247">
        <f t="shared" ref="H1494:J1495" si="687">H1495</f>
        <v>1000</v>
      </c>
      <c r="I1494" s="247">
        <f t="shared" si="687"/>
        <v>0</v>
      </c>
      <c r="J1494" s="247">
        <f t="shared" si="687"/>
        <v>0</v>
      </c>
      <c r="K1494" s="247">
        <f t="shared" si="652"/>
        <v>1000</v>
      </c>
    </row>
    <row r="1495" spans="1:11" s="149" customFormat="1" hidden="1" x14ac:dyDescent="0.2">
      <c r="A1495" s="117" t="s">
        <v>791</v>
      </c>
      <c r="B1495" s="101" t="s">
        <v>953</v>
      </c>
      <c r="C1495" s="102">
        <v>43</v>
      </c>
      <c r="D1495" s="103"/>
      <c r="E1495" s="104">
        <v>412</v>
      </c>
      <c r="F1495" s="140"/>
      <c r="G1495" s="105"/>
      <c r="H1495" s="246">
        <f t="shared" si="687"/>
        <v>1000</v>
      </c>
      <c r="I1495" s="246">
        <f t="shared" si="687"/>
        <v>0</v>
      </c>
      <c r="J1495" s="246">
        <f t="shared" si="687"/>
        <v>0</v>
      </c>
      <c r="K1495" s="246">
        <f t="shared" si="652"/>
        <v>1000</v>
      </c>
    </row>
    <row r="1496" spans="1:11" s="149" customFormat="1" hidden="1" x14ac:dyDescent="0.2">
      <c r="A1496" s="95" t="s">
        <v>791</v>
      </c>
      <c r="B1496" s="93" t="s">
        <v>953</v>
      </c>
      <c r="C1496" s="135">
        <v>43</v>
      </c>
      <c r="D1496" s="95" t="s">
        <v>101</v>
      </c>
      <c r="E1496" s="137">
        <v>4123</v>
      </c>
      <c r="F1496" s="142" t="s">
        <v>83</v>
      </c>
      <c r="G1496" s="131"/>
      <c r="H1496" s="233">
        <v>1000</v>
      </c>
      <c r="I1496" s="233"/>
      <c r="J1496" s="233"/>
      <c r="K1496" s="233">
        <f t="shared" si="652"/>
        <v>1000</v>
      </c>
    </row>
    <row r="1497" spans="1:11" s="149" customFormat="1" hidden="1" x14ac:dyDescent="0.2">
      <c r="A1497" s="194" t="s">
        <v>791</v>
      </c>
      <c r="B1497" s="175" t="s">
        <v>953</v>
      </c>
      <c r="C1497" s="165">
        <v>43</v>
      </c>
      <c r="D1497" s="165"/>
      <c r="E1497" s="166">
        <v>42</v>
      </c>
      <c r="F1497" s="167"/>
      <c r="G1497" s="168"/>
      <c r="H1497" s="247">
        <f t="shared" ref="H1497:I1497" si="688">H1498+H1502</f>
        <v>14000</v>
      </c>
      <c r="I1497" s="247">
        <f t="shared" si="688"/>
        <v>5000</v>
      </c>
      <c r="J1497" s="247">
        <f t="shared" ref="J1497" si="689">J1498+J1502</f>
        <v>5000</v>
      </c>
      <c r="K1497" s="247">
        <f t="shared" si="652"/>
        <v>14000</v>
      </c>
    </row>
    <row r="1498" spans="1:11" s="100" customFormat="1" hidden="1" x14ac:dyDescent="0.2">
      <c r="A1498" s="117" t="s">
        <v>791</v>
      </c>
      <c r="B1498" s="101" t="s">
        <v>953</v>
      </c>
      <c r="C1498" s="102">
        <v>43</v>
      </c>
      <c r="D1498" s="103"/>
      <c r="E1498" s="104">
        <v>422</v>
      </c>
      <c r="F1498" s="140"/>
      <c r="G1498" s="105"/>
      <c r="H1498" s="148">
        <f t="shared" ref="H1498:I1498" si="690">SUM(H1499:H1501)</f>
        <v>12000</v>
      </c>
      <c r="I1498" s="148">
        <f t="shared" si="690"/>
        <v>5000</v>
      </c>
      <c r="J1498" s="148">
        <f t="shared" ref="J1498" si="691">SUM(J1499:J1501)</f>
        <v>5000</v>
      </c>
      <c r="K1498" s="148">
        <f t="shared" ref="K1498:K1595" si="692">H1498-I1498+J1498</f>
        <v>12000</v>
      </c>
    </row>
    <row r="1499" spans="1:11" s="149" customFormat="1" hidden="1" x14ac:dyDescent="0.2">
      <c r="A1499" s="95" t="s">
        <v>791</v>
      </c>
      <c r="B1499" s="93" t="s">
        <v>953</v>
      </c>
      <c r="C1499" s="135">
        <v>43</v>
      </c>
      <c r="D1499" s="95" t="s">
        <v>101</v>
      </c>
      <c r="E1499" s="137">
        <v>4221</v>
      </c>
      <c r="F1499" s="142" t="s">
        <v>74</v>
      </c>
      <c r="G1499" s="131"/>
      <c r="H1499" s="233">
        <v>3000</v>
      </c>
      <c r="I1499" s="233"/>
      <c r="J1499" s="233">
        <v>5000</v>
      </c>
      <c r="K1499" s="233">
        <f t="shared" si="692"/>
        <v>8000</v>
      </c>
    </row>
    <row r="1500" spans="1:11" s="149" customFormat="1" hidden="1" x14ac:dyDescent="0.2">
      <c r="A1500" s="95" t="s">
        <v>791</v>
      </c>
      <c r="B1500" s="93" t="s">
        <v>953</v>
      </c>
      <c r="C1500" s="135">
        <v>43</v>
      </c>
      <c r="D1500" s="95" t="s">
        <v>101</v>
      </c>
      <c r="E1500" s="137">
        <v>4222</v>
      </c>
      <c r="F1500" s="142" t="s">
        <v>75</v>
      </c>
      <c r="G1500" s="131"/>
      <c r="H1500" s="244">
        <v>2000</v>
      </c>
      <c r="I1500" s="244"/>
      <c r="J1500" s="244"/>
      <c r="K1500" s="244">
        <f t="shared" si="692"/>
        <v>2000</v>
      </c>
    </row>
    <row r="1501" spans="1:11" s="100" customFormat="1" hidden="1" x14ac:dyDescent="0.2">
      <c r="A1501" s="95" t="s">
        <v>791</v>
      </c>
      <c r="B1501" s="93" t="s">
        <v>953</v>
      </c>
      <c r="C1501" s="135">
        <v>43</v>
      </c>
      <c r="D1501" s="95" t="s">
        <v>101</v>
      </c>
      <c r="E1501" s="137">
        <v>4223</v>
      </c>
      <c r="F1501" s="142" t="s">
        <v>76</v>
      </c>
      <c r="G1501" s="131"/>
      <c r="H1501" s="234">
        <v>7000</v>
      </c>
      <c r="I1501" s="234">
        <v>5000</v>
      </c>
      <c r="J1501" s="234"/>
      <c r="K1501" s="234">
        <f t="shared" si="692"/>
        <v>2000</v>
      </c>
    </row>
    <row r="1502" spans="1:11" s="100" customFormat="1" hidden="1" x14ac:dyDescent="0.2">
      <c r="A1502" s="117" t="s">
        <v>791</v>
      </c>
      <c r="B1502" s="101" t="s">
        <v>953</v>
      </c>
      <c r="C1502" s="102">
        <v>43</v>
      </c>
      <c r="D1502" s="103"/>
      <c r="E1502" s="104">
        <v>426</v>
      </c>
      <c r="F1502" s="140"/>
      <c r="G1502" s="105"/>
      <c r="H1502" s="148">
        <f t="shared" ref="H1502:I1502" si="693">H1504+H1503</f>
        <v>2000</v>
      </c>
      <c r="I1502" s="148">
        <f t="shared" si="693"/>
        <v>0</v>
      </c>
      <c r="J1502" s="148">
        <f t="shared" ref="J1502" si="694">J1504+J1503</f>
        <v>0</v>
      </c>
      <c r="K1502" s="148">
        <f t="shared" si="692"/>
        <v>2000</v>
      </c>
    </row>
    <row r="1503" spans="1:11" s="100" customFormat="1" hidden="1" x14ac:dyDescent="0.2">
      <c r="A1503" s="95" t="s">
        <v>791</v>
      </c>
      <c r="B1503" s="93" t="s">
        <v>953</v>
      </c>
      <c r="C1503" s="135">
        <v>43</v>
      </c>
      <c r="D1503" s="95" t="s">
        <v>101</v>
      </c>
      <c r="E1503" s="137">
        <v>4262</v>
      </c>
      <c r="F1503" s="142" t="s">
        <v>86</v>
      </c>
      <c r="G1503" s="131"/>
      <c r="H1503" s="231">
        <v>1000</v>
      </c>
      <c r="I1503" s="231"/>
      <c r="J1503" s="231"/>
      <c r="K1503" s="231">
        <f t="shared" si="692"/>
        <v>1000</v>
      </c>
    </row>
    <row r="1504" spans="1:11" s="100" customFormat="1" hidden="1" x14ac:dyDescent="0.2">
      <c r="A1504" s="95" t="s">
        <v>791</v>
      </c>
      <c r="B1504" s="93" t="s">
        <v>953</v>
      </c>
      <c r="C1504" s="135">
        <v>43</v>
      </c>
      <c r="D1504" s="95" t="s">
        <v>101</v>
      </c>
      <c r="E1504" s="137">
        <v>4264</v>
      </c>
      <c r="F1504" s="142" t="s">
        <v>855</v>
      </c>
      <c r="G1504" s="131"/>
      <c r="H1504" s="244">
        <v>1000</v>
      </c>
      <c r="I1504" s="244"/>
      <c r="J1504" s="244"/>
      <c r="K1504" s="244">
        <f t="shared" si="692"/>
        <v>1000</v>
      </c>
    </row>
    <row r="1505" spans="1:11" s="100" customFormat="1" hidden="1" x14ac:dyDescent="0.2">
      <c r="A1505" s="194" t="s">
        <v>791</v>
      </c>
      <c r="B1505" s="175" t="s">
        <v>953</v>
      </c>
      <c r="C1505" s="165">
        <v>43</v>
      </c>
      <c r="D1505" s="165"/>
      <c r="E1505" s="166">
        <v>45</v>
      </c>
      <c r="F1505" s="167"/>
      <c r="G1505" s="168"/>
      <c r="H1505" s="247">
        <f t="shared" ref="H1505:I1505" si="695">H1506+H1508+H1510+H1512</f>
        <v>1700</v>
      </c>
      <c r="I1505" s="247">
        <f t="shared" si="695"/>
        <v>0</v>
      </c>
      <c r="J1505" s="247">
        <f t="shared" ref="J1505" si="696">J1506+J1508+J1510+J1512</f>
        <v>0</v>
      </c>
      <c r="K1505" s="247">
        <f t="shared" si="692"/>
        <v>1700</v>
      </c>
    </row>
    <row r="1506" spans="1:11" s="100" customFormat="1" hidden="1" x14ac:dyDescent="0.2">
      <c r="A1506" s="117" t="s">
        <v>791</v>
      </c>
      <c r="B1506" s="101" t="s">
        <v>953</v>
      </c>
      <c r="C1506" s="102">
        <v>43</v>
      </c>
      <c r="D1506" s="103"/>
      <c r="E1506" s="104">
        <v>451</v>
      </c>
      <c r="F1506" s="140"/>
      <c r="G1506" s="105"/>
      <c r="H1506" s="148">
        <f t="shared" ref="H1506:J1506" si="697">H1507</f>
        <v>500</v>
      </c>
      <c r="I1506" s="148">
        <f t="shared" si="697"/>
        <v>0</v>
      </c>
      <c r="J1506" s="148">
        <f t="shared" si="697"/>
        <v>0</v>
      </c>
      <c r="K1506" s="148">
        <f t="shared" si="692"/>
        <v>500</v>
      </c>
    </row>
    <row r="1507" spans="1:11" s="100" customFormat="1" hidden="1" x14ac:dyDescent="0.2">
      <c r="A1507" s="95" t="s">
        <v>791</v>
      </c>
      <c r="B1507" s="93" t="s">
        <v>953</v>
      </c>
      <c r="C1507" s="94">
        <v>43</v>
      </c>
      <c r="D1507" s="95" t="s">
        <v>101</v>
      </c>
      <c r="E1507" s="109">
        <v>4511</v>
      </c>
      <c r="F1507" s="141" t="s">
        <v>91</v>
      </c>
      <c r="G1507" s="110"/>
      <c r="H1507" s="233">
        <v>500</v>
      </c>
      <c r="I1507" s="233"/>
      <c r="J1507" s="233"/>
      <c r="K1507" s="233">
        <f t="shared" si="692"/>
        <v>500</v>
      </c>
    </row>
    <row r="1508" spans="1:11" s="100" customFormat="1" hidden="1" x14ac:dyDescent="0.2">
      <c r="A1508" s="117" t="s">
        <v>791</v>
      </c>
      <c r="B1508" s="101" t="s">
        <v>953</v>
      </c>
      <c r="C1508" s="102">
        <v>43</v>
      </c>
      <c r="D1508" s="103"/>
      <c r="E1508" s="104">
        <v>452</v>
      </c>
      <c r="F1508" s="140"/>
      <c r="G1508" s="105"/>
      <c r="H1508" s="148">
        <f t="shared" ref="H1508:J1508" si="698">H1509</f>
        <v>500</v>
      </c>
      <c r="I1508" s="148">
        <f t="shared" si="698"/>
        <v>0</v>
      </c>
      <c r="J1508" s="148">
        <f t="shared" si="698"/>
        <v>0</v>
      </c>
      <c r="K1508" s="148">
        <f t="shared" si="692"/>
        <v>500</v>
      </c>
    </row>
    <row r="1509" spans="1:11" s="100" customFormat="1" hidden="1" x14ac:dyDescent="0.2">
      <c r="A1509" s="95" t="s">
        <v>791</v>
      </c>
      <c r="B1509" s="93" t="s">
        <v>953</v>
      </c>
      <c r="C1509" s="94">
        <v>43</v>
      </c>
      <c r="D1509" s="95" t="s">
        <v>101</v>
      </c>
      <c r="E1509" s="109">
        <v>4521</v>
      </c>
      <c r="F1509" s="141" t="s">
        <v>907</v>
      </c>
      <c r="G1509" s="110"/>
      <c r="H1509" s="233">
        <v>500</v>
      </c>
      <c r="I1509" s="233"/>
      <c r="J1509" s="233"/>
      <c r="K1509" s="233">
        <f t="shared" si="692"/>
        <v>500</v>
      </c>
    </row>
    <row r="1510" spans="1:11" s="100" customFormat="1" hidden="1" x14ac:dyDescent="0.2">
      <c r="A1510" s="117" t="s">
        <v>791</v>
      </c>
      <c r="B1510" s="101" t="s">
        <v>953</v>
      </c>
      <c r="C1510" s="102">
        <v>43</v>
      </c>
      <c r="D1510" s="103"/>
      <c r="E1510" s="104">
        <v>453</v>
      </c>
      <c r="F1510" s="140"/>
      <c r="G1510" s="105"/>
      <c r="H1510" s="148">
        <f t="shared" ref="H1510:J1510" si="699">H1511</f>
        <v>500</v>
      </c>
      <c r="I1510" s="148">
        <f t="shared" si="699"/>
        <v>0</v>
      </c>
      <c r="J1510" s="148">
        <f t="shared" si="699"/>
        <v>0</v>
      </c>
      <c r="K1510" s="148">
        <f t="shared" si="692"/>
        <v>500</v>
      </c>
    </row>
    <row r="1511" spans="1:11" ht="15" hidden="1" x14ac:dyDescent="0.2">
      <c r="A1511" s="95" t="s">
        <v>791</v>
      </c>
      <c r="B1511" s="93" t="s">
        <v>953</v>
      </c>
      <c r="C1511" s="94">
        <v>43</v>
      </c>
      <c r="D1511" s="95" t="s">
        <v>101</v>
      </c>
      <c r="E1511" s="109">
        <v>4531</v>
      </c>
      <c r="F1511" s="141" t="s">
        <v>198</v>
      </c>
      <c r="G1511" s="110"/>
      <c r="H1511" s="233">
        <v>500</v>
      </c>
      <c r="I1511" s="233"/>
      <c r="J1511" s="233"/>
      <c r="K1511" s="233">
        <f t="shared" si="692"/>
        <v>500</v>
      </c>
    </row>
    <row r="1512" spans="1:11" hidden="1" x14ac:dyDescent="0.2">
      <c r="A1512" s="117" t="s">
        <v>791</v>
      </c>
      <c r="B1512" s="101" t="s">
        <v>953</v>
      </c>
      <c r="C1512" s="102">
        <v>43</v>
      </c>
      <c r="D1512" s="103"/>
      <c r="E1512" s="104">
        <v>454</v>
      </c>
      <c r="F1512" s="140"/>
      <c r="G1512" s="105"/>
      <c r="H1512" s="148">
        <f t="shared" ref="H1512:J1512" si="700">H1513</f>
        <v>200</v>
      </c>
      <c r="I1512" s="148">
        <f t="shared" si="700"/>
        <v>0</v>
      </c>
      <c r="J1512" s="148">
        <f t="shared" si="700"/>
        <v>0</v>
      </c>
      <c r="K1512" s="148">
        <f t="shared" si="692"/>
        <v>200</v>
      </c>
    </row>
    <row r="1513" spans="1:11" s="100" customFormat="1" ht="30" hidden="1" x14ac:dyDescent="0.2">
      <c r="A1513" s="95" t="s">
        <v>791</v>
      </c>
      <c r="B1513" s="93" t="s">
        <v>953</v>
      </c>
      <c r="C1513" s="94">
        <v>43</v>
      </c>
      <c r="D1513" s="95" t="s">
        <v>101</v>
      </c>
      <c r="E1513" s="109">
        <v>4541</v>
      </c>
      <c r="F1513" s="141" t="s">
        <v>839</v>
      </c>
      <c r="G1513" s="110"/>
      <c r="H1513" s="233">
        <v>200</v>
      </c>
      <c r="I1513" s="233"/>
      <c r="J1513" s="233"/>
      <c r="K1513" s="233">
        <f t="shared" si="692"/>
        <v>200</v>
      </c>
    </row>
    <row r="1514" spans="1:11" s="100" customFormat="1" ht="67.5" hidden="1" x14ac:dyDescent="0.2">
      <c r="A1514" s="195" t="s">
        <v>791</v>
      </c>
      <c r="B1514" s="170" t="s">
        <v>796</v>
      </c>
      <c r="C1514" s="170"/>
      <c r="D1514" s="170"/>
      <c r="E1514" s="171"/>
      <c r="F1514" s="173" t="s">
        <v>797</v>
      </c>
      <c r="G1514" s="174" t="s">
        <v>616</v>
      </c>
      <c r="H1514" s="248">
        <f>H1515+H1518</f>
        <v>0</v>
      </c>
      <c r="I1514" s="248">
        <f>I1515+I1518</f>
        <v>0</v>
      </c>
      <c r="J1514" s="248">
        <f>J1515+J1518</f>
        <v>2520000</v>
      </c>
      <c r="K1514" s="248">
        <f>K1515+K1518</f>
        <v>2520000</v>
      </c>
    </row>
    <row r="1515" spans="1:11" s="100" customFormat="1" hidden="1" x14ac:dyDescent="0.2">
      <c r="A1515" s="183" t="s">
        <v>791</v>
      </c>
      <c r="B1515" s="164" t="s">
        <v>796</v>
      </c>
      <c r="C1515" s="165">
        <v>562</v>
      </c>
      <c r="D1515" s="164"/>
      <c r="E1515" s="166">
        <v>32</v>
      </c>
      <c r="F1515" s="167"/>
      <c r="G1515" s="167"/>
      <c r="H1515" s="181">
        <f t="shared" ref="H1515:J1516" si="701">H1516</f>
        <v>0</v>
      </c>
      <c r="I1515" s="181">
        <f t="shared" si="701"/>
        <v>0</v>
      </c>
      <c r="J1515" s="181">
        <f t="shared" si="701"/>
        <v>50000</v>
      </c>
      <c r="K1515" s="181">
        <f t="shared" si="692"/>
        <v>50000</v>
      </c>
    </row>
    <row r="1516" spans="1:11" s="100" customFormat="1" hidden="1" x14ac:dyDescent="0.2">
      <c r="A1516" s="117" t="s">
        <v>791</v>
      </c>
      <c r="B1516" s="101" t="s">
        <v>796</v>
      </c>
      <c r="C1516" s="102">
        <v>562</v>
      </c>
      <c r="D1516" s="117"/>
      <c r="E1516" s="112">
        <v>323</v>
      </c>
      <c r="F1516" s="140"/>
      <c r="G1516" s="182"/>
      <c r="H1516" s="107">
        <f t="shared" si="701"/>
        <v>0</v>
      </c>
      <c r="I1516" s="107">
        <f t="shared" si="701"/>
        <v>0</v>
      </c>
      <c r="J1516" s="107">
        <f t="shared" si="701"/>
        <v>50000</v>
      </c>
      <c r="K1516" s="107">
        <f t="shared" si="692"/>
        <v>50000</v>
      </c>
    </row>
    <row r="1517" spans="1:11" s="100" customFormat="1" hidden="1" x14ac:dyDescent="0.2">
      <c r="A1517" s="95" t="s">
        <v>791</v>
      </c>
      <c r="B1517" s="93" t="s">
        <v>796</v>
      </c>
      <c r="C1517" s="94">
        <v>562</v>
      </c>
      <c r="D1517" s="95" t="s">
        <v>101</v>
      </c>
      <c r="E1517" s="118">
        <v>3233</v>
      </c>
      <c r="F1517" s="141" t="s">
        <v>54</v>
      </c>
      <c r="G1517" s="133"/>
      <c r="H1517" s="231">
        <v>0</v>
      </c>
      <c r="I1517" s="231">
        <v>0</v>
      </c>
      <c r="J1517" s="231">
        <v>50000</v>
      </c>
      <c r="K1517" s="231">
        <f t="shared" si="692"/>
        <v>50000</v>
      </c>
    </row>
    <row r="1518" spans="1:11" s="100" customFormat="1" hidden="1" x14ac:dyDescent="0.2">
      <c r="A1518" s="183" t="s">
        <v>791</v>
      </c>
      <c r="B1518" s="164" t="s">
        <v>796</v>
      </c>
      <c r="C1518" s="165">
        <v>562</v>
      </c>
      <c r="D1518" s="164"/>
      <c r="E1518" s="166">
        <v>42</v>
      </c>
      <c r="F1518" s="167"/>
      <c r="G1518" s="167"/>
      <c r="H1518" s="181">
        <f t="shared" ref="H1518:J1519" si="702">H1519</f>
        <v>0</v>
      </c>
      <c r="I1518" s="181">
        <f t="shared" si="702"/>
        <v>0</v>
      </c>
      <c r="J1518" s="181">
        <f t="shared" si="702"/>
        <v>2470000</v>
      </c>
      <c r="K1518" s="181">
        <f t="shared" si="692"/>
        <v>2470000</v>
      </c>
    </row>
    <row r="1519" spans="1:11" s="100" customFormat="1" hidden="1" x14ac:dyDescent="0.2">
      <c r="A1519" s="117" t="s">
        <v>791</v>
      </c>
      <c r="B1519" s="101" t="s">
        <v>796</v>
      </c>
      <c r="C1519" s="102">
        <v>562</v>
      </c>
      <c r="D1519" s="117"/>
      <c r="E1519" s="112">
        <v>421</v>
      </c>
      <c r="F1519" s="140"/>
      <c r="G1519" s="182"/>
      <c r="H1519" s="107">
        <f t="shared" si="702"/>
        <v>0</v>
      </c>
      <c r="I1519" s="107">
        <f t="shared" si="702"/>
        <v>0</v>
      </c>
      <c r="J1519" s="107">
        <f t="shared" si="702"/>
        <v>2470000</v>
      </c>
      <c r="K1519" s="107">
        <f t="shared" si="692"/>
        <v>2470000</v>
      </c>
    </row>
    <row r="1520" spans="1:11" s="100" customFormat="1" hidden="1" x14ac:dyDescent="0.2">
      <c r="A1520" s="95" t="s">
        <v>791</v>
      </c>
      <c r="B1520" s="93" t="s">
        <v>796</v>
      </c>
      <c r="C1520" s="94">
        <v>562</v>
      </c>
      <c r="D1520" s="95" t="s">
        <v>101</v>
      </c>
      <c r="E1520" s="118">
        <v>4214</v>
      </c>
      <c r="F1520" s="141" t="s">
        <v>500</v>
      </c>
      <c r="G1520" s="133"/>
      <c r="H1520" s="231">
        <v>0</v>
      </c>
      <c r="I1520" s="231">
        <v>0</v>
      </c>
      <c r="J1520" s="231">
        <v>2470000</v>
      </c>
      <c r="K1520" s="231">
        <f t="shared" si="692"/>
        <v>2470000</v>
      </c>
    </row>
    <row r="1521" spans="1:18" s="149" customFormat="1" ht="67.5" hidden="1" x14ac:dyDescent="0.2">
      <c r="A1521" s="195" t="s">
        <v>791</v>
      </c>
      <c r="B1521" s="170" t="s">
        <v>954</v>
      </c>
      <c r="C1521" s="170"/>
      <c r="D1521" s="170"/>
      <c r="E1521" s="171"/>
      <c r="F1521" s="173" t="s">
        <v>955</v>
      </c>
      <c r="G1521" s="174" t="s">
        <v>616</v>
      </c>
      <c r="H1521" s="248">
        <f>H1522+H1527+H1537+H1542+H1549+H1534</f>
        <v>175089</v>
      </c>
      <c r="I1521" s="248">
        <f>I1522+I1527+I1537+I1542+I1549+I1534</f>
        <v>175089</v>
      </c>
      <c r="J1521" s="248">
        <f>J1522+J1527+J1537+J1542+J1549+J1534</f>
        <v>0</v>
      </c>
      <c r="K1521" s="248">
        <f t="shared" si="692"/>
        <v>0</v>
      </c>
    </row>
    <row r="1522" spans="1:18" s="149" customFormat="1" hidden="1" x14ac:dyDescent="0.2">
      <c r="A1522" s="183" t="s">
        <v>791</v>
      </c>
      <c r="B1522" s="164" t="s">
        <v>954</v>
      </c>
      <c r="C1522" s="165">
        <v>43</v>
      </c>
      <c r="D1522" s="164"/>
      <c r="E1522" s="166">
        <v>31</v>
      </c>
      <c r="F1522" s="167"/>
      <c r="G1522" s="167"/>
      <c r="H1522" s="247">
        <f t="shared" ref="H1522:I1522" si="703">H1523+H1525</f>
        <v>19789</v>
      </c>
      <c r="I1522" s="247">
        <f t="shared" si="703"/>
        <v>19789</v>
      </c>
      <c r="J1522" s="247">
        <f t="shared" ref="J1522" si="704">J1523+J1525</f>
        <v>0</v>
      </c>
      <c r="K1522" s="247">
        <f t="shared" si="692"/>
        <v>0</v>
      </c>
      <c r="L1522" s="147"/>
      <c r="M1522" s="150"/>
      <c r="N1522" s="150"/>
      <c r="O1522" s="156"/>
      <c r="P1522" s="156"/>
      <c r="Q1522" s="156"/>
      <c r="R1522" s="156"/>
    </row>
    <row r="1523" spans="1:18" s="149" customFormat="1" hidden="1" x14ac:dyDescent="0.2">
      <c r="A1523" s="117" t="s">
        <v>791</v>
      </c>
      <c r="B1523" s="101" t="s">
        <v>954</v>
      </c>
      <c r="C1523" s="102">
        <v>43</v>
      </c>
      <c r="D1523" s="117"/>
      <c r="E1523" s="112">
        <v>311</v>
      </c>
      <c r="F1523" s="140"/>
      <c r="G1523" s="182"/>
      <c r="H1523" s="246">
        <f t="shared" ref="H1523:J1525" si="705">H1524</f>
        <v>16789</v>
      </c>
      <c r="I1523" s="246">
        <f t="shared" si="705"/>
        <v>16789</v>
      </c>
      <c r="J1523" s="246">
        <f t="shared" si="705"/>
        <v>0</v>
      </c>
      <c r="K1523" s="246">
        <f t="shared" si="692"/>
        <v>0</v>
      </c>
      <c r="L1523" s="112"/>
      <c r="M1523" s="140"/>
      <c r="N1523" s="182"/>
      <c r="O1523" s="107"/>
      <c r="P1523" s="107"/>
      <c r="Q1523" s="107"/>
      <c r="R1523" s="107"/>
    </row>
    <row r="1524" spans="1:18" s="149" customFormat="1" hidden="1" x14ac:dyDescent="0.2">
      <c r="A1524" s="95" t="s">
        <v>791</v>
      </c>
      <c r="B1524" s="93" t="s">
        <v>954</v>
      </c>
      <c r="C1524" s="94">
        <v>43</v>
      </c>
      <c r="D1524" s="95" t="s">
        <v>101</v>
      </c>
      <c r="E1524" s="118">
        <v>3111</v>
      </c>
      <c r="F1524" s="141" t="s">
        <v>33</v>
      </c>
      <c r="G1524" s="133"/>
      <c r="H1524" s="231">
        <v>16789</v>
      </c>
      <c r="I1524" s="231">
        <v>16789</v>
      </c>
      <c r="J1524" s="269"/>
      <c r="K1524" s="231">
        <f t="shared" si="692"/>
        <v>0</v>
      </c>
      <c r="L1524" s="118"/>
      <c r="M1524" s="141"/>
      <c r="N1524" s="133"/>
      <c r="O1524" s="231"/>
      <c r="P1524" s="231"/>
      <c r="Q1524" s="231"/>
      <c r="R1524" s="231"/>
    </row>
    <row r="1525" spans="1:18" s="149" customFormat="1" hidden="1" x14ac:dyDescent="0.2">
      <c r="A1525" s="117" t="s">
        <v>791</v>
      </c>
      <c r="B1525" s="101" t="s">
        <v>954</v>
      </c>
      <c r="C1525" s="102">
        <v>43</v>
      </c>
      <c r="D1525" s="117"/>
      <c r="E1525" s="112">
        <v>313</v>
      </c>
      <c r="F1525" s="140"/>
      <c r="G1525" s="182"/>
      <c r="H1525" s="246">
        <f t="shared" si="705"/>
        <v>3000</v>
      </c>
      <c r="I1525" s="246">
        <f t="shared" si="705"/>
        <v>3000</v>
      </c>
      <c r="J1525" s="246">
        <f t="shared" si="705"/>
        <v>0</v>
      </c>
      <c r="K1525" s="246">
        <f t="shared" si="692"/>
        <v>0</v>
      </c>
    </row>
    <row r="1526" spans="1:18" s="149" customFormat="1" hidden="1" x14ac:dyDescent="0.2">
      <c r="A1526" s="95" t="s">
        <v>791</v>
      </c>
      <c r="B1526" s="93" t="s">
        <v>954</v>
      </c>
      <c r="C1526" s="94">
        <v>43</v>
      </c>
      <c r="D1526" s="95" t="s">
        <v>101</v>
      </c>
      <c r="E1526" s="118">
        <v>3132</v>
      </c>
      <c r="F1526" s="141" t="s">
        <v>40</v>
      </c>
      <c r="G1526" s="133"/>
      <c r="H1526" s="231">
        <v>3000</v>
      </c>
      <c r="I1526" s="231">
        <v>3000</v>
      </c>
      <c r="J1526" s="270"/>
      <c r="K1526" s="231">
        <f t="shared" si="692"/>
        <v>0</v>
      </c>
    </row>
    <row r="1527" spans="1:18" s="100" customFormat="1" hidden="1" x14ac:dyDescent="0.2">
      <c r="A1527" s="194" t="s">
        <v>791</v>
      </c>
      <c r="B1527" s="175" t="s">
        <v>954</v>
      </c>
      <c r="C1527" s="165">
        <v>43</v>
      </c>
      <c r="D1527" s="165"/>
      <c r="E1527" s="166">
        <v>32</v>
      </c>
      <c r="F1527" s="167"/>
      <c r="G1527" s="168"/>
      <c r="H1527" s="247">
        <f t="shared" ref="H1527:I1527" si="706">H1528+H1530+H1532</f>
        <v>6700</v>
      </c>
      <c r="I1527" s="247">
        <f t="shared" si="706"/>
        <v>6700</v>
      </c>
      <c r="J1527" s="247">
        <f t="shared" ref="J1527" si="707">J1528+J1530+J1532</f>
        <v>0</v>
      </c>
      <c r="K1527" s="247">
        <f t="shared" si="692"/>
        <v>0</v>
      </c>
      <c r="N1527" s="231"/>
    </row>
    <row r="1528" spans="1:18" s="100" customFormat="1" hidden="1" x14ac:dyDescent="0.2">
      <c r="A1528" s="117" t="s">
        <v>791</v>
      </c>
      <c r="B1528" s="101" t="s">
        <v>954</v>
      </c>
      <c r="C1528" s="102">
        <v>43</v>
      </c>
      <c r="D1528" s="103"/>
      <c r="E1528" s="104">
        <v>321</v>
      </c>
      <c r="F1528" s="140"/>
      <c r="G1528" s="105"/>
      <c r="H1528" s="246">
        <f t="shared" ref="H1528:J1528" si="708">H1529</f>
        <v>3000</v>
      </c>
      <c r="I1528" s="246">
        <f t="shared" si="708"/>
        <v>3000</v>
      </c>
      <c r="J1528" s="246">
        <f t="shared" si="708"/>
        <v>0</v>
      </c>
      <c r="K1528" s="246">
        <f t="shared" si="692"/>
        <v>0</v>
      </c>
    </row>
    <row r="1529" spans="1:18" s="149" customFormat="1" hidden="1" x14ac:dyDescent="0.2">
      <c r="A1529" s="95" t="s">
        <v>791</v>
      </c>
      <c r="B1529" s="93" t="s">
        <v>954</v>
      </c>
      <c r="C1529" s="135">
        <v>43</v>
      </c>
      <c r="D1529" s="95" t="s">
        <v>101</v>
      </c>
      <c r="E1529" s="137">
        <v>3211</v>
      </c>
      <c r="F1529" s="142" t="s">
        <v>42</v>
      </c>
      <c r="G1529" s="131"/>
      <c r="H1529" s="231">
        <v>3000</v>
      </c>
      <c r="I1529" s="231">
        <v>3000</v>
      </c>
      <c r="J1529" s="231"/>
      <c r="K1529" s="231">
        <f t="shared" si="692"/>
        <v>0</v>
      </c>
    </row>
    <row r="1530" spans="1:18" s="100" customFormat="1" hidden="1" x14ac:dyDescent="0.2">
      <c r="A1530" s="117" t="s">
        <v>791</v>
      </c>
      <c r="B1530" s="101" t="s">
        <v>954</v>
      </c>
      <c r="C1530" s="102">
        <v>43</v>
      </c>
      <c r="D1530" s="103"/>
      <c r="E1530" s="104">
        <v>322</v>
      </c>
      <c r="F1530" s="140"/>
      <c r="G1530" s="105"/>
      <c r="H1530" s="246">
        <f t="shared" ref="H1530:J1530" si="709">H1531</f>
        <v>3000</v>
      </c>
      <c r="I1530" s="246">
        <f t="shared" si="709"/>
        <v>3000</v>
      </c>
      <c r="J1530" s="246">
        <f t="shared" si="709"/>
        <v>0</v>
      </c>
      <c r="K1530" s="246">
        <f t="shared" si="692"/>
        <v>0</v>
      </c>
    </row>
    <row r="1531" spans="1:18" s="149" customFormat="1" hidden="1" x14ac:dyDescent="0.2">
      <c r="A1531" s="95" t="s">
        <v>791</v>
      </c>
      <c r="B1531" s="93" t="s">
        <v>954</v>
      </c>
      <c r="C1531" s="135">
        <v>43</v>
      </c>
      <c r="D1531" s="95" t="s">
        <v>101</v>
      </c>
      <c r="E1531" s="137">
        <v>3221</v>
      </c>
      <c r="F1531" s="142" t="s">
        <v>297</v>
      </c>
      <c r="G1531" s="131"/>
      <c r="H1531" s="231">
        <v>3000</v>
      </c>
      <c r="I1531" s="231">
        <v>3000</v>
      </c>
      <c r="J1531" s="231"/>
      <c r="K1531" s="231">
        <f t="shared" si="692"/>
        <v>0</v>
      </c>
    </row>
    <row r="1532" spans="1:18" s="100" customFormat="1" hidden="1" x14ac:dyDescent="0.2">
      <c r="A1532" s="117" t="s">
        <v>791</v>
      </c>
      <c r="B1532" s="101" t="s">
        <v>954</v>
      </c>
      <c r="C1532" s="102">
        <v>43</v>
      </c>
      <c r="D1532" s="103"/>
      <c r="E1532" s="104">
        <v>323</v>
      </c>
      <c r="F1532" s="140"/>
      <c r="G1532" s="105"/>
      <c r="H1532" s="246">
        <f t="shared" ref="H1532:J1532" si="710">SUM(H1533:H1533)</f>
        <v>700</v>
      </c>
      <c r="I1532" s="246">
        <f t="shared" si="710"/>
        <v>700</v>
      </c>
      <c r="J1532" s="246">
        <f t="shared" si="710"/>
        <v>0</v>
      </c>
      <c r="K1532" s="246">
        <f t="shared" si="692"/>
        <v>0</v>
      </c>
    </row>
    <row r="1533" spans="1:18" ht="15" hidden="1" x14ac:dyDescent="0.2">
      <c r="A1533" s="95" t="s">
        <v>791</v>
      </c>
      <c r="B1533" s="93" t="s">
        <v>954</v>
      </c>
      <c r="C1533" s="135">
        <v>43</v>
      </c>
      <c r="D1533" s="95" t="s">
        <v>101</v>
      </c>
      <c r="E1533" s="137">
        <v>3237</v>
      </c>
      <c r="F1533" s="142" t="s">
        <v>58</v>
      </c>
      <c r="G1533" s="131"/>
      <c r="H1533" s="231">
        <v>700</v>
      </c>
      <c r="I1533" s="231">
        <v>700</v>
      </c>
      <c r="J1533" s="231"/>
      <c r="K1533" s="231">
        <f t="shared" si="692"/>
        <v>0</v>
      </c>
    </row>
    <row r="1534" spans="1:18" s="207" customFormat="1" hidden="1" x14ac:dyDescent="0.2">
      <c r="A1534" s="183" t="s">
        <v>791</v>
      </c>
      <c r="B1534" s="164" t="s">
        <v>954</v>
      </c>
      <c r="C1534" s="165">
        <v>43</v>
      </c>
      <c r="D1534" s="164"/>
      <c r="E1534" s="166">
        <v>42</v>
      </c>
      <c r="F1534" s="167"/>
      <c r="G1534" s="167"/>
      <c r="H1534" s="181">
        <f t="shared" ref="H1534:J1535" si="711">H1535</f>
        <v>8600</v>
      </c>
      <c r="I1534" s="181">
        <f t="shared" si="711"/>
        <v>8600</v>
      </c>
      <c r="J1534" s="181">
        <f t="shared" si="711"/>
        <v>0</v>
      </c>
      <c r="K1534" s="181">
        <f t="shared" si="692"/>
        <v>0</v>
      </c>
    </row>
    <row r="1535" spans="1:18" s="207" customFormat="1" hidden="1" x14ac:dyDescent="0.2">
      <c r="A1535" s="117" t="s">
        <v>791</v>
      </c>
      <c r="B1535" s="101" t="s">
        <v>954</v>
      </c>
      <c r="C1535" s="102">
        <v>43</v>
      </c>
      <c r="D1535" s="117"/>
      <c r="E1535" s="112">
        <v>423</v>
      </c>
      <c r="F1535" s="140"/>
      <c r="G1535" s="182"/>
      <c r="H1535" s="267">
        <f t="shared" si="711"/>
        <v>8600</v>
      </c>
      <c r="I1535" s="267">
        <f t="shared" si="711"/>
        <v>8600</v>
      </c>
      <c r="J1535" s="267">
        <f t="shared" si="711"/>
        <v>0</v>
      </c>
      <c r="K1535" s="267">
        <f t="shared" si="692"/>
        <v>0</v>
      </c>
    </row>
    <row r="1536" spans="1:18" s="207" customFormat="1" ht="15" hidden="1" x14ac:dyDescent="0.2">
      <c r="A1536" s="95" t="s">
        <v>791</v>
      </c>
      <c r="B1536" s="93" t="s">
        <v>954</v>
      </c>
      <c r="C1536" s="94">
        <v>43</v>
      </c>
      <c r="D1536" s="95" t="s">
        <v>101</v>
      </c>
      <c r="E1536" s="118">
        <v>4231</v>
      </c>
      <c r="F1536" s="141" t="s">
        <v>241</v>
      </c>
      <c r="G1536" s="133"/>
      <c r="H1536" s="228">
        <v>8600</v>
      </c>
      <c r="I1536" s="228">
        <v>8600</v>
      </c>
      <c r="J1536" s="228"/>
      <c r="K1536" s="228">
        <f t="shared" si="692"/>
        <v>0</v>
      </c>
    </row>
    <row r="1537" spans="1:11" hidden="1" x14ac:dyDescent="0.2">
      <c r="A1537" s="183" t="s">
        <v>791</v>
      </c>
      <c r="B1537" s="164" t="s">
        <v>954</v>
      </c>
      <c r="C1537" s="165">
        <v>559</v>
      </c>
      <c r="D1537" s="164"/>
      <c r="E1537" s="166">
        <v>31</v>
      </c>
      <c r="F1537" s="167"/>
      <c r="G1537" s="191"/>
      <c r="H1537" s="181">
        <f t="shared" ref="H1537:I1537" si="712">H1538+H1540</f>
        <v>79100</v>
      </c>
      <c r="I1537" s="181">
        <f t="shared" si="712"/>
        <v>79100</v>
      </c>
      <c r="J1537" s="181">
        <f t="shared" ref="J1537" si="713">J1538+J1540</f>
        <v>0</v>
      </c>
      <c r="K1537" s="181">
        <f t="shared" si="692"/>
        <v>0</v>
      </c>
    </row>
    <row r="1538" spans="1:11" hidden="1" x14ac:dyDescent="0.2">
      <c r="A1538" s="117" t="s">
        <v>791</v>
      </c>
      <c r="B1538" s="101" t="s">
        <v>954</v>
      </c>
      <c r="C1538" s="102">
        <v>559</v>
      </c>
      <c r="D1538" s="117"/>
      <c r="E1538" s="112">
        <v>311</v>
      </c>
      <c r="F1538" s="140"/>
      <c r="G1538" s="131"/>
      <c r="H1538" s="106">
        <f t="shared" ref="H1538:J1538" si="714">H1539</f>
        <v>67200</v>
      </c>
      <c r="I1538" s="106">
        <f t="shared" si="714"/>
        <v>67200</v>
      </c>
      <c r="J1538" s="106">
        <f t="shared" si="714"/>
        <v>0</v>
      </c>
      <c r="K1538" s="106">
        <f t="shared" si="692"/>
        <v>0</v>
      </c>
    </row>
    <row r="1539" spans="1:11" ht="15" hidden="1" x14ac:dyDescent="0.2">
      <c r="A1539" s="95" t="s">
        <v>791</v>
      </c>
      <c r="B1539" s="93" t="s">
        <v>954</v>
      </c>
      <c r="C1539" s="94">
        <v>559</v>
      </c>
      <c r="D1539" s="95" t="s">
        <v>101</v>
      </c>
      <c r="E1539" s="118">
        <v>3111</v>
      </c>
      <c r="F1539" s="141" t="s">
        <v>33</v>
      </c>
      <c r="G1539" s="131"/>
      <c r="H1539" s="230">
        <v>67200</v>
      </c>
      <c r="I1539" s="230">
        <v>67200</v>
      </c>
      <c r="J1539" s="230"/>
      <c r="K1539" s="230">
        <f t="shared" si="692"/>
        <v>0</v>
      </c>
    </row>
    <row r="1540" spans="1:11" s="100" customFormat="1" hidden="1" x14ac:dyDescent="0.2">
      <c r="A1540" s="117" t="s">
        <v>791</v>
      </c>
      <c r="B1540" s="101" t="s">
        <v>954</v>
      </c>
      <c r="C1540" s="102">
        <v>559</v>
      </c>
      <c r="D1540" s="117"/>
      <c r="E1540" s="112">
        <v>313</v>
      </c>
      <c r="F1540" s="140"/>
      <c r="G1540" s="131"/>
      <c r="H1540" s="106">
        <f t="shared" ref="H1540:J1540" si="715">H1541</f>
        <v>11900</v>
      </c>
      <c r="I1540" s="106">
        <f t="shared" si="715"/>
        <v>11900</v>
      </c>
      <c r="J1540" s="106">
        <f t="shared" si="715"/>
        <v>0</v>
      </c>
      <c r="K1540" s="106">
        <f t="shared" si="692"/>
        <v>0</v>
      </c>
    </row>
    <row r="1541" spans="1:11" ht="15" hidden="1" x14ac:dyDescent="0.2">
      <c r="A1541" s="95" t="s">
        <v>791</v>
      </c>
      <c r="B1541" s="93" t="s">
        <v>954</v>
      </c>
      <c r="C1541" s="94">
        <v>559</v>
      </c>
      <c r="D1541" s="95" t="s">
        <v>101</v>
      </c>
      <c r="E1541" s="118">
        <v>3132</v>
      </c>
      <c r="F1541" s="141" t="s">
        <v>40</v>
      </c>
      <c r="G1541" s="131"/>
      <c r="H1541" s="230">
        <v>11900</v>
      </c>
      <c r="I1541" s="230">
        <v>11900</v>
      </c>
      <c r="J1541" s="230"/>
      <c r="K1541" s="230">
        <f t="shared" si="692"/>
        <v>0</v>
      </c>
    </row>
    <row r="1542" spans="1:11" s="100" customFormat="1" hidden="1" x14ac:dyDescent="0.2">
      <c r="A1542" s="194" t="s">
        <v>791</v>
      </c>
      <c r="B1542" s="175" t="s">
        <v>954</v>
      </c>
      <c r="C1542" s="165">
        <v>559</v>
      </c>
      <c r="D1542" s="165"/>
      <c r="E1542" s="166">
        <v>32</v>
      </c>
      <c r="F1542" s="167"/>
      <c r="G1542" s="191"/>
      <c r="H1542" s="181">
        <f t="shared" ref="H1542:I1542" si="716">H1543+H1545+H1547</f>
        <v>26500</v>
      </c>
      <c r="I1542" s="181">
        <f t="shared" si="716"/>
        <v>26500</v>
      </c>
      <c r="J1542" s="181">
        <f t="shared" ref="J1542" si="717">J1543+J1545+J1547</f>
        <v>0</v>
      </c>
      <c r="K1542" s="181">
        <f t="shared" si="692"/>
        <v>0</v>
      </c>
    </row>
    <row r="1543" spans="1:11" hidden="1" x14ac:dyDescent="0.2">
      <c r="A1543" s="117" t="s">
        <v>791</v>
      </c>
      <c r="B1543" s="101" t="s">
        <v>954</v>
      </c>
      <c r="C1543" s="102">
        <v>559</v>
      </c>
      <c r="D1543" s="103"/>
      <c r="E1543" s="104">
        <v>321</v>
      </c>
      <c r="F1543" s="140"/>
      <c r="G1543" s="131"/>
      <c r="H1543" s="156">
        <f t="shared" ref="H1543:J1543" si="718">H1544</f>
        <v>11850</v>
      </c>
      <c r="I1543" s="156">
        <f t="shared" si="718"/>
        <v>11850</v>
      </c>
      <c r="J1543" s="156">
        <f t="shared" si="718"/>
        <v>0</v>
      </c>
      <c r="K1543" s="156">
        <f t="shared" si="692"/>
        <v>0</v>
      </c>
    </row>
    <row r="1544" spans="1:11" s="149" customFormat="1" hidden="1" x14ac:dyDescent="0.2">
      <c r="A1544" s="95" t="s">
        <v>791</v>
      </c>
      <c r="B1544" s="93" t="s">
        <v>954</v>
      </c>
      <c r="C1544" s="135">
        <v>559</v>
      </c>
      <c r="D1544" s="95" t="s">
        <v>101</v>
      </c>
      <c r="E1544" s="137">
        <v>3211</v>
      </c>
      <c r="F1544" s="142" t="s">
        <v>42</v>
      </c>
      <c r="G1544" s="131"/>
      <c r="H1544" s="230">
        <v>11850</v>
      </c>
      <c r="I1544" s="230">
        <v>11850</v>
      </c>
      <c r="J1544" s="230"/>
      <c r="K1544" s="230">
        <f t="shared" si="692"/>
        <v>0</v>
      </c>
    </row>
    <row r="1545" spans="1:11" hidden="1" x14ac:dyDescent="0.2">
      <c r="A1545" s="117" t="s">
        <v>791</v>
      </c>
      <c r="B1545" s="101" t="s">
        <v>954</v>
      </c>
      <c r="C1545" s="102">
        <v>559</v>
      </c>
      <c r="D1545" s="103"/>
      <c r="E1545" s="104">
        <v>322</v>
      </c>
      <c r="F1545" s="140"/>
      <c r="G1545" s="105"/>
      <c r="H1545" s="156">
        <f t="shared" ref="H1545:J1545" si="719">H1546</f>
        <v>11850</v>
      </c>
      <c r="I1545" s="156">
        <f t="shared" si="719"/>
        <v>11850</v>
      </c>
      <c r="J1545" s="156">
        <f t="shared" si="719"/>
        <v>0</v>
      </c>
      <c r="K1545" s="156">
        <f t="shared" si="692"/>
        <v>0</v>
      </c>
    </row>
    <row r="1546" spans="1:11" s="149" customFormat="1" hidden="1" x14ac:dyDescent="0.2">
      <c r="A1546" s="95" t="s">
        <v>791</v>
      </c>
      <c r="B1546" s="93" t="s">
        <v>954</v>
      </c>
      <c r="C1546" s="135">
        <v>559</v>
      </c>
      <c r="D1546" s="95" t="s">
        <v>101</v>
      </c>
      <c r="E1546" s="137">
        <v>3221</v>
      </c>
      <c r="F1546" s="142" t="s">
        <v>297</v>
      </c>
      <c r="G1546" s="131"/>
      <c r="H1546" s="230">
        <v>11850</v>
      </c>
      <c r="I1546" s="230">
        <v>11850</v>
      </c>
      <c r="J1546" s="230"/>
      <c r="K1546" s="230">
        <f t="shared" si="692"/>
        <v>0</v>
      </c>
    </row>
    <row r="1547" spans="1:11" hidden="1" x14ac:dyDescent="0.2">
      <c r="A1547" s="117" t="s">
        <v>791</v>
      </c>
      <c r="B1547" s="101" t="s">
        <v>954</v>
      </c>
      <c r="C1547" s="102">
        <v>559</v>
      </c>
      <c r="D1547" s="103"/>
      <c r="E1547" s="104">
        <v>323</v>
      </c>
      <c r="F1547" s="140"/>
      <c r="G1547" s="105"/>
      <c r="H1547" s="156">
        <f t="shared" ref="H1547:J1547" si="720">H1548</f>
        <v>2800</v>
      </c>
      <c r="I1547" s="156">
        <f t="shared" si="720"/>
        <v>2800</v>
      </c>
      <c r="J1547" s="156">
        <f t="shared" si="720"/>
        <v>0</v>
      </c>
      <c r="K1547" s="156">
        <f t="shared" si="692"/>
        <v>0</v>
      </c>
    </row>
    <row r="1548" spans="1:11" s="149" customFormat="1" hidden="1" x14ac:dyDescent="0.2">
      <c r="A1548" s="95" t="s">
        <v>791</v>
      </c>
      <c r="B1548" s="93" t="s">
        <v>954</v>
      </c>
      <c r="C1548" s="135">
        <v>559</v>
      </c>
      <c r="D1548" s="95" t="s">
        <v>101</v>
      </c>
      <c r="E1548" s="137">
        <v>3237</v>
      </c>
      <c r="F1548" s="142" t="s">
        <v>58</v>
      </c>
      <c r="G1548" s="131"/>
      <c r="H1548" s="230">
        <v>2800</v>
      </c>
      <c r="I1548" s="230">
        <v>2800</v>
      </c>
      <c r="J1548" s="230"/>
      <c r="K1548" s="230">
        <f t="shared" si="692"/>
        <v>0</v>
      </c>
    </row>
    <row r="1549" spans="1:11" s="225" customFormat="1" hidden="1" x14ac:dyDescent="0.2">
      <c r="A1549" s="183" t="s">
        <v>791</v>
      </c>
      <c r="B1549" s="164" t="s">
        <v>954</v>
      </c>
      <c r="C1549" s="165">
        <v>559</v>
      </c>
      <c r="D1549" s="164"/>
      <c r="E1549" s="166">
        <v>42</v>
      </c>
      <c r="F1549" s="167"/>
      <c r="G1549" s="167"/>
      <c r="H1549" s="181">
        <f t="shared" ref="H1549:J1550" si="721">H1550</f>
        <v>34400</v>
      </c>
      <c r="I1549" s="181">
        <f t="shared" si="721"/>
        <v>34400</v>
      </c>
      <c r="J1549" s="181">
        <f t="shared" si="721"/>
        <v>0</v>
      </c>
      <c r="K1549" s="181">
        <f t="shared" si="692"/>
        <v>0</v>
      </c>
    </row>
    <row r="1550" spans="1:11" s="225" customFormat="1" hidden="1" x14ac:dyDescent="0.2">
      <c r="A1550" s="117" t="s">
        <v>791</v>
      </c>
      <c r="B1550" s="101" t="s">
        <v>954</v>
      </c>
      <c r="C1550" s="102">
        <v>559</v>
      </c>
      <c r="D1550" s="117"/>
      <c r="E1550" s="112">
        <v>423</v>
      </c>
      <c r="F1550" s="140"/>
      <c r="G1550" s="182"/>
      <c r="H1550" s="107">
        <f t="shared" si="721"/>
        <v>34400</v>
      </c>
      <c r="I1550" s="107">
        <f t="shared" si="721"/>
        <v>34400</v>
      </c>
      <c r="J1550" s="107">
        <f t="shared" si="721"/>
        <v>0</v>
      </c>
      <c r="K1550" s="107">
        <f t="shared" si="692"/>
        <v>0</v>
      </c>
    </row>
    <row r="1551" spans="1:11" s="225" customFormat="1" hidden="1" x14ac:dyDescent="0.2">
      <c r="A1551" s="95" t="s">
        <v>791</v>
      </c>
      <c r="B1551" s="93" t="s">
        <v>954</v>
      </c>
      <c r="C1551" s="94">
        <v>559</v>
      </c>
      <c r="D1551" s="95" t="s">
        <v>101</v>
      </c>
      <c r="E1551" s="118">
        <v>4231</v>
      </c>
      <c r="F1551" s="141" t="s">
        <v>241</v>
      </c>
      <c r="G1551" s="133"/>
      <c r="H1551" s="231">
        <v>34400</v>
      </c>
      <c r="I1551" s="231">
        <v>34400</v>
      </c>
      <c r="J1551" s="231"/>
      <c r="K1551" s="231">
        <f t="shared" si="692"/>
        <v>0</v>
      </c>
    </row>
    <row r="1552" spans="1:11" s="149" customFormat="1" ht="111" hidden="1" customHeight="1" x14ac:dyDescent="0.2">
      <c r="A1552" s="195" t="s">
        <v>791</v>
      </c>
      <c r="B1552" s="170" t="s">
        <v>956</v>
      </c>
      <c r="C1552" s="170"/>
      <c r="D1552" s="170"/>
      <c r="E1552" s="171"/>
      <c r="F1552" s="173" t="str">
        <f>UPPER("INTERREG Italija-Hrvatska 2021.-2027.- Prekogranične ICT strategije za logističku integraciju, optimizaciju, održivost i sigurnost tereta na željezničkim prugama i lukama  (CROSSFREIGHT)")</f>
        <v>INTERREG ITALIJA-HRVATSKA 2021.-2027.- PREKOGRANIČNE ICT STRATEGIJE ZA LOGISTIČKU INTEGRACIJU, OPTIMIZACIJU, ODRŽIVOST I SIGURNOST TERETA NA ŽELJEZNIČKIM PRUGAMA I LUKAMA  (CROSSFREIGHT)</v>
      </c>
      <c r="G1552" s="174" t="s">
        <v>616</v>
      </c>
      <c r="H1552" s="248">
        <f>H1553+H1558+H1566+H1571</f>
        <v>0</v>
      </c>
      <c r="I1552" s="248">
        <f t="shared" ref="I1552:K1552" si="722">I1553+I1558+I1566+I1571</f>
        <v>0</v>
      </c>
      <c r="J1552" s="248">
        <f t="shared" si="722"/>
        <v>62332</v>
      </c>
      <c r="K1552" s="248">
        <f t="shared" si="722"/>
        <v>62332</v>
      </c>
    </row>
    <row r="1553" spans="1:14" s="149" customFormat="1" hidden="1" x14ac:dyDescent="0.2">
      <c r="A1553" s="183" t="s">
        <v>791</v>
      </c>
      <c r="B1553" s="164" t="s">
        <v>956</v>
      </c>
      <c r="C1553" s="165">
        <v>52</v>
      </c>
      <c r="D1553" s="164"/>
      <c r="E1553" s="166">
        <v>31</v>
      </c>
      <c r="F1553" s="167"/>
      <c r="G1553" s="167"/>
      <c r="H1553" s="181">
        <f t="shared" ref="H1553:J1553" si="723">H1554+H1556</f>
        <v>0</v>
      </c>
      <c r="I1553" s="181">
        <f t="shared" si="723"/>
        <v>0</v>
      </c>
      <c r="J1553" s="181">
        <f t="shared" si="723"/>
        <v>7600</v>
      </c>
      <c r="K1553" s="181">
        <f t="shared" ref="K1553:K1578" si="724">H1553-I1553+J1553</f>
        <v>7600</v>
      </c>
    </row>
    <row r="1554" spans="1:14" s="149" customFormat="1" hidden="1" x14ac:dyDescent="0.2">
      <c r="A1554" s="117" t="s">
        <v>791</v>
      </c>
      <c r="B1554" s="101" t="s">
        <v>956</v>
      </c>
      <c r="C1554" s="102">
        <v>52</v>
      </c>
      <c r="D1554" s="117"/>
      <c r="E1554" s="112">
        <v>311</v>
      </c>
      <c r="F1554" s="140"/>
      <c r="G1554" s="182"/>
      <c r="H1554" s="107">
        <f t="shared" ref="H1554:J1556" si="725">H1555</f>
        <v>0</v>
      </c>
      <c r="I1554" s="107">
        <f t="shared" si="725"/>
        <v>0</v>
      </c>
      <c r="J1554" s="107">
        <f t="shared" si="725"/>
        <v>6460</v>
      </c>
      <c r="K1554" s="107">
        <f t="shared" si="724"/>
        <v>6460</v>
      </c>
    </row>
    <row r="1555" spans="1:14" s="149" customFormat="1" hidden="1" x14ac:dyDescent="0.2">
      <c r="A1555" s="95" t="s">
        <v>791</v>
      </c>
      <c r="B1555" s="93" t="s">
        <v>956</v>
      </c>
      <c r="C1555" s="94">
        <v>52</v>
      </c>
      <c r="D1555" s="95" t="s">
        <v>101</v>
      </c>
      <c r="E1555" s="118">
        <v>3111</v>
      </c>
      <c r="F1555" s="141" t="s">
        <v>33</v>
      </c>
      <c r="G1555" s="133"/>
      <c r="H1555" s="231">
        <v>0</v>
      </c>
      <c r="I1555" s="231"/>
      <c r="J1555" s="231">
        <f>7600*0.85</f>
        <v>6460</v>
      </c>
      <c r="K1555" s="231">
        <f t="shared" si="724"/>
        <v>6460</v>
      </c>
    </row>
    <row r="1556" spans="1:14" s="149" customFormat="1" hidden="1" x14ac:dyDescent="0.2">
      <c r="A1556" s="117" t="s">
        <v>791</v>
      </c>
      <c r="B1556" s="101" t="s">
        <v>956</v>
      </c>
      <c r="C1556" s="102">
        <v>52</v>
      </c>
      <c r="D1556" s="117"/>
      <c r="E1556" s="112">
        <v>313</v>
      </c>
      <c r="F1556" s="140"/>
      <c r="G1556" s="182"/>
      <c r="H1556" s="107">
        <f t="shared" si="725"/>
        <v>0</v>
      </c>
      <c r="I1556" s="107">
        <f t="shared" si="725"/>
        <v>0</v>
      </c>
      <c r="J1556" s="107">
        <f t="shared" si="725"/>
        <v>1140</v>
      </c>
      <c r="K1556" s="107">
        <f t="shared" si="724"/>
        <v>1140</v>
      </c>
      <c r="N1556" s="263"/>
    </row>
    <row r="1557" spans="1:14" s="149" customFormat="1" hidden="1" x14ac:dyDescent="0.2">
      <c r="A1557" s="95" t="s">
        <v>791</v>
      </c>
      <c r="B1557" s="93" t="s">
        <v>956</v>
      </c>
      <c r="C1557" s="94">
        <v>52</v>
      </c>
      <c r="D1557" s="95" t="s">
        <v>101</v>
      </c>
      <c r="E1557" s="118">
        <v>3132</v>
      </c>
      <c r="F1557" s="141" t="s">
        <v>40</v>
      </c>
      <c r="G1557" s="133"/>
      <c r="H1557" s="231">
        <v>0</v>
      </c>
      <c r="I1557" s="231"/>
      <c r="J1557" s="231">
        <f>7600-J1555</f>
        <v>1140</v>
      </c>
      <c r="K1557" s="231">
        <f t="shared" si="724"/>
        <v>1140</v>
      </c>
      <c r="L1557" s="264"/>
    </row>
    <row r="1558" spans="1:14" s="100" customFormat="1" hidden="1" x14ac:dyDescent="0.2">
      <c r="A1558" s="194" t="s">
        <v>791</v>
      </c>
      <c r="B1558" s="175" t="s">
        <v>956</v>
      </c>
      <c r="C1558" s="165">
        <v>52</v>
      </c>
      <c r="D1558" s="165"/>
      <c r="E1558" s="166">
        <v>32</v>
      </c>
      <c r="F1558" s="167"/>
      <c r="G1558" s="168"/>
      <c r="H1558" s="247">
        <f t="shared" ref="H1558:J1558" si="726">H1559+H1561+H1563</f>
        <v>0</v>
      </c>
      <c r="I1558" s="247">
        <f t="shared" si="726"/>
        <v>0</v>
      </c>
      <c r="J1558" s="247">
        <f t="shared" si="726"/>
        <v>4876</v>
      </c>
      <c r="K1558" s="247">
        <f t="shared" si="724"/>
        <v>4876</v>
      </c>
    </row>
    <row r="1559" spans="1:14" s="100" customFormat="1" hidden="1" x14ac:dyDescent="0.2">
      <c r="A1559" s="117" t="s">
        <v>791</v>
      </c>
      <c r="B1559" s="101" t="s">
        <v>956</v>
      </c>
      <c r="C1559" s="102">
        <v>52</v>
      </c>
      <c r="D1559" s="103"/>
      <c r="E1559" s="104">
        <v>321</v>
      </c>
      <c r="F1559" s="140"/>
      <c r="G1559" s="105"/>
      <c r="H1559" s="246">
        <f t="shared" ref="H1559:J1559" si="727">H1560</f>
        <v>0</v>
      </c>
      <c r="I1559" s="246">
        <f t="shared" si="727"/>
        <v>0</v>
      </c>
      <c r="J1559" s="246">
        <f t="shared" si="727"/>
        <v>1138</v>
      </c>
      <c r="K1559" s="246">
        <f t="shared" si="724"/>
        <v>1138</v>
      </c>
    </row>
    <row r="1560" spans="1:14" s="149" customFormat="1" hidden="1" x14ac:dyDescent="0.2">
      <c r="A1560" s="95" t="s">
        <v>791</v>
      </c>
      <c r="B1560" s="93" t="s">
        <v>956</v>
      </c>
      <c r="C1560" s="94">
        <v>52</v>
      </c>
      <c r="D1560" s="95" t="s">
        <v>101</v>
      </c>
      <c r="E1560" s="137">
        <v>3211</v>
      </c>
      <c r="F1560" s="142" t="s">
        <v>42</v>
      </c>
      <c r="G1560" s="131"/>
      <c r="H1560" s="231">
        <v>0</v>
      </c>
      <c r="I1560" s="231"/>
      <c r="J1560" s="231">
        <v>1138</v>
      </c>
      <c r="K1560" s="231">
        <f t="shared" si="724"/>
        <v>1138</v>
      </c>
    </row>
    <row r="1561" spans="1:14" s="100" customFormat="1" hidden="1" x14ac:dyDescent="0.2">
      <c r="A1561" s="117" t="s">
        <v>791</v>
      </c>
      <c r="B1561" s="101" t="s">
        <v>956</v>
      </c>
      <c r="C1561" s="102">
        <v>52</v>
      </c>
      <c r="D1561" s="103"/>
      <c r="E1561" s="104">
        <v>322</v>
      </c>
      <c r="F1561" s="140"/>
      <c r="G1561" s="105"/>
      <c r="H1561" s="246">
        <f t="shared" ref="H1561:J1561" si="728">H1562</f>
        <v>0</v>
      </c>
      <c r="I1561" s="246">
        <f t="shared" si="728"/>
        <v>0</v>
      </c>
      <c r="J1561" s="246">
        <f t="shared" si="728"/>
        <v>1138</v>
      </c>
      <c r="K1561" s="246">
        <f t="shared" si="724"/>
        <v>1138</v>
      </c>
    </row>
    <row r="1562" spans="1:14" s="149" customFormat="1" hidden="1" x14ac:dyDescent="0.2">
      <c r="A1562" s="95" t="s">
        <v>791</v>
      </c>
      <c r="B1562" s="93" t="s">
        <v>956</v>
      </c>
      <c r="C1562" s="94">
        <v>52</v>
      </c>
      <c r="D1562" s="95" t="s">
        <v>101</v>
      </c>
      <c r="E1562" s="137">
        <v>3221</v>
      </c>
      <c r="F1562" s="142" t="s">
        <v>297</v>
      </c>
      <c r="G1562" s="131"/>
      <c r="H1562" s="231">
        <v>0</v>
      </c>
      <c r="I1562" s="231"/>
      <c r="J1562" s="231">
        <f>J1560</f>
        <v>1138</v>
      </c>
      <c r="K1562" s="231">
        <f t="shared" si="724"/>
        <v>1138</v>
      </c>
    </row>
    <row r="1563" spans="1:14" s="100" customFormat="1" hidden="1" x14ac:dyDescent="0.2">
      <c r="A1563" s="117" t="s">
        <v>791</v>
      </c>
      <c r="B1563" s="101" t="s">
        <v>956</v>
      </c>
      <c r="C1563" s="102">
        <v>52</v>
      </c>
      <c r="D1563" s="103"/>
      <c r="E1563" s="104">
        <v>323</v>
      </c>
      <c r="F1563" s="140"/>
      <c r="G1563" s="105"/>
      <c r="H1563" s="246">
        <f t="shared" ref="H1563:K1563" si="729">H1564+H1565</f>
        <v>0</v>
      </c>
      <c r="I1563" s="246">
        <f t="shared" si="729"/>
        <v>0</v>
      </c>
      <c r="J1563" s="246">
        <f>J1564+J1565</f>
        <v>2600</v>
      </c>
      <c r="K1563" s="246">
        <f t="shared" si="729"/>
        <v>2600</v>
      </c>
    </row>
    <row r="1564" spans="1:14" s="100" customFormat="1" hidden="1" x14ac:dyDescent="0.2">
      <c r="A1564" s="95" t="s">
        <v>791</v>
      </c>
      <c r="B1564" s="93" t="s">
        <v>956</v>
      </c>
      <c r="C1564" s="94">
        <v>52</v>
      </c>
      <c r="D1564" s="95" t="s">
        <v>101</v>
      </c>
      <c r="E1564" s="137">
        <v>3233</v>
      </c>
      <c r="F1564" s="142" t="s">
        <v>54</v>
      </c>
      <c r="G1564" s="131"/>
      <c r="H1564" s="231">
        <v>0</v>
      </c>
      <c r="I1564" s="231"/>
      <c r="J1564" s="231">
        <v>600</v>
      </c>
      <c r="K1564" s="231">
        <f t="shared" ref="K1564" si="730">H1564-I1564+J1564</f>
        <v>600</v>
      </c>
    </row>
    <row r="1565" spans="1:14" ht="15" hidden="1" x14ac:dyDescent="0.2">
      <c r="A1565" s="95" t="s">
        <v>791</v>
      </c>
      <c r="B1565" s="93" t="s">
        <v>956</v>
      </c>
      <c r="C1565" s="94">
        <v>52</v>
      </c>
      <c r="D1565" s="95" t="s">
        <v>101</v>
      </c>
      <c r="E1565" s="137">
        <v>3237</v>
      </c>
      <c r="F1565" s="142" t="s">
        <v>58</v>
      </c>
      <c r="G1565" s="131"/>
      <c r="H1565" s="231">
        <v>0</v>
      </c>
      <c r="I1565" s="231"/>
      <c r="J1565" s="231">
        <v>2000</v>
      </c>
      <c r="K1565" s="231">
        <f t="shared" si="724"/>
        <v>2000</v>
      </c>
    </row>
    <row r="1566" spans="1:14" hidden="1" x14ac:dyDescent="0.2">
      <c r="A1566" s="183" t="s">
        <v>791</v>
      </c>
      <c r="B1566" s="164" t="s">
        <v>956</v>
      </c>
      <c r="C1566" s="165">
        <v>559</v>
      </c>
      <c r="D1566" s="164"/>
      <c r="E1566" s="166">
        <v>31</v>
      </c>
      <c r="F1566" s="167"/>
      <c r="G1566" s="191"/>
      <c r="H1566" s="181">
        <f t="shared" ref="H1566:J1566" si="731">H1567+H1569</f>
        <v>0</v>
      </c>
      <c r="I1566" s="181">
        <f t="shared" si="731"/>
        <v>0</v>
      </c>
      <c r="J1566" s="181">
        <f t="shared" si="731"/>
        <v>30350</v>
      </c>
      <c r="K1566" s="181">
        <f t="shared" si="724"/>
        <v>30350</v>
      </c>
    </row>
    <row r="1567" spans="1:14" hidden="1" x14ac:dyDescent="0.2">
      <c r="A1567" s="117" t="s">
        <v>791</v>
      </c>
      <c r="B1567" s="101" t="s">
        <v>956</v>
      </c>
      <c r="C1567" s="102">
        <v>559</v>
      </c>
      <c r="D1567" s="117"/>
      <c r="E1567" s="112">
        <v>311</v>
      </c>
      <c r="F1567" s="140"/>
      <c r="G1567" s="131"/>
      <c r="H1567" s="106">
        <f t="shared" ref="H1567:J1567" si="732">H1568</f>
        <v>0</v>
      </c>
      <c r="I1567" s="106">
        <f t="shared" si="732"/>
        <v>0</v>
      </c>
      <c r="J1567" s="106">
        <f t="shared" si="732"/>
        <v>25800</v>
      </c>
      <c r="K1567" s="106">
        <f t="shared" si="724"/>
        <v>25800</v>
      </c>
    </row>
    <row r="1568" spans="1:14" ht="15" hidden="1" x14ac:dyDescent="0.2">
      <c r="A1568" s="95" t="s">
        <v>791</v>
      </c>
      <c r="B1568" s="93" t="s">
        <v>956</v>
      </c>
      <c r="C1568" s="94">
        <v>559</v>
      </c>
      <c r="D1568" s="95" t="s">
        <v>101</v>
      </c>
      <c r="E1568" s="118">
        <v>3111</v>
      </c>
      <c r="F1568" s="141" t="s">
        <v>33</v>
      </c>
      <c r="G1568" s="131"/>
      <c r="H1568" s="230">
        <v>0</v>
      </c>
      <c r="I1568" s="230"/>
      <c r="J1568" s="230">
        <f>30350-J1570</f>
        <v>25800</v>
      </c>
      <c r="K1568" s="230">
        <f t="shared" si="724"/>
        <v>25800</v>
      </c>
    </row>
    <row r="1569" spans="1:11" s="100" customFormat="1" hidden="1" x14ac:dyDescent="0.2">
      <c r="A1569" s="117" t="s">
        <v>791</v>
      </c>
      <c r="B1569" s="101" t="s">
        <v>956</v>
      </c>
      <c r="C1569" s="102">
        <v>559</v>
      </c>
      <c r="D1569" s="117"/>
      <c r="E1569" s="112">
        <v>313</v>
      </c>
      <c r="F1569" s="140"/>
      <c r="G1569" s="131"/>
      <c r="H1569" s="106">
        <f t="shared" ref="H1569:J1569" si="733">H1570</f>
        <v>0</v>
      </c>
      <c r="I1569" s="106">
        <f t="shared" si="733"/>
        <v>0</v>
      </c>
      <c r="J1569" s="106">
        <f t="shared" si="733"/>
        <v>4550</v>
      </c>
      <c r="K1569" s="106">
        <f t="shared" si="724"/>
        <v>4550</v>
      </c>
    </row>
    <row r="1570" spans="1:11" ht="15" hidden="1" x14ac:dyDescent="0.2">
      <c r="A1570" s="95" t="s">
        <v>791</v>
      </c>
      <c r="B1570" s="93" t="s">
        <v>956</v>
      </c>
      <c r="C1570" s="94">
        <v>559</v>
      </c>
      <c r="D1570" s="95" t="s">
        <v>101</v>
      </c>
      <c r="E1570" s="118">
        <v>3132</v>
      </c>
      <c r="F1570" s="141" t="s">
        <v>40</v>
      </c>
      <c r="G1570" s="131"/>
      <c r="H1570" s="230">
        <v>0</v>
      </c>
      <c r="I1570" s="230"/>
      <c r="J1570" s="230">
        <v>4550</v>
      </c>
      <c r="K1570" s="230">
        <f t="shared" si="724"/>
        <v>4550</v>
      </c>
    </row>
    <row r="1571" spans="1:11" s="100" customFormat="1" hidden="1" x14ac:dyDescent="0.2">
      <c r="A1571" s="194" t="s">
        <v>791</v>
      </c>
      <c r="B1571" s="175" t="s">
        <v>956</v>
      </c>
      <c r="C1571" s="165">
        <v>559</v>
      </c>
      <c r="D1571" s="165"/>
      <c r="E1571" s="166">
        <v>32</v>
      </c>
      <c r="F1571" s="167"/>
      <c r="G1571" s="191"/>
      <c r="H1571" s="181">
        <f t="shared" ref="H1571:J1571" si="734">H1572+H1574+H1576</f>
        <v>0</v>
      </c>
      <c r="I1571" s="181">
        <f t="shared" si="734"/>
        <v>0</v>
      </c>
      <c r="J1571" s="181">
        <f t="shared" si="734"/>
        <v>19506</v>
      </c>
      <c r="K1571" s="181">
        <f t="shared" si="724"/>
        <v>19506</v>
      </c>
    </row>
    <row r="1572" spans="1:11" hidden="1" x14ac:dyDescent="0.2">
      <c r="A1572" s="117" t="s">
        <v>791</v>
      </c>
      <c r="B1572" s="101" t="s">
        <v>956</v>
      </c>
      <c r="C1572" s="102">
        <v>559</v>
      </c>
      <c r="D1572" s="103"/>
      <c r="E1572" s="104">
        <v>321</v>
      </c>
      <c r="F1572" s="140"/>
      <c r="G1572" s="131"/>
      <c r="H1572" s="156">
        <f t="shared" ref="H1572:J1572" si="735">H1573</f>
        <v>0</v>
      </c>
      <c r="I1572" s="156">
        <f t="shared" si="735"/>
        <v>0</v>
      </c>
      <c r="J1572" s="156">
        <f t="shared" si="735"/>
        <v>4553</v>
      </c>
      <c r="K1572" s="156">
        <f t="shared" si="724"/>
        <v>4553</v>
      </c>
    </row>
    <row r="1573" spans="1:11" s="149" customFormat="1" hidden="1" x14ac:dyDescent="0.2">
      <c r="A1573" s="95" t="s">
        <v>791</v>
      </c>
      <c r="B1573" s="93" t="s">
        <v>956</v>
      </c>
      <c r="C1573" s="135">
        <v>559</v>
      </c>
      <c r="D1573" s="95" t="s">
        <v>101</v>
      </c>
      <c r="E1573" s="137">
        <v>3211</v>
      </c>
      <c r="F1573" s="142" t="s">
        <v>42</v>
      </c>
      <c r="G1573" s="131"/>
      <c r="H1573" s="230">
        <v>0</v>
      </c>
      <c r="I1573" s="230"/>
      <c r="J1573" s="230">
        <v>4553</v>
      </c>
      <c r="K1573" s="230">
        <f t="shared" si="724"/>
        <v>4553</v>
      </c>
    </row>
    <row r="1574" spans="1:11" hidden="1" x14ac:dyDescent="0.2">
      <c r="A1574" s="117" t="s">
        <v>791</v>
      </c>
      <c r="B1574" s="101" t="s">
        <v>956</v>
      </c>
      <c r="C1574" s="102">
        <v>559</v>
      </c>
      <c r="D1574" s="103"/>
      <c r="E1574" s="104">
        <v>322</v>
      </c>
      <c r="F1574" s="140"/>
      <c r="G1574" s="105"/>
      <c r="H1574" s="156">
        <f t="shared" ref="H1574:J1574" si="736">H1575</f>
        <v>0</v>
      </c>
      <c r="I1574" s="156">
        <f t="shared" si="736"/>
        <v>0</v>
      </c>
      <c r="J1574" s="156">
        <f t="shared" si="736"/>
        <v>4553</v>
      </c>
      <c r="K1574" s="156">
        <f t="shared" si="724"/>
        <v>4553</v>
      </c>
    </row>
    <row r="1575" spans="1:11" s="149" customFormat="1" hidden="1" x14ac:dyDescent="0.2">
      <c r="A1575" s="95" t="s">
        <v>791</v>
      </c>
      <c r="B1575" s="93" t="s">
        <v>956</v>
      </c>
      <c r="C1575" s="135">
        <v>559</v>
      </c>
      <c r="D1575" s="95" t="s">
        <v>101</v>
      </c>
      <c r="E1575" s="137">
        <v>3221</v>
      </c>
      <c r="F1575" s="142" t="s">
        <v>297</v>
      </c>
      <c r="G1575" s="131"/>
      <c r="H1575" s="230">
        <v>0</v>
      </c>
      <c r="I1575" s="230"/>
      <c r="J1575" s="230">
        <f>J1573</f>
        <v>4553</v>
      </c>
      <c r="K1575" s="230">
        <f t="shared" si="724"/>
        <v>4553</v>
      </c>
    </row>
    <row r="1576" spans="1:11" hidden="1" x14ac:dyDescent="0.2">
      <c r="A1576" s="117" t="s">
        <v>791</v>
      </c>
      <c r="B1576" s="101" t="s">
        <v>956</v>
      </c>
      <c r="C1576" s="102">
        <v>559</v>
      </c>
      <c r="D1576" s="103"/>
      <c r="E1576" s="104">
        <v>323</v>
      </c>
      <c r="F1576" s="140"/>
      <c r="G1576" s="105"/>
      <c r="H1576" s="156">
        <f>H1577+H1578</f>
        <v>0</v>
      </c>
      <c r="I1576" s="156">
        <f t="shared" ref="I1576:K1576" si="737">I1577+I1578</f>
        <v>0</v>
      </c>
      <c r="J1576" s="156">
        <f t="shared" si="737"/>
        <v>10400</v>
      </c>
      <c r="K1576" s="156">
        <f t="shared" si="737"/>
        <v>10400</v>
      </c>
    </row>
    <row r="1577" spans="1:11" s="100" customFormat="1" hidden="1" x14ac:dyDescent="0.2">
      <c r="A1577" s="95" t="s">
        <v>791</v>
      </c>
      <c r="B1577" s="93" t="s">
        <v>956</v>
      </c>
      <c r="C1577" s="135">
        <v>559</v>
      </c>
      <c r="D1577" s="95" t="s">
        <v>101</v>
      </c>
      <c r="E1577" s="137">
        <v>3233</v>
      </c>
      <c r="F1577" s="142" t="s">
        <v>54</v>
      </c>
      <c r="G1577" s="131"/>
      <c r="H1577" s="231">
        <v>0</v>
      </c>
      <c r="I1577" s="231"/>
      <c r="J1577" s="231">
        <v>2400</v>
      </c>
      <c r="K1577" s="231">
        <f t="shared" si="724"/>
        <v>2400</v>
      </c>
    </row>
    <row r="1578" spans="1:11" s="149" customFormat="1" hidden="1" x14ac:dyDescent="0.2">
      <c r="A1578" s="95" t="s">
        <v>791</v>
      </c>
      <c r="B1578" s="93" t="s">
        <v>956</v>
      </c>
      <c r="C1578" s="135">
        <v>559</v>
      </c>
      <c r="D1578" s="95" t="s">
        <v>101</v>
      </c>
      <c r="E1578" s="137">
        <v>3237</v>
      </c>
      <c r="F1578" s="142" t="s">
        <v>58</v>
      </c>
      <c r="G1578" s="131"/>
      <c r="H1578" s="230">
        <v>0</v>
      </c>
      <c r="I1578" s="230"/>
      <c r="J1578" s="230">
        <v>8000</v>
      </c>
      <c r="K1578" s="230">
        <f t="shared" si="724"/>
        <v>8000</v>
      </c>
    </row>
    <row r="1579" spans="1:11" hidden="1" x14ac:dyDescent="0.2">
      <c r="A1579" s="198" t="s">
        <v>798</v>
      </c>
      <c r="B1579" s="371" t="s">
        <v>799</v>
      </c>
      <c r="C1579" s="371"/>
      <c r="D1579" s="371"/>
      <c r="E1579" s="371"/>
      <c r="F1579" s="144" t="s">
        <v>800</v>
      </c>
      <c r="G1579" s="116"/>
      <c r="H1579" s="245">
        <f>H1580+H1646+H1671+H1675+H1686+H1682+H1701+H1750+H1814+H1835</f>
        <v>23481540</v>
      </c>
      <c r="I1579" s="245">
        <f>I1580+I1646+I1671+I1675+I1686+I1682+I1701+I1750+I1814+I1835</f>
        <v>8116300</v>
      </c>
      <c r="J1579" s="245">
        <f>J1580+J1646+J1671+J1675+J1686+J1682+J1701+J1750+J1814+J1835</f>
        <v>780854</v>
      </c>
      <c r="K1579" s="245">
        <f t="shared" si="692"/>
        <v>16146094</v>
      </c>
    </row>
    <row r="1580" spans="1:11" ht="67.5" hidden="1" x14ac:dyDescent="0.2">
      <c r="A1580" s="195" t="s">
        <v>798</v>
      </c>
      <c r="B1580" s="170" t="s">
        <v>957</v>
      </c>
      <c r="C1580" s="170"/>
      <c r="D1580" s="170"/>
      <c r="E1580" s="171"/>
      <c r="F1580" s="173" t="s">
        <v>823</v>
      </c>
      <c r="G1580" s="174" t="s">
        <v>616</v>
      </c>
      <c r="H1580" s="248">
        <f>H1584+H1594+H1625+H1635+H1581+H1629+H1632+H1643</f>
        <v>3564720</v>
      </c>
      <c r="I1580" s="248">
        <f t="shared" ref="I1580:J1580" si="738">I1584+I1594+I1625+I1635+I1581+I1629+I1632+I1643</f>
        <v>0</v>
      </c>
      <c r="J1580" s="248">
        <f t="shared" si="738"/>
        <v>366500</v>
      </c>
      <c r="K1580" s="248">
        <f t="shared" si="692"/>
        <v>3931220</v>
      </c>
    </row>
    <row r="1581" spans="1:11" hidden="1" x14ac:dyDescent="0.2">
      <c r="A1581" s="194" t="s">
        <v>798</v>
      </c>
      <c r="B1581" s="175" t="s">
        <v>957</v>
      </c>
      <c r="C1581" s="165">
        <v>31</v>
      </c>
      <c r="D1581" s="165"/>
      <c r="E1581" s="166">
        <v>32</v>
      </c>
      <c r="F1581" s="167"/>
      <c r="G1581" s="168"/>
      <c r="H1581" s="247">
        <f t="shared" ref="H1581:J1581" si="739">H1582</f>
        <v>30000</v>
      </c>
      <c r="I1581" s="247">
        <f t="shared" si="739"/>
        <v>0</v>
      </c>
      <c r="J1581" s="247">
        <f t="shared" si="739"/>
        <v>30000</v>
      </c>
      <c r="K1581" s="247">
        <f t="shared" si="692"/>
        <v>60000</v>
      </c>
    </row>
    <row r="1582" spans="1:11" hidden="1" x14ac:dyDescent="0.2">
      <c r="A1582" s="117" t="s">
        <v>798</v>
      </c>
      <c r="B1582" s="101" t="s">
        <v>957</v>
      </c>
      <c r="C1582" s="102">
        <v>31</v>
      </c>
      <c r="D1582" s="117"/>
      <c r="E1582" s="112">
        <v>322</v>
      </c>
      <c r="F1582" s="140"/>
      <c r="G1582" s="182"/>
      <c r="H1582" s="107">
        <f>H1583</f>
        <v>30000</v>
      </c>
      <c r="I1582" s="107">
        <f>I1583</f>
        <v>0</v>
      </c>
      <c r="J1582" s="107">
        <f>J1583</f>
        <v>30000</v>
      </c>
      <c r="K1582" s="107">
        <f t="shared" si="692"/>
        <v>60000</v>
      </c>
    </row>
    <row r="1583" spans="1:11" ht="15" hidden="1" x14ac:dyDescent="0.2">
      <c r="A1583" s="95" t="s">
        <v>798</v>
      </c>
      <c r="B1583" s="93" t="s">
        <v>957</v>
      </c>
      <c r="C1583" s="94">
        <v>31</v>
      </c>
      <c r="D1583" s="95" t="s">
        <v>101</v>
      </c>
      <c r="E1583" s="118">
        <v>3223</v>
      </c>
      <c r="F1583" s="141" t="s">
        <v>48</v>
      </c>
      <c r="H1583" s="228">
        <v>30000</v>
      </c>
      <c r="I1583" s="228"/>
      <c r="J1583" s="228">
        <v>30000</v>
      </c>
      <c r="K1583" s="228">
        <f t="shared" si="692"/>
        <v>60000</v>
      </c>
    </row>
    <row r="1584" spans="1:11" hidden="1" x14ac:dyDescent="0.2">
      <c r="A1584" s="194" t="s">
        <v>798</v>
      </c>
      <c r="B1584" s="175" t="s">
        <v>957</v>
      </c>
      <c r="C1584" s="165">
        <v>43</v>
      </c>
      <c r="D1584" s="165"/>
      <c r="E1584" s="166">
        <v>31</v>
      </c>
      <c r="F1584" s="167"/>
      <c r="G1584" s="168"/>
      <c r="H1584" s="247">
        <f t="shared" ref="H1584:I1584" si="740">H1585+H1590+H1592</f>
        <v>1830399</v>
      </c>
      <c r="I1584" s="247">
        <f t="shared" si="740"/>
        <v>0</v>
      </c>
      <c r="J1584" s="247">
        <f t="shared" ref="J1584" si="741">J1585+J1590+J1592</f>
        <v>90000</v>
      </c>
      <c r="K1584" s="247">
        <f t="shared" si="692"/>
        <v>1920399</v>
      </c>
    </row>
    <row r="1585" spans="1:11" hidden="1" x14ac:dyDescent="0.2">
      <c r="A1585" s="117" t="s">
        <v>798</v>
      </c>
      <c r="B1585" s="101" t="s">
        <v>957</v>
      </c>
      <c r="C1585" s="102">
        <v>43</v>
      </c>
      <c r="D1585" s="117"/>
      <c r="E1585" s="112">
        <v>311</v>
      </c>
      <c r="F1585" s="140"/>
      <c r="G1585" s="182"/>
      <c r="H1585" s="107">
        <f t="shared" ref="H1585:I1585" si="742">H1586+H1587+H1588+H1589</f>
        <v>1450399</v>
      </c>
      <c r="I1585" s="107">
        <f t="shared" si="742"/>
        <v>0</v>
      </c>
      <c r="J1585" s="107">
        <f t="shared" ref="J1585" si="743">J1586+J1587+J1588+J1589</f>
        <v>30000</v>
      </c>
      <c r="K1585" s="107">
        <f t="shared" si="692"/>
        <v>1480399</v>
      </c>
    </row>
    <row r="1586" spans="1:11" s="100" customFormat="1" hidden="1" x14ac:dyDescent="0.2">
      <c r="A1586" s="95" t="s">
        <v>798</v>
      </c>
      <c r="B1586" s="93" t="s">
        <v>957</v>
      </c>
      <c r="C1586" s="94">
        <v>43</v>
      </c>
      <c r="D1586" s="95" t="s">
        <v>101</v>
      </c>
      <c r="E1586" s="118">
        <v>3111</v>
      </c>
      <c r="F1586" s="141" t="s">
        <v>33</v>
      </c>
      <c r="G1586" s="133"/>
      <c r="H1586" s="231">
        <v>1450000</v>
      </c>
      <c r="I1586" s="231"/>
      <c r="J1586" s="231">
        <v>30000</v>
      </c>
      <c r="K1586" s="231">
        <f t="shared" si="692"/>
        <v>1480000</v>
      </c>
    </row>
    <row r="1587" spans="1:11" ht="15" hidden="1" x14ac:dyDescent="0.2">
      <c r="A1587" s="95" t="s">
        <v>798</v>
      </c>
      <c r="B1587" s="93" t="s">
        <v>957</v>
      </c>
      <c r="C1587" s="94">
        <v>43</v>
      </c>
      <c r="D1587" s="95" t="s">
        <v>101</v>
      </c>
      <c r="E1587" s="118">
        <v>3112</v>
      </c>
      <c r="F1587" s="141" t="s">
        <v>871</v>
      </c>
      <c r="H1587" s="234">
        <v>133</v>
      </c>
      <c r="I1587" s="234"/>
      <c r="J1587" s="234"/>
      <c r="K1587" s="234">
        <f t="shared" si="692"/>
        <v>133</v>
      </c>
    </row>
    <row r="1588" spans="1:11" ht="15" hidden="1" x14ac:dyDescent="0.2">
      <c r="A1588" s="95" t="s">
        <v>798</v>
      </c>
      <c r="B1588" s="93" t="s">
        <v>957</v>
      </c>
      <c r="C1588" s="94">
        <v>43</v>
      </c>
      <c r="D1588" s="95" t="s">
        <v>101</v>
      </c>
      <c r="E1588" s="118">
        <v>3113</v>
      </c>
      <c r="F1588" s="141" t="s">
        <v>35</v>
      </c>
      <c r="H1588" s="234">
        <v>133</v>
      </c>
      <c r="I1588" s="234"/>
      <c r="J1588" s="234"/>
      <c r="K1588" s="234">
        <f t="shared" si="692"/>
        <v>133</v>
      </c>
    </row>
    <row r="1589" spans="1:11" ht="15" hidden="1" x14ac:dyDescent="0.2">
      <c r="A1589" s="95" t="s">
        <v>798</v>
      </c>
      <c r="B1589" s="93" t="s">
        <v>957</v>
      </c>
      <c r="C1589" s="94">
        <v>43</v>
      </c>
      <c r="D1589" s="95" t="s">
        <v>101</v>
      </c>
      <c r="E1589" s="118">
        <v>3114</v>
      </c>
      <c r="F1589" s="141" t="s">
        <v>36</v>
      </c>
      <c r="H1589" s="234">
        <v>133</v>
      </c>
      <c r="I1589" s="234"/>
      <c r="J1589" s="234"/>
      <c r="K1589" s="234">
        <f t="shared" si="692"/>
        <v>133</v>
      </c>
    </row>
    <row r="1590" spans="1:11" hidden="1" x14ac:dyDescent="0.2">
      <c r="A1590" s="117" t="s">
        <v>798</v>
      </c>
      <c r="B1590" s="101" t="s">
        <v>957</v>
      </c>
      <c r="C1590" s="102">
        <v>43</v>
      </c>
      <c r="D1590" s="117"/>
      <c r="E1590" s="112">
        <v>312</v>
      </c>
      <c r="F1590" s="140"/>
      <c r="G1590" s="182"/>
      <c r="H1590" s="107">
        <f t="shared" ref="H1590:J1590" si="744">H1591</f>
        <v>150000</v>
      </c>
      <c r="I1590" s="107">
        <f t="shared" si="744"/>
        <v>0</v>
      </c>
      <c r="J1590" s="107">
        <f t="shared" si="744"/>
        <v>30000</v>
      </c>
      <c r="K1590" s="107">
        <f t="shared" si="692"/>
        <v>180000</v>
      </c>
    </row>
    <row r="1591" spans="1:11" ht="15" hidden="1" x14ac:dyDescent="0.2">
      <c r="A1591" s="95" t="s">
        <v>798</v>
      </c>
      <c r="B1591" s="93" t="s">
        <v>957</v>
      </c>
      <c r="C1591" s="94">
        <v>43</v>
      </c>
      <c r="D1591" s="95" t="s">
        <v>101</v>
      </c>
      <c r="E1591" s="118">
        <v>3121</v>
      </c>
      <c r="F1591" s="141" t="s">
        <v>471</v>
      </c>
      <c r="H1591" s="231">
        <v>150000</v>
      </c>
      <c r="I1591" s="231"/>
      <c r="J1591" s="231">
        <v>30000</v>
      </c>
      <c r="K1591" s="231">
        <f t="shared" si="692"/>
        <v>180000</v>
      </c>
    </row>
    <row r="1592" spans="1:11" hidden="1" x14ac:dyDescent="0.2">
      <c r="A1592" s="117" t="s">
        <v>798</v>
      </c>
      <c r="B1592" s="101" t="s">
        <v>957</v>
      </c>
      <c r="C1592" s="102">
        <v>43</v>
      </c>
      <c r="D1592" s="117"/>
      <c r="E1592" s="112">
        <v>313</v>
      </c>
      <c r="F1592" s="140"/>
      <c r="G1592" s="182"/>
      <c r="H1592" s="107">
        <f t="shared" ref="H1592:J1592" si="745">H1593</f>
        <v>230000</v>
      </c>
      <c r="I1592" s="107">
        <f t="shared" si="745"/>
        <v>0</v>
      </c>
      <c r="J1592" s="107">
        <f t="shared" si="745"/>
        <v>30000</v>
      </c>
      <c r="K1592" s="107">
        <f t="shared" si="692"/>
        <v>260000</v>
      </c>
    </row>
    <row r="1593" spans="1:11" ht="15" hidden="1" x14ac:dyDescent="0.2">
      <c r="A1593" s="95" t="s">
        <v>798</v>
      </c>
      <c r="B1593" s="93" t="s">
        <v>957</v>
      </c>
      <c r="C1593" s="94">
        <v>43</v>
      </c>
      <c r="D1593" s="95" t="s">
        <v>101</v>
      </c>
      <c r="E1593" s="118">
        <v>3132</v>
      </c>
      <c r="F1593" s="141" t="s">
        <v>40</v>
      </c>
      <c r="H1593" s="231">
        <v>230000</v>
      </c>
      <c r="I1593" s="231"/>
      <c r="J1593" s="231">
        <v>30000</v>
      </c>
      <c r="K1593" s="231">
        <f t="shared" si="692"/>
        <v>260000</v>
      </c>
    </row>
    <row r="1594" spans="1:11" hidden="1" x14ac:dyDescent="0.2">
      <c r="A1594" s="194" t="s">
        <v>798</v>
      </c>
      <c r="B1594" s="175" t="s">
        <v>957</v>
      </c>
      <c r="C1594" s="165">
        <v>43</v>
      </c>
      <c r="D1594" s="165"/>
      <c r="E1594" s="166">
        <v>32</v>
      </c>
      <c r="F1594" s="167"/>
      <c r="G1594" s="168"/>
      <c r="H1594" s="247">
        <f t="shared" ref="H1594:I1594" si="746">H1595+H1600+H1607+H1616+H1618</f>
        <v>1574915</v>
      </c>
      <c r="I1594" s="247">
        <f t="shared" si="746"/>
        <v>0</v>
      </c>
      <c r="J1594" s="247">
        <f t="shared" ref="J1594" si="747">J1595+J1600+J1607+J1616+J1618</f>
        <v>194000</v>
      </c>
      <c r="K1594" s="247">
        <f t="shared" si="692"/>
        <v>1768915</v>
      </c>
    </row>
    <row r="1595" spans="1:11" hidden="1" x14ac:dyDescent="0.2">
      <c r="A1595" s="117" t="s">
        <v>798</v>
      </c>
      <c r="B1595" s="101" t="s">
        <v>957</v>
      </c>
      <c r="C1595" s="102">
        <v>43</v>
      </c>
      <c r="D1595" s="117"/>
      <c r="E1595" s="112">
        <v>321</v>
      </c>
      <c r="F1595" s="140"/>
      <c r="G1595" s="182"/>
      <c r="H1595" s="107">
        <f t="shared" ref="H1595:I1595" si="748">H1596+H1597+H1598+H1599</f>
        <v>82654</v>
      </c>
      <c r="I1595" s="107">
        <f t="shared" si="748"/>
        <v>0</v>
      </c>
      <c r="J1595" s="107">
        <f t="shared" ref="J1595" si="749">J1596+J1597+J1598+J1599</f>
        <v>0</v>
      </c>
      <c r="K1595" s="107">
        <f t="shared" si="692"/>
        <v>82654</v>
      </c>
    </row>
    <row r="1596" spans="1:11" s="100" customFormat="1" hidden="1" x14ac:dyDescent="0.2">
      <c r="A1596" s="95" t="s">
        <v>798</v>
      </c>
      <c r="B1596" s="93" t="s">
        <v>957</v>
      </c>
      <c r="C1596" s="94">
        <v>43</v>
      </c>
      <c r="D1596" s="95" t="s">
        <v>101</v>
      </c>
      <c r="E1596" s="118">
        <v>3211</v>
      </c>
      <c r="F1596" s="141" t="s">
        <v>42</v>
      </c>
      <c r="G1596" s="133"/>
      <c r="H1596" s="231">
        <v>35000</v>
      </c>
      <c r="I1596" s="231"/>
      <c r="J1596" s="231"/>
      <c r="K1596" s="231">
        <f t="shared" ref="K1596:K1671" si="750">H1596-I1596+J1596</f>
        <v>35000</v>
      </c>
    </row>
    <row r="1597" spans="1:11" ht="30" hidden="1" x14ac:dyDescent="0.2">
      <c r="A1597" s="95" t="s">
        <v>798</v>
      </c>
      <c r="B1597" s="93" t="s">
        <v>957</v>
      </c>
      <c r="C1597" s="94">
        <v>43</v>
      </c>
      <c r="D1597" s="95" t="s">
        <v>101</v>
      </c>
      <c r="E1597" s="118">
        <v>3212</v>
      </c>
      <c r="F1597" s="141" t="s">
        <v>43</v>
      </c>
      <c r="H1597" s="244">
        <v>35000</v>
      </c>
      <c r="I1597" s="244"/>
      <c r="J1597" s="244"/>
      <c r="K1597" s="244">
        <f t="shared" si="750"/>
        <v>35000</v>
      </c>
    </row>
    <row r="1598" spans="1:11" s="100" customFormat="1" hidden="1" x14ac:dyDescent="0.2">
      <c r="A1598" s="95" t="s">
        <v>798</v>
      </c>
      <c r="B1598" s="93" t="s">
        <v>957</v>
      </c>
      <c r="C1598" s="94">
        <v>43</v>
      </c>
      <c r="D1598" s="95" t="s">
        <v>101</v>
      </c>
      <c r="E1598" s="118">
        <v>3213</v>
      </c>
      <c r="F1598" s="141" t="s">
        <v>44</v>
      </c>
      <c r="G1598" s="133"/>
      <c r="H1598" s="244">
        <v>10000</v>
      </c>
      <c r="I1598" s="244"/>
      <c r="J1598" s="244"/>
      <c r="K1598" s="244">
        <f t="shared" si="750"/>
        <v>10000</v>
      </c>
    </row>
    <row r="1599" spans="1:11" ht="15" hidden="1" x14ac:dyDescent="0.2">
      <c r="A1599" s="95" t="s">
        <v>798</v>
      </c>
      <c r="B1599" s="93" t="s">
        <v>957</v>
      </c>
      <c r="C1599" s="94">
        <v>43</v>
      </c>
      <c r="D1599" s="95" t="s">
        <v>101</v>
      </c>
      <c r="E1599" s="118">
        <v>3214</v>
      </c>
      <c r="F1599" s="141" t="s">
        <v>45</v>
      </c>
      <c r="H1599" s="244">
        <v>2654</v>
      </c>
      <c r="I1599" s="244"/>
      <c r="J1599" s="244"/>
      <c r="K1599" s="244">
        <f t="shared" si="750"/>
        <v>2654</v>
      </c>
    </row>
    <row r="1600" spans="1:11" hidden="1" x14ac:dyDescent="0.2">
      <c r="A1600" s="117" t="s">
        <v>798</v>
      </c>
      <c r="B1600" s="101" t="s">
        <v>957</v>
      </c>
      <c r="C1600" s="102">
        <v>43</v>
      </c>
      <c r="D1600" s="117"/>
      <c r="E1600" s="112">
        <v>322</v>
      </c>
      <c r="F1600" s="140"/>
      <c r="G1600" s="182"/>
      <c r="H1600" s="107">
        <f t="shared" ref="H1600:I1600" si="751">H1601+H1602+H1603+H1604+H1605+H1606</f>
        <v>135859</v>
      </c>
      <c r="I1600" s="107">
        <f t="shared" si="751"/>
        <v>0</v>
      </c>
      <c r="J1600" s="107">
        <f t="shared" ref="J1600" si="752">J1601+J1602+J1603+J1604+J1605+J1606</f>
        <v>18000</v>
      </c>
      <c r="K1600" s="107">
        <f t="shared" si="750"/>
        <v>153859</v>
      </c>
    </row>
    <row r="1601" spans="1:11" ht="15" hidden="1" x14ac:dyDescent="0.2">
      <c r="A1601" s="95" t="s">
        <v>798</v>
      </c>
      <c r="B1601" s="93" t="s">
        <v>957</v>
      </c>
      <c r="C1601" s="94">
        <v>43</v>
      </c>
      <c r="D1601" s="95" t="s">
        <v>101</v>
      </c>
      <c r="E1601" s="118">
        <v>3221</v>
      </c>
      <c r="F1601" s="141" t="s">
        <v>297</v>
      </c>
      <c r="H1601" s="231">
        <v>26545</v>
      </c>
      <c r="I1601" s="231"/>
      <c r="J1601" s="231">
        <v>15000</v>
      </c>
      <c r="K1601" s="231">
        <f t="shared" si="750"/>
        <v>41545</v>
      </c>
    </row>
    <row r="1602" spans="1:11" ht="15" hidden="1" x14ac:dyDescent="0.2">
      <c r="A1602" s="95" t="s">
        <v>798</v>
      </c>
      <c r="B1602" s="93" t="s">
        <v>957</v>
      </c>
      <c r="C1602" s="94">
        <v>43</v>
      </c>
      <c r="D1602" s="95" t="s">
        <v>101</v>
      </c>
      <c r="E1602" s="118">
        <v>3222</v>
      </c>
      <c r="F1602" s="141" t="s">
        <v>47</v>
      </c>
      <c r="H1602" s="244">
        <v>3982</v>
      </c>
      <c r="I1602" s="244"/>
      <c r="J1602" s="244"/>
      <c r="K1602" s="244">
        <f t="shared" si="750"/>
        <v>3982</v>
      </c>
    </row>
    <row r="1603" spans="1:11" ht="15" hidden="1" x14ac:dyDescent="0.2">
      <c r="A1603" s="95" t="s">
        <v>798</v>
      </c>
      <c r="B1603" s="93" t="s">
        <v>957</v>
      </c>
      <c r="C1603" s="94">
        <v>43</v>
      </c>
      <c r="D1603" s="95" t="s">
        <v>101</v>
      </c>
      <c r="E1603" s="118">
        <v>3223</v>
      </c>
      <c r="F1603" s="141" t="s">
        <v>48</v>
      </c>
      <c r="H1603" s="244">
        <v>84850</v>
      </c>
      <c r="I1603" s="244"/>
      <c r="J1603" s="244"/>
      <c r="K1603" s="244">
        <f t="shared" si="750"/>
        <v>84850</v>
      </c>
    </row>
    <row r="1604" spans="1:11" ht="30" hidden="1" x14ac:dyDescent="0.2">
      <c r="A1604" s="95" t="s">
        <v>798</v>
      </c>
      <c r="B1604" s="93" t="s">
        <v>957</v>
      </c>
      <c r="C1604" s="94">
        <v>43</v>
      </c>
      <c r="D1604" s="95" t="s">
        <v>101</v>
      </c>
      <c r="E1604" s="118">
        <v>3224</v>
      </c>
      <c r="F1604" s="141" t="s">
        <v>155</v>
      </c>
      <c r="H1604" s="244">
        <v>1500</v>
      </c>
      <c r="I1604" s="244"/>
      <c r="J1604" s="244">
        <v>3000</v>
      </c>
      <c r="K1604" s="244">
        <f t="shared" si="750"/>
        <v>4500</v>
      </c>
    </row>
    <row r="1605" spans="1:11" ht="15" hidden="1" x14ac:dyDescent="0.2">
      <c r="A1605" s="95" t="s">
        <v>798</v>
      </c>
      <c r="B1605" s="93" t="s">
        <v>957</v>
      </c>
      <c r="C1605" s="94">
        <v>43</v>
      </c>
      <c r="D1605" s="95" t="s">
        <v>101</v>
      </c>
      <c r="E1605" s="118">
        <v>3225</v>
      </c>
      <c r="F1605" s="141" t="s">
        <v>473</v>
      </c>
      <c r="H1605" s="244">
        <v>15000</v>
      </c>
      <c r="I1605" s="244"/>
      <c r="J1605" s="244"/>
      <c r="K1605" s="244">
        <f t="shared" si="750"/>
        <v>15000</v>
      </c>
    </row>
    <row r="1606" spans="1:11" s="149" customFormat="1" hidden="1" x14ac:dyDescent="0.2">
      <c r="A1606" s="95" t="s">
        <v>798</v>
      </c>
      <c r="B1606" s="93" t="s">
        <v>957</v>
      </c>
      <c r="C1606" s="94">
        <v>43</v>
      </c>
      <c r="D1606" s="95" t="s">
        <v>101</v>
      </c>
      <c r="E1606" s="118">
        <v>3227</v>
      </c>
      <c r="F1606" s="141" t="s">
        <v>51</v>
      </c>
      <c r="G1606" s="133"/>
      <c r="H1606" s="244">
        <v>3982</v>
      </c>
      <c r="I1606" s="244"/>
      <c r="J1606" s="244"/>
      <c r="K1606" s="244">
        <f t="shared" si="750"/>
        <v>3982</v>
      </c>
    </row>
    <row r="1607" spans="1:11" s="100" customFormat="1" hidden="1" x14ac:dyDescent="0.2">
      <c r="A1607" s="117" t="s">
        <v>798</v>
      </c>
      <c r="B1607" s="101" t="s">
        <v>957</v>
      </c>
      <c r="C1607" s="102">
        <v>43</v>
      </c>
      <c r="D1607" s="117"/>
      <c r="E1607" s="112">
        <v>323</v>
      </c>
      <c r="F1607" s="140"/>
      <c r="G1607" s="182"/>
      <c r="H1607" s="107">
        <f t="shared" ref="H1607:I1607" si="753">H1608+H1609+H1610+H1611+H1612+H1613+H1614+H1615</f>
        <v>1196775</v>
      </c>
      <c r="I1607" s="107">
        <f t="shared" si="753"/>
        <v>0</v>
      </c>
      <c r="J1607" s="107">
        <f t="shared" ref="J1607" si="754">J1608+J1609+J1610+J1611+J1612+J1613+J1614+J1615</f>
        <v>123000</v>
      </c>
      <c r="K1607" s="107">
        <f t="shared" si="750"/>
        <v>1319775</v>
      </c>
    </row>
    <row r="1608" spans="1:11" ht="15" hidden="1" x14ac:dyDescent="0.2">
      <c r="A1608" s="95" t="s">
        <v>798</v>
      </c>
      <c r="B1608" s="93" t="s">
        <v>957</v>
      </c>
      <c r="C1608" s="94">
        <v>43</v>
      </c>
      <c r="D1608" s="95" t="s">
        <v>101</v>
      </c>
      <c r="E1608" s="118">
        <v>3231</v>
      </c>
      <c r="F1608" s="141" t="s">
        <v>52</v>
      </c>
      <c r="H1608" s="231">
        <v>30000</v>
      </c>
      <c r="I1608" s="231"/>
      <c r="J1608" s="231">
        <v>15000</v>
      </c>
      <c r="K1608" s="231">
        <f t="shared" si="750"/>
        <v>45000</v>
      </c>
    </row>
    <row r="1609" spans="1:11" s="100" customFormat="1" hidden="1" x14ac:dyDescent="0.2">
      <c r="A1609" s="95" t="s">
        <v>798</v>
      </c>
      <c r="B1609" s="93" t="s">
        <v>957</v>
      </c>
      <c r="C1609" s="94">
        <v>43</v>
      </c>
      <c r="D1609" s="95" t="s">
        <v>101</v>
      </c>
      <c r="E1609" s="118">
        <v>3232</v>
      </c>
      <c r="F1609" s="141" t="s">
        <v>53</v>
      </c>
      <c r="G1609" s="133"/>
      <c r="H1609" s="244">
        <v>374898</v>
      </c>
      <c r="I1609" s="244"/>
      <c r="J1609" s="244"/>
      <c r="K1609" s="244">
        <f t="shared" si="750"/>
        <v>374898</v>
      </c>
    </row>
    <row r="1610" spans="1:11" ht="15" hidden="1" x14ac:dyDescent="0.2">
      <c r="A1610" s="95" t="s">
        <v>798</v>
      </c>
      <c r="B1610" s="93" t="s">
        <v>957</v>
      </c>
      <c r="C1610" s="94">
        <v>43</v>
      </c>
      <c r="D1610" s="95" t="s">
        <v>101</v>
      </c>
      <c r="E1610" s="118">
        <v>3233</v>
      </c>
      <c r="F1610" s="141" t="s">
        <v>54</v>
      </c>
      <c r="H1610" s="244">
        <v>50000</v>
      </c>
      <c r="I1610" s="244"/>
      <c r="J1610" s="244">
        <v>30000</v>
      </c>
      <c r="K1610" s="244">
        <f t="shared" si="750"/>
        <v>80000</v>
      </c>
    </row>
    <row r="1611" spans="1:11" ht="15" hidden="1" x14ac:dyDescent="0.2">
      <c r="A1611" s="95" t="s">
        <v>798</v>
      </c>
      <c r="B1611" s="93" t="s">
        <v>957</v>
      </c>
      <c r="C1611" s="94">
        <v>43</v>
      </c>
      <c r="D1611" s="95" t="s">
        <v>101</v>
      </c>
      <c r="E1611" s="118">
        <v>3234</v>
      </c>
      <c r="F1611" s="141" t="s">
        <v>55</v>
      </c>
      <c r="H1611" s="244">
        <v>130000</v>
      </c>
      <c r="I1611" s="244"/>
      <c r="J1611" s="244"/>
      <c r="K1611" s="244">
        <f t="shared" si="750"/>
        <v>130000</v>
      </c>
    </row>
    <row r="1612" spans="1:11" ht="15" hidden="1" x14ac:dyDescent="0.2">
      <c r="A1612" s="95" t="s">
        <v>798</v>
      </c>
      <c r="B1612" s="93" t="s">
        <v>957</v>
      </c>
      <c r="C1612" s="94">
        <v>43</v>
      </c>
      <c r="D1612" s="95" t="s">
        <v>101</v>
      </c>
      <c r="E1612" s="118">
        <v>3236</v>
      </c>
      <c r="F1612" s="141" t="s">
        <v>57</v>
      </c>
      <c r="H1612" s="244">
        <v>332</v>
      </c>
      <c r="I1612" s="244"/>
      <c r="J1612" s="244">
        <v>33000</v>
      </c>
      <c r="K1612" s="244">
        <f t="shared" si="750"/>
        <v>33332</v>
      </c>
    </row>
    <row r="1613" spans="1:11" s="149" customFormat="1" hidden="1" x14ac:dyDescent="0.2">
      <c r="A1613" s="95" t="s">
        <v>798</v>
      </c>
      <c r="B1613" s="93" t="s">
        <v>957</v>
      </c>
      <c r="C1613" s="94">
        <v>43</v>
      </c>
      <c r="D1613" s="95" t="s">
        <v>101</v>
      </c>
      <c r="E1613" s="118">
        <v>3237</v>
      </c>
      <c r="F1613" s="141" t="s">
        <v>58</v>
      </c>
      <c r="G1613" s="133"/>
      <c r="H1613" s="244">
        <v>85000</v>
      </c>
      <c r="I1613" s="244"/>
      <c r="J1613" s="244">
        <v>30000</v>
      </c>
      <c r="K1613" s="244">
        <f t="shared" si="750"/>
        <v>115000</v>
      </c>
    </row>
    <row r="1614" spans="1:11" s="100" customFormat="1" hidden="1" x14ac:dyDescent="0.2">
      <c r="A1614" s="95" t="s">
        <v>798</v>
      </c>
      <c r="B1614" s="93" t="s">
        <v>957</v>
      </c>
      <c r="C1614" s="94">
        <v>43</v>
      </c>
      <c r="D1614" s="95" t="s">
        <v>101</v>
      </c>
      <c r="E1614" s="118">
        <v>3238</v>
      </c>
      <c r="F1614" s="141" t="s">
        <v>59</v>
      </c>
      <c r="G1614" s="133"/>
      <c r="H1614" s="244">
        <v>26545</v>
      </c>
      <c r="I1614" s="244"/>
      <c r="J1614" s="244">
        <v>15000</v>
      </c>
      <c r="K1614" s="244">
        <f t="shared" si="750"/>
        <v>41545</v>
      </c>
    </row>
    <row r="1615" spans="1:11" ht="15" hidden="1" x14ac:dyDescent="0.2">
      <c r="A1615" s="95" t="s">
        <v>798</v>
      </c>
      <c r="B1615" s="93" t="s">
        <v>957</v>
      </c>
      <c r="C1615" s="94">
        <v>43</v>
      </c>
      <c r="D1615" s="95" t="s">
        <v>101</v>
      </c>
      <c r="E1615" s="118">
        <v>3239</v>
      </c>
      <c r="F1615" s="141" t="s">
        <v>935</v>
      </c>
      <c r="H1615" s="244">
        <v>500000</v>
      </c>
      <c r="I1615" s="244"/>
      <c r="J1615" s="244"/>
      <c r="K1615" s="244">
        <f t="shared" si="750"/>
        <v>500000</v>
      </c>
    </row>
    <row r="1616" spans="1:11" hidden="1" x14ac:dyDescent="0.2">
      <c r="A1616" s="117" t="s">
        <v>798</v>
      </c>
      <c r="B1616" s="101" t="s">
        <v>957</v>
      </c>
      <c r="C1616" s="102">
        <v>43</v>
      </c>
      <c r="D1616" s="117"/>
      <c r="E1616" s="112">
        <v>324</v>
      </c>
      <c r="F1616" s="140"/>
      <c r="G1616" s="182"/>
      <c r="H1616" s="107">
        <f t="shared" ref="H1616:J1616" si="755">H1617</f>
        <v>664</v>
      </c>
      <c r="I1616" s="107">
        <f t="shared" si="755"/>
        <v>0</v>
      </c>
      <c r="J1616" s="107">
        <f t="shared" si="755"/>
        <v>0</v>
      </c>
      <c r="K1616" s="107">
        <f t="shared" si="750"/>
        <v>664</v>
      </c>
    </row>
    <row r="1617" spans="1:11" ht="30" hidden="1" x14ac:dyDescent="0.2">
      <c r="A1617" s="95" t="s">
        <v>798</v>
      </c>
      <c r="B1617" s="93" t="s">
        <v>957</v>
      </c>
      <c r="C1617" s="94">
        <v>43</v>
      </c>
      <c r="D1617" s="95" t="s">
        <v>101</v>
      </c>
      <c r="E1617" s="118">
        <v>3241</v>
      </c>
      <c r="F1617" s="141" t="s">
        <v>205</v>
      </c>
      <c r="H1617" s="233">
        <v>664</v>
      </c>
      <c r="I1617" s="233"/>
      <c r="J1617" s="233"/>
      <c r="K1617" s="233">
        <f t="shared" si="750"/>
        <v>664</v>
      </c>
    </row>
    <row r="1618" spans="1:11" hidden="1" x14ac:dyDescent="0.2">
      <c r="A1618" s="117" t="s">
        <v>798</v>
      </c>
      <c r="B1618" s="101" t="s">
        <v>957</v>
      </c>
      <c r="C1618" s="102">
        <v>43</v>
      </c>
      <c r="D1618" s="117"/>
      <c r="E1618" s="112">
        <v>329</v>
      </c>
      <c r="F1618" s="140"/>
      <c r="G1618" s="182"/>
      <c r="H1618" s="107">
        <f t="shared" ref="H1618:I1618" si="756">H1619+H1620+H1621+H1622+H1623+H1624</f>
        <v>158963</v>
      </c>
      <c r="I1618" s="107">
        <f t="shared" si="756"/>
        <v>0</v>
      </c>
      <c r="J1618" s="107">
        <f t="shared" ref="J1618" si="757">J1619+J1620+J1621+J1622+J1623+J1624</f>
        <v>53000</v>
      </c>
      <c r="K1618" s="107">
        <f t="shared" si="750"/>
        <v>211963</v>
      </c>
    </row>
    <row r="1619" spans="1:11" s="149" customFormat="1" ht="30" hidden="1" x14ac:dyDescent="0.2">
      <c r="A1619" s="95" t="s">
        <v>798</v>
      </c>
      <c r="B1619" s="93" t="s">
        <v>957</v>
      </c>
      <c r="C1619" s="94">
        <v>43</v>
      </c>
      <c r="D1619" s="95" t="s">
        <v>101</v>
      </c>
      <c r="E1619" s="118">
        <v>3291</v>
      </c>
      <c r="F1619" s="141" t="s">
        <v>474</v>
      </c>
      <c r="G1619" s="133"/>
      <c r="H1619" s="231">
        <v>40000</v>
      </c>
      <c r="I1619" s="231"/>
      <c r="J1619" s="231"/>
      <c r="K1619" s="231">
        <f t="shared" si="750"/>
        <v>40000</v>
      </c>
    </row>
    <row r="1620" spans="1:11" s="100" customFormat="1" hidden="1" x14ac:dyDescent="0.2">
      <c r="A1620" s="95" t="s">
        <v>798</v>
      </c>
      <c r="B1620" s="93" t="s">
        <v>957</v>
      </c>
      <c r="C1620" s="94">
        <v>43</v>
      </c>
      <c r="D1620" s="95" t="s">
        <v>101</v>
      </c>
      <c r="E1620" s="118">
        <v>3292</v>
      </c>
      <c r="F1620" s="141" t="s">
        <v>63</v>
      </c>
      <c r="G1620" s="133"/>
      <c r="H1620" s="244">
        <v>25000</v>
      </c>
      <c r="I1620" s="244"/>
      <c r="J1620" s="244">
        <v>25000</v>
      </c>
      <c r="K1620" s="244">
        <f t="shared" si="750"/>
        <v>50000</v>
      </c>
    </row>
    <row r="1621" spans="1:11" ht="15" hidden="1" x14ac:dyDescent="0.2">
      <c r="A1621" s="95" t="s">
        <v>798</v>
      </c>
      <c r="B1621" s="93" t="s">
        <v>957</v>
      </c>
      <c r="C1621" s="94">
        <v>43</v>
      </c>
      <c r="D1621" s="95" t="s">
        <v>101</v>
      </c>
      <c r="E1621" s="118">
        <v>3293</v>
      </c>
      <c r="F1621" s="141" t="s">
        <v>64</v>
      </c>
      <c r="H1621" s="244">
        <v>25000</v>
      </c>
      <c r="I1621" s="244"/>
      <c r="J1621" s="244">
        <v>25000</v>
      </c>
      <c r="K1621" s="244">
        <f t="shared" si="750"/>
        <v>50000</v>
      </c>
    </row>
    <row r="1622" spans="1:11" s="100" customFormat="1" hidden="1" x14ac:dyDescent="0.2">
      <c r="A1622" s="95" t="s">
        <v>798</v>
      </c>
      <c r="B1622" s="93" t="s">
        <v>957</v>
      </c>
      <c r="C1622" s="94">
        <v>43</v>
      </c>
      <c r="D1622" s="95" t="s">
        <v>101</v>
      </c>
      <c r="E1622" s="118">
        <v>3294</v>
      </c>
      <c r="F1622" s="141" t="s">
        <v>605</v>
      </c>
      <c r="G1622" s="133"/>
      <c r="H1622" s="244">
        <v>60000</v>
      </c>
      <c r="I1622" s="244"/>
      <c r="J1622" s="244"/>
      <c r="K1622" s="244">
        <f t="shared" si="750"/>
        <v>60000</v>
      </c>
    </row>
    <row r="1623" spans="1:11" s="100" customFormat="1" hidden="1" x14ac:dyDescent="0.2">
      <c r="A1623" s="95" t="s">
        <v>798</v>
      </c>
      <c r="B1623" s="93" t="s">
        <v>957</v>
      </c>
      <c r="C1623" s="94">
        <v>43</v>
      </c>
      <c r="D1623" s="95" t="s">
        <v>101</v>
      </c>
      <c r="E1623" s="118">
        <v>3295</v>
      </c>
      <c r="F1623" s="141" t="s">
        <v>66</v>
      </c>
      <c r="G1623" s="133"/>
      <c r="H1623" s="244">
        <v>7963</v>
      </c>
      <c r="I1623" s="244"/>
      <c r="J1623" s="244"/>
      <c r="K1623" s="244">
        <f t="shared" si="750"/>
        <v>7963</v>
      </c>
    </row>
    <row r="1624" spans="1:11" s="100" customFormat="1" hidden="1" x14ac:dyDescent="0.2">
      <c r="A1624" s="95" t="s">
        <v>798</v>
      </c>
      <c r="B1624" s="93" t="s">
        <v>957</v>
      </c>
      <c r="C1624" s="94">
        <v>43</v>
      </c>
      <c r="D1624" s="95" t="s">
        <v>101</v>
      </c>
      <c r="E1624" s="118">
        <v>3296</v>
      </c>
      <c r="F1624" s="141" t="s">
        <v>607</v>
      </c>
      <c r="G1624" s="133"/>
      <c r="H1624" s="244">
        <v>1000</v>
      </c>
      <c r="I1624" s="244"/>
      <c r="J1624" s="244">
        <v>3000</v>
      </c>
      <c r="K1624" s="244">
        <f t="shared" si="750"/>
        <v>4000</v>
      </c>
    </row>
    <row r="1625" spans="1:11" hidden="1" x14ac:dyDescent="0.2">
      <c r="A1625" s="194" t="s">
        <v>798</v>
      </c>
      <c r="B1625" s="175" t="s">
        <v>957</v>
      </c>
      <c r="C1625" s="165">
        <v>43</v>
      </c>
      <c r="D1625" s="165"/>
      <c r="E1625" s="166">
        <v>34</v>
      </c>
      <c r="F1625" s="167"/>
      <c r="G1625" s="168"/>
      <c r="H1625" s="247">
        <f t="shared" ref="H1625:J1625" si="758">H1626</f>
        <v>664</v>
      </c>
      <c r="I1625" s="247">
        <f t="shared" si="758"/>
        <v>0</v>
      </c>
      <c r="J1625" s="247">
        <f t="shared" si="758"/>
        <v>2500</v>
      </c>
      <c r="K1625" s="247">
        <f t="shared" si="750"/>
        <v>3164</v>
      </c>
    </row>
    <row r="1626" spans="1:11" hidden="1" x14ac:dyDescent="0.2">
      <c r="A1626" s="117" t="s">
        <v>798</v>
      </c>
      <c r="B1626" s="101" t="s">
        <v>957</v>
      </c>
      <c r="C1626" s="102">
        <v>43</v>
      </c>
      <c r="D1626" s="117"/>
      <c r="E1626" s="112">
        <v>343</v>
      </c>
      <c r="F1626" s="140"/>
      <c r="G1626" s="182"/>
      <c r="H1626" s="107">
        <f>H1627+H1628</f>
        <v>664</v>
      </c>
      <c r="I1626" s="107">
        <f>I1627+I1628</f>
        <v>0</v>
      </c>
      <c r="J1626" s="107">
        <f>J1627+J1628</f>
        <v>2500</v>
      </c>
      <c r="K1626" s="107">
        <f t="shared" si="750"/>
        <v>3164</v>
      </c>
    </row>
    <row r="1627" spans="1:11" ht="15" hidden="1" x14ac:dyDescent="0.2">
      <c r="A1627" s="95" t="s">
        <v>798</v>
      </c>
      <c r="B1627" s="93" t="s">
        <v>957</v>
      </c>
      <c r="C1627" s="94">
        <v>43</v>
      </c>
      <c r="D1627" s="95" t="s">
        <v>101</v>
      </c>
      <c r="E1627" s="118">
        <v>3431</v>
      </c>
      <c r="F1627" s="141" t="s">
        <v>68</v>
      </c>
      <c r="H1627" s="244">
        <v>399</v>
      </c>
      <c r="I1627" s="244"/>
      <c r="J1627" s="244">
        <v>2500</v>
      </c>
      <c r="K1627" s="244">
        <f t="shared" si="750"/>
        <v>2899</v>
      </c>
    </row>
    <row r="1628" spans="1:11" ht="15" hidden="1" x14ac:dyDescent="0.2">
      <c r="A1628" s="95" t="s">
        <v>798</v>
      </c>
      <c r="B1628" s="93" t="s">
        <v>957</v>
      </c>
      <c r="C1628" s="94">
        <v>43</v>
      </c>
      <c r="D1628" s="95" t="s">
        <v>101</v>
      </c>
      <c r="E1628" s="118">
        <v>3433</v>
      </c>
      <c r="F1628" s="141" t="s">
        <v>69</v>
      </c>
      <c r="H1628" s="234">
        <v>265</v>
      </c>
      <c r="I1628" s="234"/>
      <c r="J1628" s="234"/>
      <c r="K1628" s="234">
        <f t="shared" si="750"/>
        <v>265</v>
      </c>
    </row>
    <row r="1629" spans="1:11" hidden="1" x14ac:dyDescent="0.2">
      <c r="A1629" s="194" t="s">
        <v>798</v>
      </c>
      <c r="B1629" s="175" t="s">
        <v>957</v>
      </c>
      <c r="C1629" s="165">
        <v>43</v>
      </c>
      <c r="D1629" s="165"/>
      <c r="E1629" s="166">
        <v>38</v>
      </c>
      <c r="F1629" s="167"/>
      <c r="G1629" s="168"/>
      <c r="H1629" s="247">
        <f t="shared" ref="H1629:J1630" si="759">H1630</f>
        <v>0</v>
      </c>
      <c r="I1629" s="247">
        <f t="shared" si="759"/>
        <v>0</v>
      </c>
      <c r="J1629" s="247">
        <f t="shared" si="759"/>
        <v>3000</v>
      </c>
      <c r="K1629" s="247">
        <f t="shared" ref="K1629:K1631" si="760">H1629-I1629+J1629</f>
        <v>3000</v>
      </c>
    </row>
    <row r="1630" spans="1:11" hidden="1" x14ac:dyDescent="0.2">
      <c r="A1630" s="117" t="s">
        <v>798</v>
      </c>
      <c r="B1630" s="101" t="s">
        <v>957</v>
      </c>
      <c r="C1630" s="102">
        <v>43</v>
      </c>
      <c r="D1630" s="117"/>
      <c r="E1630" s="112">
        <v>381</v>
      </c>
      <c r="F1630" s="140"/>
      <c r="G1630" s="182"/>
      <c r="H1630" s="107">
        <f>H1631</f>
        <v>0</v>
      </c>
      <c r="I1630" s="107">
        <f t="shared" si="759"/>
        <v>0</v>
      </c>
      <c r="J1630" s="107">
        <f t="shared" si="759"/>
        <v>3000</v>
      </c>
      <c r="K1630" s="107">
        <f t="shared" si="760"/>
        <v>3000</v>
      </c>
    </row>
    <row r="1631" spans="1:11" ht="15" hidden="1" x14ac:dyDescent="0.2">
      <c r="A1631" s="95" t="s">
        <v>798</v>
      </c>
      <c r="B1631" s="93" t="s">
        <v>957</v>
      </c>
      <c r="C1631" s="94">
        <v>43</v>
      </c>
      <c r="D1631" s="95" t="s">
        <v>101</v>
      </c>
      <c r="E1631" s="118">
        <v>3811</v>
      </c>
      <c r="F1631" s="141" t="s">
        <v>73</v>
      </c>
      <c r="H1631" s="244">
        <v>0</v>
      </c>
      <c r="I1631" s="244"/>
      <c r="J1631" s="244">
        <v>3000</v>
      </c>
      <c r="K1631" s="244">
        <f t="shared" si="760"/>
        <v>3000</v>
      </c>
    </row>
    <row r="1632" spans="1:11" hidden="1" x14ac:dyDescent="0.2">
      <c r="A1632" s="194" t="s">
        <v>798</v>
      </c>
      <c r="B1632" s="175" t="s">
        <v>957</v>
      </c>
      <c r="C1632" s="165">
        <v>43</v>
      </c>
      <c r="D1632" s="165"/>
      <c r="E1632" s="166">
        <v>41</v>
      </c>
      <c r="F1632" s="167"/>
      <c r="G1632" s="168"/>
      <c r="H1632" s="247">
        <f t="shared" ref="H1632:J1633" si="761">H1633</f>
        <v>0</v>
      </c>
      <c r="I1632" s="247">
        <f t="shared" si="761"/>
        <v>0</v>
      </c>
      <c r="J1632" s="247">
        <f t="shared" si="761"/>
        <v>2000</v>
      </c>
      <c r="K1632" s="247">
        <f t="shared" ref="K1632:K1634" si="762">H1632-I1632+J1632</f>
        <v>2000</v>
      </c>
    </row>
    <row r="1633" spans="1:11" hidden="1" x14ac:dyDescent="0.2">
      <c r="A1633" s="117" t="s">
        <v>798</v>
      </c>
      <c r="B1633" s="101" t="s">
        <v>957</v>
      </c>
      <c r="C1633" s="102">
        <v>43</v>
      </c>
      <c r="D1633" s="117"/>
      <c r="E1633" s="112">
        <v>412</v>
      </c>
      <c r="F1633" s="140"/>
      <c r="G1633" s="182"/>
      <c r="H1633" s="107">
        <f>H1634</f>
        <v>0</v>
      </c>
      <c r="I1633" s="107">
        <f t="shared" si="761"/>
        <v>0</v>
      </c>
      <c r="J1633" s="107">
        <f t="shared" si="761"/>
        <v>2000</v>
      </c>
      <c r="K1633" s="107">
        <f t="shared" si="762"/>
        <v>2000</v>
      </c>
    </row>
    <row r="1634" spans="1:11" ht="15" hidden="1" x14ac:dyDescent="0.2">
      <c r="A1634" s="95" t="s">
        <v>798</v>
      </c>
      <c r="B1634" s="93" t="s">
        <v>957</v>
      </c>
      <c r="C1634" s="94">
        <v>43</v>
      </c>
      <c r="D1634" s="95" t="s">
        <v>101</v>
      </c>
      <c r="E1634" s="118">
        <v>4123</v>
      </c>
      <c r="F1634" s="141" t="s">
        <v>83</v>
      </c>
      <c r="H1634" s="244">
        <v>0</v>
      </c>
      <c r="I1634" s="244"/>
      <c r="J1634" s="244">
        <v>2000</v>
      </c>
      <c r="K1634" s="244">
        <f t="shared" si="762"/>
        <v>2000</v>
      </c>
    </row>
    <row r="1635" spans="1:11" hidden="1" x14ac:dyDescent="0.2">
      <c r="A1635" s="194" t="s">
        <v>798</v>
      </c>
      <c r="B1635" s="175" t="s">
        <v>957</v>
      </c>
      <c r="C1635" s="165">
        <v>43</v>
      </c>
      <c r="D1635" s="165"/>
      <c r="E1635" s="166">
        <v>42</v>
      </c>
      <c r="F1635" s="167"/>
      <c r="G1635" s="168"/>
      <c r="H1635" s="247">
        <f t="shared" ref="H1635:I1635" si="763">H1636+H1641+H1639</f>
        <v>128742</v>
      </c>
      <c r="I1635" s="247">
        <f t="shared" si="763"/>
        <v>0</v>
      </c>
      <c r="J1635" s="247">
        <f>J1636+J1641+J1639</f>
        <v>35346</v>
      </c>
      <c r="K1635" s="247">
        <f t="shared" si="750"/>
        <v>164088</v>
      </c>
    </row>
    <row r="1636" spans="1:11" hidden="1" x14ac:dyDescent="0.2">
      <c r="A1636" s="117" t="s">
        <v>798</v>
      </c>
      <c r="B1636" s="101" t="s">
        <v>957</v>
      </c>
      <c r="C1636" s="102">
        <v>43</v>
      </c>
      <c r="D1636" s="117"/>
      <c r="E1636" s="112">
        <v>422</v>
      </c>
      <c r="F1636" s="140"/>
      <c r="G1636" s="182"/>
      <c r="H1636" s="107">
        <f>H1637+H1638</f>
        <v>49108</v>
      </c>
      <c r="I1636" s="107">
        <f>I1637+I1638</f>
        <v>0</v>
      </c>
      <c r="J1636" s="107">
        <f>J1637+J1638</f>
        <v>20000</v>
      </c>
      <c r="K1636" s="107">
        <f t="shared" si="750"/>
        <v>69108</v>
      </c>
    </row>
    <row r="1637" spans="1:11" s="100" customFormat="1" hidden="1" x14ac:dyDescent="0.2">
      <c r="A1637" s="95" t="s">
        <v>798</v>
      </c>
      <c r="B1637" s="93" t="s">
        <v>957</v>
      </c>
      <c r="C1637" s="94">
        <v>43</v>
      </c>
      <c r="D1637" s="95" t="s">
        <v>101</v>
      </c>
      <c r="E1637" s="118">
        <v>4221</v>
      </c>
      <c r="F1637" s="141" t="s">
        <v>74</v>
      </c>
      <c r="G1637" s="133"/>
      <c r="H1637" s="244">
        <v>39817</v>
      </c>
      <c r="I1637" s="244"/>
      <c r="J1637" s="244">
        <v>15000</v>
      </c>
      <c r="K1637" s="244">
        <f t="shared" si="750"/>
        <v>54817</v>
      </c>
    </row>
    <row r="1638" spans="1:11" ht="15" hidden="1" x14ac:dyDescent="0.2">
      <c r="A1638" s="95" t="s">
        <v>798</v>
      </c>
      <c r="B1638" s="93" t="s">
        <v>957</v>
      </c>
      <c r="C1638" s="94">
        <v>43</v>
      </c>
      <c r="D1638" s="95" t="s">
        <v>101</v>
      </c>
      <c r="E1638" s="118">
        <v>4222</v>
      </c>
      <c r="F1638" s="141" t="s">
        <v>75</v>
      </c>
      <c r="H1638" s="244">
        <v>9291</v>
      </c>
      <c r="I1638" s="244"/>
      <c r="J1638" s="244">
        <v>5000</v>
      </c>
      <c r="K1638" s="244">
        <f t="shared" si="750"/>
        <v>14291</v>
      </c>
    </row>
    <row r="1639" spans="1:11" hidden="1" x14ac:dyDescent="0.2">
      <c r="A1639" s="117" t="s">
        <v>798</v>
      </c>
      <c r="B1639" s="101" t="s">
        <v>957</v>
      </c>
      <c r="C1639" s="102">
        <v>43</v>
      </c>
      <c r="D1639" s="117"/>
      <c r="E1639" s="112">
        <v>423</v>
      </c>
      <c r="F1639" s="140"/>
      <c r="G1639" s="182"/>
      <c r="H1639" s="107">
        <f>H1640</f>
        <v>0</v>
      </c>
      <c r="I1639" s="107">
        <f t="shared" ref="I1639:J1639" si="764">I1640</f>
        <v>0</v>
      </c>
      <c r="J1639" s="107">
        <f t="shared" si="764"/>
        <v>15346</v>
      </c>
      <c r="K1639" s="107">
        <f t="shared" ref="K1639:K1640" si="765">H1639-I1639+J1639</f>
        <v>15346</v>
      </c>
    </row>
    <row r="1640" spans="1:11" s="100" customFormat="1" hidden="1" x14ac:dyDescent="0.2">
      <c r="A1640" s="95" t="s">
        <v>798</v>
      </c>
      <c r="B1640" s="93" t="s">
        <v>957</v>
      </c>
      <c r="C1640" s="94">
        <v>43</v>
      </c>
      <c r="D1640" s="95" t="s">
        <v>101</v>
      </c>
      <c r="E1640" s="118">
        <v>4231</v>
      </c>
      <c r="F1640" s="141" t="s">
        <v>241</v>
      </c>
      <c r="G1640" s="133"/>
      <c r="H1640" s="244">
        <v>0</v>
      </c>
      <c r="I1640" s="244"/>
      <c r="J1640" s="244">
        <v>15346</v>
      </c>
      <c r="K1640" s="244">
        <f t="shared" si="765"/>
        <v>15346</v>
      </c>
    </row>
    <row r="1641" spans="1:11" hidden="1" x14ac:dyDescent="0.2">
      <c r="A1641" s="117" t="s">
        <v>798</v>
      </c>
      <c r="B1641" s="101" t="s">
        <v>957</v>
      </c>
      <c r="C1641" s="102">
        <v>43</v>
      </c>
      <c r="D1641" s="117"/>
      <c r="E1641" s="112">
        <v>426</v>
      </c>
      <c r="F1641" s="140" t="s">
        <v>958</v>
      </c>
      <c r="G1641" s="182"/>
      <c r="H1641" s="107">
        <f>H1642</f>
        <v>79634</v>
      </c>
      <c r="I1641" s="107">
        <f>I1642</f>
        <v>0</v>
      </c>
      <c r="J1641" s="107">
        <f>J1642</f>
        <v>0</v>
      </c>
      <c r="K1641" s="107">
        <f t="shared" si="750"/>
        <v>79634</v>
      </c>
    </row>
    <row r="1642" spans="1:11" s="223" customFormat="1" hidden="1" x14ac:dyDescent="0.2">
      <c r="A1642" s="95" t="s">
        <v>798</v>
      </c>
      <c r="B1642" s="93" t="s">
        <v>957</v>
      </c>
      <c r="C1642" s="94">
        <v>43</v>
      </c>
      <c r="D1642" s="95" t="s">
        <v>101</v>
      </c>
      <c r="E1642" s="118">
        <v>4264</v>
      </c>
      <c r="F1642" s="141" t="s">
        <v>959</v>
      </c>
      <c r="G1642" s="133"/>
      <c r="H1642" s="231">
        <v>79634</v>
      </c>
      <c r="I1642" s="231"/>
      <c r="J1642" s="231"/>
      <c r="K1642" s="231">
        <f t="shared" si="750"/>
        <v>79634</v>
      </c>
    </row>
    <row r="1643" spans="1:11" hidden="1" x14ac:dyDescent="0.2">
      <c r="A1643" s="194" t="s">
        <v>798</v>
      </c>
      <c r="B1643" s="175" t="s">
        <v>957</v>
      </c>
      <c r="C1643" s="165">
        <v>71</v>
      </c>
      <c r="D1643" s="165"/>
      <c r="E1643" s="166">
        <v>42</v>
      </c>
      <c r="F1643" s="167"/>
      <c r="G1643" s="168"/>
      <c r="H1643" s="247">
        <f>H1644</f>
        <v>0</v>
      </c>
      <c r="I1643" s="247">
        <f t="shared" ref="I1643:J1644" si="766">I1644</f>
        <v>0</v>
      </c>
      <c r="J1643" s="247">
        <f t="shared" si="766"/>
        <v>9654</v>
      </c>
      <c r="K1643" s="247">
        <f t="shared" ref="K1643:K1645" si="767">H1643-I1643+J1643</f>
        <v>9654</v>
      </c>
    </row>
    <row r="1644" spans="1:11" hidden="1" x14ac:dyDescent="0.2">
      <c r="A1644" s="117" t="s">
        <v>798</v>
      </c>
      <c r="B1644" s="101" t="s">
        <v>957</v>
      </c>
      <c r="C1644" s="102">
        <v>71</v>
      </c>
      <c r="D1644" s="117"/>
      <c r="E1644" s="112">
        <v>423</v>
      </c>
      <c r="F1644" s="140"/>
      <c r="G1644" s="182"/>
      <c r="H1644" s="107">
        <f>H1645</f>
        <v>0</v>
      </c>
      <c r="I1644" s="107">
        <f t="shared" si="766"/>
        <v>0</v>
      </c>
      <c r="J1644" s="107">
        <f t="shared" si="766"/>
        <v>9654</v>
      </c>
      <c r="K1644" s="107">
        <f t="shared" si="767"/>
        <v>9654</v>
      </c>
    </row>
    <row r="1645" spans="1:11" s="100" customFormat="1" hidden="1" x14ac:dyDescent="0.2">
      <c r="A1645" s="95" t="s">
        <v>798</v>
      </c>
      <c r="B1645" s="93" t="s">
        <v>957</v>
      </c>
      <c r="C1645" s="94">
        <v>71</v>
      </c>
      <c r="D1645" s="95" t="s">
        <v>101</v>
      </c>
      <c r="E1645" s="118">
        <v>4231</v>
      </c>
      <c r="F1645" s="141" t="s">
        <v>241</v>
      </c>
      <c r="G1645" s="133"/>
      <c r="H1645" s="244">
        <v>0</v>
      </c>
      <c r="I1645" s="244"/>
      <c r="J1645" s="244">
        <v>9654</v>
      </c>
      <c r="K1645" s="244">
        <f t="shared" si="767"/>
        <v>9654</v>
      </c>
    </row>
    <row r="1646" spans="1:11" ht="67.5" hidden="1" x14ac:dyDescent="0.2">
      <c r="A1646" s="195" t="s">
        <v>798</v>
      </c>
      <c r="B1646" s="170" t="s">
        <v>801</v>
      </c>
      <c r="C1646" s="170"/>
      <c r="D1646" s="170"/>
      <c r="E1646" s="171"/>
      <c r="F1646" s="173" t="s">
        <v>802</v>
      </c>
      <c r="G1646" s="174" t="s">
        <v>616</v>
      </c>
      <c r="H1646" s="248">
        <f>H1647+H1657</f>
        <v>2709966</v>
      </c>
      <c r="I1646" s="248">
        <f>I1647+I1657</f>
        <v>0</v>
      </c>
      <c r="J1646" s="248">
        <f>J1647+J1657</f>
        <v>272654</v>
      </c>
      <c r="K1646" s="248">
        <f t="shared" si="750"/>
        <v>2982620</v>
      </c>
    </row>
    <row r="1647" spans="1:11" hidden="1" x14ac:dyDescent="0.2">
      <c r="A1647" s="194" t="s">
        <v>798</v>
      </c>
      <c r="B1647" s="175" t="s">
        <v>801</v>
      </c>
      <c r="C1647" s="165">
        <v>43</v>
      </c>
      <c r="D1647" s="165"/>
      <c r="E1647" s="166">
        <v>32</v>
      </c>
      <c r="F1647" s="167"/>
      <c r="G1647" s="168"/>
      <c r="H1647" s="247">
        <f>H1648+H1651</f>
        <v>1661732</v>
      </c>
      <c r="I1647" s="247">
        <f>I1648+I1651</f>
        <v>0</v>
      </c>
      <c r="J1647" s="247">
        <f>J1648+J1651</f>
        <v>169000</v>
      </c>
      <c r="K1647" s="247">
        <f t="shared" si="750"/>
        <v>1830732</v>
      </c>
    </row>
    <row r="1648" spans="1:11" hidden="1" x14ac:dyDescent="0.2">
      <c r="A1648" s="117" t="s">
        <v>798</v>
      </c>
      <c r="B1648" s="101" t="s">
        <v>801</v>
      </c>
      <c r="C1648" s="102">
        <v>43</v>
      </c>
      <c r="D1648" s="117"/>
      <c r="E1648" s="112">
        <v>322</v>
      </c>
      <c r="F1648" s="140"/>
      <c r="G1648" s="182"/>
      <c r="H1648" s="107">
        <f>H1649+H1650</f>
        <v>14599</v>
      </c>
      <c r="I1648" s="107">
        <f>I1649+I1650</f>
        <v>0</v>
      </c>
      <c r="J1648" s="107">
        <f>J1649+J1650</f>
        <v>0</v>
      </c>
      <c r="K1648" s="107">
        <f t="shared" si="750"/>
        <v>14599</v>
      </c>
    </row>
    <row r="1649" spans="1:11" ht="15" hidden="1" x14ac:dyDescent="0.2">
      <c r="A1649" s="95" t="s">
        <v>798</v>
      </c>
      <c r="B1649" s="93" t="s">
        <v>801</v>
      </c>
      <c r="C1649" s="94">
        <v>43</v>
      </c>
      <c r="D1649" s="95" t="s">
        <v>101</v>
      </c>
      <c r="E1649" s="118">
        <v>3222</v>
      </c>
      <c r="F1649" s="141" t="s">
        <v>47</v>
      </c>
      <c r="H1649" s="231">
        <v>1327</v>
      </c>
      <c r="I1649" s="231"/>
      <c r="J1649" s="231"/>
      <c r="K1649" s="231">
        <f t="shared" si="750"/>
        <v>1327</v>
      </c>
    </row>
    <row r="1650" spans="1:11" ht="30" hidden="1" x14ac:dyDescent="0.2">
      <c r="A1650" s="95" t="s">
        <v>798</v>
      </c>
      <c r="B1650" s="93" t="s">
        <v>801</v>
      </c>
      <c r="C1650" s="94">
        <v>43</v>
      </c>
      <c r="D1650" s="95" t="s">
        <v>101</v>
      </c>
      <c r="E1650" s="118">
        <v>3224</v>
      </c>
      <c r="F1650" s="141" t="s">
        <v>155</v>
      </c>
      <c r="H1650" s="244">
        <v>13272</v>
      </c>
      <c r="I1650" s="244"/>
      <c r="J1650" s="244"/>
      <c r="K1650" s="244">
        <f t="shared" si="750"/>
        <v>13272</v>
      </c>
    </row>
    <row r="1651" spans="1:11" s="100" customFormat="1" hidden="1" x14ac:dyDescent="0.2">
      <c r="A1651" s="117" t="s">
        <v>798</v>
      </c>
      <c r="B1651" s="101" t="s">
        <v>801</v>
      </c>
      <c r="C1651" s="102">
        <v>43</v>
      </c>
      <c r="D1651" s="117"/>
      <c r="E1651" s="112">
        <v>323</v>
      </c>
      <c r="F1651" s="140"/>
      <c r="G1651" s="182"/>
      <c r="H1651" s="107">
        <f t="shared" ref="H1651:I1651" si="768">H1652+H1653+H1654+H1655+H1656</f>
        <v>1647133</v>
      </c>
      <c r="I1651" s="107">
        <f t="shared" si="768"/>
        <v>0</v>
      </c>
      <c r="J1651" s="107">
        <f t="shared" ref="J1651" si="769">J1652+J1653+J1654+J1655+J1656</f>
        <v>169000</v>
      </c>
      <c r="K1651" s="107">
        <f t="shared" si="750"/>
        <v>1816133</v>
      </c>
    </row>
    <row r="1652" spans="1:11" ht="15" hidden="1" x14ac:dyDescent="0.2">
      <c r="A1652" s="95" t="s">
        <v>798</v>
      </c>
      <c r="B1652" s="93" t="s">
        <v>801</v>
      </c>
      <c r="C1652" s="94">
        <v>43</v>
      </c>
      <c r="D1652" s="95" t="s">
        <v>101</v>
      </c>
      <c r="E1652" s="118">
        <v>3232</v>
      </c>
      <c r="F1652" s="141" t="s">
        <v>53</v>
      </c>
      <c r="H1652" s="231">
        <v>1537401</v>
      </c>
      <c r="I1652" s="231"/>
      <c r="J1652" s="231"/>
      <c r="K1652" s="231">
        <f t="shared" si="750"/>
        <v>1537401</v>
      </c>
    </row>
    <row r="1653" spans="1:11" s="100" customFormat="1" hidden="1" x14ac:dyDescent="0.2">
      <c r="A1653" s="95" t="s">
        <v>798</v>
      </c>
      <c r="B1653" s="93" t="s">
        <v>801</v>
      </c>
      <c r="C1653" s="94">
        <v>43</v>
      </c>
      <c r="D1653" s="95" t="s">
        <v>101</v>
      </c>
      <c r="E1653" s="118">
        <v>3234</v>
      </c>
      <c r="F1653" s="141" t="s">
        <v>55</v>
      </c>
      <c r="G1653" s="133"/>
      <c r="H1653" s="244">
        <v>13272</v>
      </c>
      <c r="I1653" s="244"/>
      <c r="J1653" s="244"/>
      <c r="K1653" s="244">
        <f t="shared" si="750"/>
        <v>13272</v>
      </c>
    </row>
    <row r="1654" spans="1:11" ht="15" hidden="1" x14ac:dyDescent="0.2">
      <c r="A1654" s="95" t="s">
        <v>798</v>
      </c>
      <c r="B1654" s="93" t="s">
        <v>801</v>
      </c>
      <c r="C1654" s="94">
        <v>43</v>
      </c>
      <c r="D1654" s="95" t="s">
        <v>101</v>
      </c>
      <c r="E1654" s="118">
        <v>3237</v>
      </c>
      <c r="F1654" s="141" t="s">
        <v>58</v>
      </c>
      <c r="H1654" s="244">
        <v>95000</v>
      </c>
      <c r="I1654" s="244"/>
      <c r="J1654" s="244">
        <v>145000</v>
      </c>
      <c r="K1654" s="244">
        <f t="shared" si="750"/>
        <v>240000</v>
      </c>
    </row>
    <row r="1655" spans="1:11" ht="15" hidden="1" x14ac:dyDescent="0.2">
      <c r="A1655" s="95" t="s">
        <v>798</v>
      </c>
      <c r="B1655" s="93" t="s">
        <v>801</v>
      </c>
      <c r="C1655" s="94">
        <v>43</v>
      </c>
      <c r="D1655" s="95" t="s">
        <v>101</v>
      </c>
      <c r="E1655" s="118">
        <v>3238</v>
      </c>
      <c r="F1655" s="141" t="s">
        <v>59</v>
      </c>
      <c r="H1655" s="234">
        <v>133</v>
      </c>
      <c r="I1655" s="234"/>
      <c r="J1655" s="234"/>
      <c r="K1655" s="234">
        <f t="shared" si="750"/>
        <v>133</v>
      </c>
    </row>
    <row r="1656" spans="1:11" s="149" customFormat="1" hidden="1" x14ac:dyDescent="0.2">
      <c r="A1656" s="95" t="s">
        <v>798</v>
      </c>
      <c r="B1656" s="93" t="s">
        <v>801</v>
      </c>
      <c r="C1656" s="94">
        <v>43</v>
      </c>
      <c r="D1656" s="95" t="s">
        <v>101</v>
      </c>
      <c r="E1656" s="118">
        <v>3239</v>
      </c>
      <c r="F1656" s="141" t="s">
        <v>935</v>
      </c>
      <c r="G1656" s="133"/>
      <c r="H1656" s="244">
        <v>1327</v>
      </c>
      <c r="I1656" s="244"/>
      <c r="J1656" s="244">
        <v>24000</v>
      </c>
      <c r="K1656" s="244">
        <f t="shared" si="750"/>
        <v>25327</v>
      </c>
    </row>
    <row r="1657" spans="1:11" s="100" customFormat="1" hidden="1" x14ac:dyDescent="0.2">
      <c r="A1657" s="194" t="s">
        <v>798</v>
      </c>
      <c r="B1657" s="175" t="s">
        <v>801</v>
      </c>
      <c r="C1657" s="165">
        <v>43</v>
      </c>
      <c r="D1657" s="165"/>
      <c r="E1657" s="166">
        <v>42</v>
      </c>
      <c r="F1657" s="167"/>
      <c r="G1657" s="168"/>
      <c r="H1657" s="247">
        <f>H1658+H1662+H1669</f>
        <v>1048234</v>
      </c>
      <c r="I1657" s="247">
        <f>I1658+I1662+I1669</f>
        <v>0</v>
      </c>
      <c r="J1657" s="247">
        <f>J1658+J1662+J1669</f>
        <v>103654</v>
      </c>
      <c r="K1657" s="247">
        <f t="shared" si="750"/>
        <v>1151888</v>
      </c>
    </row>
    <row r="1658" spans="1:11" hidden="1" x14ac:dyDescent="0.2">
      <c r="A1658" s="117" t="s">
        <v>798</v>
      </c>
      <c r="B1658" s="101" t="s">
        <v>801</v>
      </c>
      <c r="C1658" s="102">
        <v>43</v>
      </c>
      <c r="D1658" s="117"/>
      <c r="E1658" s="112">
        <v>421</v>
      </c>
      <c r="F1658" s="140"/>
      <c r="G1658" s="182"/>
      <c r="H1658" s="107">
        <f>H1660+H1661+H1659</f>
        <v>961149</v>
      </c>
      <c r="I1658" s="107">
        <f t="shared" ref="I1658:J1658" si="770">I1660+I1661+I1659</f>
        <v>0</v>
      </c>
      <c r="J1658" s="107">
        <f t="shared" si="770"/>
        <v>43654</v>
      </c>
      <c r="K1658" s="107">
        <f t="shared" si="750"/>
        <v>1004803</v>
      </c>
    </row>
    <row r="1659" spans="1:11" ht="15" hidden="1" x14ac:dyDescent="0.2">
      <c r="A1659" s="95" t="s">
        <v>798</v>
      </c>
      <c r="B1659" s="93" t="s">
        <v>801</v>
      </c>
      <c r="C1659" s="94">
        <v>43</v>
      </c>
      <c r="D1659" s="95" t="s">
        <v>101</v>
      </c>
      <c r="E1659" s="118">
        <v>4212</v>
      </c>
      <c r="F1659" s="141" t="s">
        <v>838</v>
      </c>
      <c r="H1659" s="244">
        <v>0</v>
      </c>
      <c r="I1659" s="244"/>
      <c r="J1659" s="244">
        <v>14000</v>
      </c>
      <c r="K1659" s="244">
        <f t="shared" ref="K1659" si="771">H1659-I1659+J1659</f>
        <v>14000</v>
      </c>
    </row>
    <row r="1660" spans="1:11" ht="15" hidden="1" x14ac:dyDescent="0.2">
      <c r="A1660" s="95" t="s">
        <v>798</v>
      </c>
      <c r="B1660" s="93" t="s">
        <v>801</v>
      </c>
      <c r="C1660" s="94">
        <v>43</v>
      </c>
      <c r="D1660" s="95" t="s">
        <v>101</v>
      </c>
      <c r="E1660" s="118">
        <v>4213</v>
      </c>
      <c r="F1660" s="141" t="s">
        <v>906</v>
      </c>
      <c r="H1660" s="244">
        <v>76453</v>
      </c>
      <c r="I1660" s="244"/>
      <c r="J1660" s="244"/>
      <c r="K1660" s="244">
        <f t="shared" si="750"/>
        <v>76453</v>
      </c>
    </row>
    <row r="1661" spans="1:11" s="100" customFormat="1" hidden="1" x14ac:dyDescent="0.2">
      <c r="A1661" s="95" t="s">
        <v>798</v>
      </c>
      <c r="B1661" s="93" t="s">
        <v>801</v>
      </c>
      <c r="C1661" s="94">
        <v>43</v>
      </c>
      <c r="D1661" s="95" t="s">
        <v>101</v>
      </c>
      <c r="E1661" s="118">
        <v>4214</v>
      </c>
      <c r="F1661" s="141" t="s">
        <v>500</v>
      </c>
      <c r="G1661" s="133"/>
      <c r="H1661" s="244">
        <v>884696</v>
      </c>
      <c r="I1661" s="244"/>
      <c r="J1661" s="244">
        <v>29654</v>
      </c>
      <c r="K1661" s="244">
        <f t="shared" si="750"/>
        <v>914350</v>
      </c>
    </row>
    <row r="1662" spans="1:11" hidden="1" x14ac:dyDescent="0.2">
      <c r="A1662" s="117" t="s">
        <v>798</v>
      </c>
      <c r="B1662" s="101" t="s">
        <v>801</v>
      </c>
      <c r="C1662" s="102">
        <v>43</v>
      </c>
      <c r="D1662" s="117"/>
      <c r="E1662" s="112">
        <v>422</v>
      </c>
      <c r="F1662" s="140"/>
      <c r="G1662" s="182"/>
      <c r="H1662" s="107">
        <f t="shared" ref="H1662:I1662" si="772">H1663+H1664+H1665+H1666+H1667+H1668</f>
        <v>80449</v>
      </c>
      <c r="I1662" s="107">
        <f t="shared" si="772"/>
        <v>0</v>
      </c>
      <c r="J1662" s="107">
        <f t="shared" ref="J1662" si="773">J1663+J1664+J1665+J1666+J1667+J1668</f>
        <v>60000</v>
      </c>
      <c r="K1662" s="107">
        <f t="shared" si="750"/>
        <v>140449</v>
      </c>
    </row>
    <row r="1663" spans="1:11" s="100" customFormat="1" hidden="1" x14ac:dyDescent="0.2">
      <c r="A1663" s="95" t="s">
        <v>798</v>
      </c>
      <c r="B1663" s="93" t="s">
        <v>801</v>
      </c>
      <c r="C1663" s="94">
        <v>43</v>
      </c>
      <c r="D1663" s="95" t="s">
        <v>101</v>
      </c>
      <c r="E1663" s="118">
        <v>4221</v>
      </c>
      <c r="F1663" s="141" t="s">
        <v>74</v>
      </c>
      <c r="G1663" s="133"/>
      <c r="H1663" s="231">
        <v>10000</v>
      </c>
      <c r="I1663" s="231"/>
      <c r="J1663" s="231"/>
      <c r="K1663" s="231">
        <f t="shared" si="750"/>
        <v>10000</v>
      </c>
    </row>
    <row r="1664" spans="1:11" ht="15" hidden="1" x14ac:dyDescent="0.2">
      <c r="A1664" s="95" t="s">
        <v>798</v>
      </c>
      <c r="B1664" s="93" t="s">
        <v>801</v>
      </c>
      <c r="C1664" s="94">
        <v>43</v>
      </c>
      <c r="D1664" s="95" t="s">
        <v>101</v>
      </c>
      <c r="E1664" s="118">
        <v>4222</v>
      </c>
      <c r="F1664" s="141" t="s">
        <v>75</v>
      </c>
      <c r="H1664" s="234">
        <v>133</v>
      </c>
      <c r="I1664" s="234"/>
      <c r="J1664" s="234"/>
      <c r="K1664" s="234">
        <f t="shared" si="750"/>
        <v>133</v>
      </c>
    </row>
    <row r="1665" spans="1:11" s="149" customFormat="1" hidden="1" x14ac:dyDescent="0.2">
      <c r="A1665" s="95" t="s">
        <v>798</v>
      </c>
      <c r="B1665" s="93" t="s">
        <v>801</v>
      </c>
      <c r="C1665" s="94">
        <v>43</v>
      </c>
      <c r="D1665" s="95" t="s">
        <v>101</v>
      </c>
      <c r="E1665" s="118">
        <v>4223</v>
      </c>
      <c r="F1665" s="141" t="s">
        <v>76</v>
      </c>
      <c r="G1665" s="133"/>
      <c r="H1665" s="244">
        <v>60000</v>
      </c>
      <c r="I1665" s="244"/>
      <c r="J1665" s="244">
        <v>40000</v>
      </c>
      <c r="K1665" s="244">
        <f t="shared" si="750"/>
        <v>100000</v>
      </c>
    </row>
    <row r="1666" spans="1:11" s="100" customFormat="1" hidden="1" x14ac:dyDescent="0.2">
      <c r="A1666" s="95" t="s">
        <v>798</v>
      </c>
      <c r="B1666" s="93" t="s">
        <v>801</v>
      </c>
      <c r="C1666" s="94">
        <v>43</v>
      </c>
      <c r="D1666" s="95" t="s">
        <v>101</v>
      </c>
      <c r="E1666" s="118">
        <v>4224</v>
      </c>
      <c r="F1666" s="141" t="s">
        <v>899</v>
      </c>
      <c r="G1666" s="133"/>
      <c r="H1666" s="244">
        <v>133</v>
      </c>
      <c r="I1666" s="244"/>
      <c r="J1666" s="244"/>
      <c r="K1666" s="244">
        <f t="shared" si="750"/>
        <v>133</v>
      </c>
    </row>
    <row r="1667" spans="1:11" ht="15" hidden="1" x14ac:dyDescent="0.2">
      <c r="A1667" s="95" t="s">
        <v>798</v>
      </c>
      <c r="B1667" s="93" t="s">
        <v>801</v>
      </c>
      <c r="C1667" s="94">
        <v>43</v>
      </c>
      <c r="D1667" s="95" t="s">
        <v>101</v>
      </c>
      <c r="E1667" s="118">
        <v>4225</v>
      </c>
      <c r="F1667" s="141" t="s">
        <v>85</v>
      </c>
      <c r="H1667" s="234">
        <v>133</v>
      </c>
      <c r="I1667" s="234"/>
      <c r="J1667" s="234"/>
      <c r="K1667" s="234">
        <f t="shared" si="750"/>
        <v>133</v>
      </c>
    </row>
    <row r="1668" spans="1:11" s="100" customFormat="1" hidden="1" x14ac:dyDescent="0.2">
      <c r="A1668" s="95" t="s">
        <v>798</v>
      </c>
      <c r="B1668" s="93" t="s">
        <v>801</v>
      </c>
      <c r="C1668" s="94">
        <v>43</v>
      </c>
      <c r="D1668" s="95" t="s">
        <v>101</v>
      </c>
      <c r="E1668" s="118">
        <v>4227</v>
      </c>
      <c r="F1668" s="141" t="s">
        <v>938</v>
      </c>
      <c r="G1668" s="133"/>
      <c r="H1668" s="244">
        <v>10050</v>
      </c>
      <c r="I1668" s="244"/>
      <c r="J1668" s="244">
        <v>20000</v>
      </c>
      <c r="K1668" s="244">
        <f t="shared" si="750"/>
        <v>30050</v>
      </c>
    </row>
    <row r="1669" spans="1:11" hidden="1" x14ac:dyDescent="0.2">
      <c r="A1669" s="117" t="s">
        <v>798</v>
      </c>
      <c r="B1669" s="101" t="s">
        <v>801</v>
      </c>
      <c r="C1669" s="102">
        <v>43</v>
      </c>
      <c r="D1669" s="117"/>
      <c r="E1669" s="112">
        <v>426</v>
      </c>
      <c r="F1669" s="140"/>
      <c r="G1669" s="182"/>
      <c r="H1669" s="107">
        <f>SUM(H1670:H1670)</f>
        <v>6636</v>
      </c>
      <c r="I1669" s="107">
        <f>SUM(I1670:I1670)</f>
        <v>0</v>
      </c>
      <c r="J1669" s="107">
        <f>SUM(J1670:J1670)</f>
        <v>0</v>
      </c>
      <c r="K1669" s="107">
        <f t="shared" si="750"/>
        <v>6636</v>
      </c>
    </row>
    <row r="1670" spans="1:11" s="100" customFormat="1" hidden="1" x14ac:dyDescent="0.2">
      <c r="A1670" s="95" t="s">
        <v>798</v>
      </c>
      <c r="B1670" s="93" t="s">
        <v>801</v>
      </c>
      <c r="C1670" s="94">
        <v>43</v>
      </c>
      <c r="D1670" s="95" t="s">
        <v>101</v>
      </c>
      <c r="E1670" s="118">
        <v>4262</v>
      </c>
      <c r="F1670" s="141" t="s">
        <v>86</v>
      </c>
      <c r="G1670" s="133"/>
      <c r="H1670" s="231">
        <v>6636</v>
      </c>
      <c r="I1670" s="231"/>
      <c r="J1670" s="231"/>
      <c r="K1670" s="231">
        <f t="shared" si="750"/>
        <v>6636</v>
      </c>
    </row>
    <row r="1671" spans="1:11" s="100" customFormat="1" ht="67.5" hidden="1" x14ac:dyDescent="0.2">
      <c r="A1671" s="195" t="s">
        <v>798</v>
      </c>
      <c r="B1671" s="170" t="s">
        <v>960</v>
      </c>
      <c r="C1671" s="170"/>
      <c r="D1671" s="170"/>
      <c r="E1671" s="171"/>
      <c r="F1671" s="173" t="s">
        <v>178</v>
      </c>
      <c r="G1671" s="174" t="s">
        <v>616</v>
      </c>
      <c r="H1671" s="248">
        <f>H1672</f>
        <v>450000</v>
      </c>
      <c r="I1671" s="248">
        <f>I1672</f>
        <v>0</v>
      </c>
      <c r="J1671" s="248">
        <f>J1672</f>
        <v>0</v>
      </c>
      <c r="K1671" s="248">
        <f t="shared" si="750"/>
        <v>450000</v>
      </c>
    </row>
    <row r="1672" spans="1:11" s="100" customFormat="1" hidden="1" x14ac:dyDescent="0.2">
      <c r="A1672" s="183" t="s">
        <v>798</v>
      </c>
      <c r="B1672" s="164" t="s">
        <v>960</v>
      </c>
      <c r="C1672" s="165">
        <v>43</v>
      </c>
      <c r="D1672" s="164"/>
      <c r="E1672" s="166">
        <v>34</v>
      </c>
      <c r="F1672" s="167"/>
      <c r="G1672" s="167"/>
      <c r="H1672" s="181">
        <f t="shared" ref="H1672:J1673" si="774">H1673</f>
        <v>450000</v>
      </c>
      <c r="I1672" s="181">
        <f t="shared" si="774"/>
        <v>0</v>
      </c>
      <c r="J1672" s="181">
        <f t="shared" si="774"/>
        <v>0</v>
      </c>
      <c r="K1672" s="181">
        <f t="shared" ref="K1672:K1735" si="775">H1672-I1672+J1672</f>
        <v>450000</v>
      </c>
    </row>
    <row r="1673" spans="1:11" hidden="1" x14ac:dyDescent="0.2">
      <c r="A1673" s="117" t="s">
        <v>798</v>
      </c>
      <c r="B1673" s="101" t="s">
        <v>960</v>
      </c>
      <c r="C1673" s="102">
        <v>43</v>
      </c>
      <c r="D1673" s="117"/>
      <c r="E1673" s="112">
        <v>342</v>
      </c>
      <c r="F1673" s="140"/>
      <c r="G1673" s="182"/>
      <c r="H1673" s="107">
        <f t="shared" si="774"/>
        <v>450000</v>
      </c>
      <c r="I1673" s="107">
        <f t="shared" si="774"/>
        <v>0</v>
      </c>
      <c r="J1673" s="107">
        <f t="shared" si="774"/>
        <v>0</v>
      </c>
      <c r="K1673" s="107">
        <f t="shared" si="775"/>
        <v>450000</v>
      </c>
    </row>
    <row r="1674" spans="1:11" s="100" customFormat="1" ht="45" hidden="1" x14ac:dyDescent="0.2">
      <c r="A1674" s="95" t="s">
        <v>798</v>
      </c>
      <c r="B1674" s="93" t="s">
        <v>960</v>
      </c>
      <c r="C1674" s="94">
        <v>43</v>
      </c>
      <c r="D1674" s="95" t="s">
        <v>101</v>
      </c>
      <c r="E1674" s="118">
        <v>3421</v>
      </c>
      <c r="F1674" s="141" t="s">
        <v>780</v>
      </c>
      <c r="G1674" s="133"/>
      <c r="H1674" s="228">
        <v>450000</v>
      </c>
      <c r="I1674" s="228"/>
      <c r="J1674" s="228"/>
      <c r="K1674" s="228">
        <f t="shared" si="775"/>
        <v>450000</v>
      </c>
    </row>
    <row r="1675" spans="1:11" ht="45" hidden="1" x14ac:dyDescent="0.2">
      <c r="A1675" s="195" t="s">
        <v>798</v>
      </c>
      <c r="B1675" s="170" t="s">
        <v>803</v>
      </c>
      <c r="C1675" s="170"/>
      <c r="D1675" s="170"/>
      <c r="E1675" s="171"/>
      <c r="F1675" s="173" t="s">
        <v>804</v>
      </c>
      <c r="G1675" s="174" t="s">
        <v>805</v>
      </c>
      <c r="H1675" s="248">
        <f t="shared" ref="H1675:I1675" si="776">H1676+H1679</f>
        <v>2012000</v>
      </c>
      <c r="I1675" s="248">
        <f t="shared" si="776"/>
        <v>0</v>
      </c>
      <c r="J1675" s="248">
        <f t="shared" ref="J1675" si="777">J1676+J1679</f>
        <v>0</v>
      </c>
      <c r="K1675" s="248">
        <f t="shared" si="775"/>
        <v>2012000</v>
      </c>
    </row>
    <row r="1676" spans="1:11" hidden="1" x14ac:dyDescent="0.2">
      <c r="A1676" s="183" t="s">
        <v>798</v>
      </c>
      <c r="B1676" s="164" t="s">
        <v>803</v>
      </c>
      <c r="C1676" s="165">
        <v>43</v>
      </c>
      <c r="D1676" s="164"/>
      <c r="E1676" s="166">
        <v>32</v>
      </c>
      <c r="F1676" s="167"/>
      <c r="G1676" s="167"/>
      <c r="H1676" s="181">
        <f t="shared" ref="H1676:J1677" si="778">H1677</f>
        <v>12000</v>
      </c>
      <c r="I1676" s="181">
        <f t="shared" si="778"/>
        <v>0</v>
      </c>
      <c r="J1676" s="181">
        <f t="shared" si="778"/>
        <v>0</v>
      </c>
      <c r="K1676" s="181">
        <f t="shared" si="775"/>
        <v>12000</v>
      </c>
    </row>
    <row r="1677" spans="1:11" hidden="1" x14ac:dyDescent="0.2">
      <c r="A1677" s="117" t="s">
        <v>798</v>
      </c>
      <c r="B1677" s="101" t="s">
        <v>803</v>
      </c>
      <c r="C1677" s="102">
        <v>43</v>
      </c>
      <c r="D1677" s="117"/>
      <c r="E1677" s="112">
        <v>323</v>
      </c>
      <c r="F1677" s="140"/>
      <c r="G1677" s="182"/>
      <c r="H1677" s="107">
        <f t="shared" si="778"/>
        <v>12000</v>
      </c>
      <c r="I1677" s="107">
        <f t="shared" si="778"/>
        <v>0</v>
      </c>
      <c r="J1677" s="107">
        <f t="shared" si="778"/>
        <v>0</v>
      </c>
      <c r="K1677" s="107">
        <f t="shared" si="775"/>
        <v>12000</v>
      </c>
    </row>
    <row r="1678" spans="1:11" ht="15" hidden="1" x14ac:dyDescent="0.2">
      <c r="A1678" s="95" t="s">
        <v>798</v>
      </c>
      <c r="B1678" s="93" t="s">
        <v>803</v>
      </c>
      <c r="C1678" s="94">
        <v>43</v>
      </c>
      <c r="D1678" s="95" t="s">
        <v>101</v>
      </c>
      <c r="E1678" s="118">
        <v>3237</v>
      </c>
      <c r="F1678" s="141" t="s">
        <v>58</v>
      </c>
      <c r="H1678" s="228">
        <v>12000</v>
      </c>
      <c r="I1678" s="228"/>
      <c r="J1678" s="228"/>
      <c r="K1678" s="228">
        <f t="shared" si="775"/>
        <v>12000</v>
      </c>
    </row>
    <row r="1679" spans="1:11" hidden="1" x14ac:dyDescent="0.2">
      <c r="A1679" s="183" t="s">
        <v>798</v>
      </c>
      <c r="B1679" s="164" t="s">
        <v>803</v>
      </c>
      <c r="C1679" s="165">
        <v>52</v>
      </c>
      <c r="D1679" s="164"/>
      <c r="E1679" s="166">
        <v>42</v>
      </c>
      <c r="F1679" s="167"/>
      <c r="G1679" s="167"/>
      <c r="H1679" s="181">
        <f t="shared" ref="H1679:J1680" si="779">H1680</f>
        <v>2000000</v>
      </c>
      <c r="I1679" s="181">
        <f t="shared" si="779"/>
        <v>0</v>
      </c>
      <c r="J1679" s="181">
        <f t="shared" si="779"/>
        <v>0</v>
      </c>
      <c r="K1679" s="181">
        <f t="shared" si="775"/>
        <v>2000000</v>
      </c>
    </row>
    <row r="1680" spans="1:11" s="100" customFormat="1" hidden="1" x14ac:dyDescent="0.2">
      <c r="A1680" s="117" t="s">
        <v>798</v>
      </c>
      <c r="B1680" s="101" t="s">
        <v>803</v>
      </c>
      <c r="C1680" s="102">
        <v>52</v>
      </c>
      <c r="D1680" s="117"/>
      <c r="E1680" s="112">
        <v>421</v>
      </c>
      <c r="F1680" s="140"/>
      <c r="G1680" s="182"/>
      <c r="H1680" s="107">
        <f t="shared" si="779"/>
        <v>2000000</v>
      </c>
      <c r="I1680" s="107">
        <f t="shared" si="779"/>
        <v>0</v>
      </c>
      <c r="J1680" s="107">
        <f t="shared" si="779"/>
        <v>0</v>
      </c>
      <c r="K1680" s="107">
        <f t="shared" si="775"/>
        <v>2000000</v>
      </c>
    </row>
    <row r="1681" spans="1:11" ht="15" hidden="1" x14ac:dyDescent="0.2">
      <c r="A1681" s="95" t="s">
        <v>798</v>
      </c>
      <c r="B1681" s="93" t="s">
        <v>803</v>
      </c>
      <c r="C1681" s="94">
        <v>52</v>
      </c>
      <c r="D1681" s="95" t="s">
        <v>101</v>
      </c>
      <c r="E1681" s="118">
        <v>4214</v>
      </c>
      <c r="F1681" s="141" t="s">
        <v>500</v>
      </c>
      <c r="H1681" s="231">
        <v>2000000</v>
      </c>
      <c r="I1681" s="231"/>
      <c r="J1681" s="231"/>
      <c r="K1681" s="231">
        <f t="shared" si="775"/>
        <v>2000000</v>
      </c>
    </row>
    <row r="1682" spans="1:11" ht="45" hidden="1" x14ac:dyDescent="0.2">
      <c r="A1682" s="195" t="s">
        <v>798</v>
      </c>
      <c r="B1682" s="170" t="s">
        <v>806</v>
      </c>
      <c r="C1682" s="170"/>
      <c r="D1682" s="170"/>
      <c r="E1682" s="171"/>
      <c r="F1682" s="173" t="s">
        <v>807</v>
      </c>
      <c r="G1682" s="174" t="s">
        <v>805</v>
      </c>
      <c r="H1682" s="248">
        <f t="shared" ref="H1682:J1683" si="780">H1683</f>
        <v>2121638</v>
      </c>
      <c r="I1682" s="248">
        <f t="shared" si="780"/>
        <v>0</v>
      </c>
      <c r="J1682" s="248">
        <f t="shared" si="780"/>
        <v>0</v>
      </c>
      <c r="K1682" s="248">
        <f t="shared" si="775"/>
        <v>2121638</v>
      </c>
    </row>
    <row r="1683" spans="1:11" s="138" customFormat="1" hidden="1" x14ac:dyDescent="0.2">
      <c r="A1683" s="183" t="s">
        <v>798</v>
      </c>
      <c r="B1683" s="164" t="s">
        <v>806</v>
      </c>
      <c r="C1683" s="165">
        <v>581</v>
      </c>
      <c r="D1683" s="164"/>
      <c r="E1683" s="166">
        <v>42</v>
      </c>
      <c r="F1683" s="167"/>
      <c r="G1683" s="167"/>
      <c r="H1683" s="181">
        <f t="shared" si="780"/>
        <v>2121638</v>
      </c>
      <c r="I1683" s="181">
        <f t="shared" si="780"/>
        <v>0</v>
      </c>
      <c r="J1683" s="181">
        <f t="shared" si="780"/>
        <v>0</v>
      </c>
      <c r="K1683" s="181">
        <f t="shared" si="775"/>
        <v>2121638</v>
      </c>
    </row>
    <row r="1684" spans="1:11" s="100" customFormat="1" hidden="1" x14ac:dyDescent="0.2">
      <c r="A1684" s="117" t="s">
        <v>798</v>
      </c>
      <c r="B1684" s="101" t="s">
        <v>806</v>
      </c>
      <c r="C1684" s="102">
        <v>581</v>
      </c>
      <c r="D1684" s="117"/>
      <c r="E1684" s="112">
        <v>421</v>
      </c>
      <c r="F1684" s="140"/>
      <c r="G1684" s="182"/>
      <c r="H1684" s="107">
        <f t="shared" ref="H1684:J1684" si="781">SUM(H1685)</f>
        <v>2121638</v>
      </c>
      <c r="I1684" s="107">
        <f t="shared" si="781"/>
        <v>0</v>
      </c>
      <c r="J1684" s="107">
        <f t="shared" si="781"/>
        <v>0</v>
      </c>
      <c r="K1684" s="107">
        <f t="shared" si="775"/>
        <v>2121638</v>
      </c>
    </row>
    <row r="1685" spans="1:11" s="138" customFormat="1" hidden="1" x14ac:dyDescent="0.2">
      <c r="A1685" s="152" t="s">
        <v>798</v>
      </c>
      <c r="B1685" s="134" t="s">
        <v>806</v>
      </c>
      <c r="C1685" s="135">
        <v>581</v>
      </c>
      <c r="D1685" s="151" t="s">
        <v>101</v>
      </c>
      <c r="E1685" s="200">
        <v>4214</v>
      </c>
      <c r="F1685" s="142" t="s">
        <v>500</v>
      </c>
      <c r="G1685" s="202"/>
      <c r="H1685" s="228">
        <v>2121638</v>
      </c>
      <c r="I1685" s="228"/>
      <c r="J1685" s="228"/>
      <c r="K1685" s="228">
        <f t="shared" si="775"/>
        <v>2121638</v>
      </c>
    </row>
    <row r="1686" spans="1:11" ht="45" hidden="1" x14ac:dyDescent="0.2">
      <c r="A1686" s="195" t="s">
        <v>798</v>
      </c>
      <c r="B1686" s="170" t="s">
        <v>808</v>
      </c>
      <c r="C1686" s="170"/>
      <c r="D1686" s="170"/>
      <c r="E1686" s="171"/>
      <c r="F1686" s="173" t="s">
        <v>809</v>
      </c>
      <c r="G1686" s="174" t="s">
        <v>805</v>
      </c>
      <c r="H1686" s="248">
        <f>H1687+H1694+H1698</f>
        <v>12320700</v>
      </c>
      <c r="I1686" s="248">
        <f>I1687+I1694+I1698</f>
        <v>8000000</v>
      </c>
      <c r="J1686" s="248">
        <f>J1687+J1694+J1698</f>
        <v>0</v>
      </c>
      <c r="K1686" s="248">
        <f t="shared" si="775"/>
        <v>4320700</v>
      </c>
    </row>
    <row r="1687" spans="1:11" s="138" customFormat="1" hidden="1" x14ac:dyDescent="0.2">
      <c r="A1687" s="164" t="s">
        <v>798</v>
      </c>
      <c r="B1687" s="164" t="s">
        <v>808</v>
      </c>
      <c r="C1687" s="165">
        <v>562</v>
      </c>
      <c r="D1687" s="164"/>
      <c r="E1687" s="166">
        <v>31</v>
      </c>
      <c r="F1687" s="167"/>
      <c r="G1687" s="167"/>
      <c r="H1687" s="181">
        <f t="shared" ref="H1687:I1687" si="782">H1688+H1690+H1692</f>
        <v>133700</v>
      </c>
      <c r="I1687" s="181">
        <f t="shared" si="782"/>
        <v>0</v>
      </c>
      <c r="J1687" s="181">
        <f t="shared" ref="J1687" si="783">J1688+J1690+J1692</f>
        <v>0</v>
      </c>
      <c r="K1687" s="181">
        <f t="shared" si="775"/>
        <v>133700</v>
      </c>
    </row>
    <row r="1688" spans="1:11" s="149" customFormat="1" hidden="1" x14ac:dyDescent="0.2">
      <c r="A1688" s="101" t="s">
        <v>798</v>
      </c>
      <c r="B1688" s="101" t="s">
        <v>808</v>
      </c>
      <c r="C1688" s="102">
        <v>562</v>
      </c>
      <c r="D1688" s="117"/>
      <c r="E1688" s="112">
        <v>311</v>
      </c>
      <c r="F1688" s="140"/>
      <c r="G1688" s="182"/>
      <c r="H1688" s="107">
        <f t="shared" ref="H1688:J1688" si="784">H1689</f>
        <v>116000</v>
      </c>
      <c r="I1688" s="107">
        <f t="shared" si="784"/>
        <v>0</v>
      </c>
      <c r="J1688" s="107">
        <f t="shared" si="784"/>
        <v>0</v>
      </c>
      <c r="K1688" s="107">
        <f t="shared" si="775"/>
        <v>116000</v>
      </c>
    </row>
    <row r="1689" spans="1:11" s="138" customFormat="1" ht="15" hidden="1" x14ac:dyDescent="0.2">
      <c r="A1689" s="134" t="s">
        <v>798</v>
      </c>
      <c r="B1689" s="134" t="s">
        <v>808</v>
      </c>
      <c r="C1689" s="135">
        <v>562</v>
      </c>
      <c r="D1689" s="151" t="s">
        <v>101</v>
      </c>
      <c r="E1689" s="200">
        <v>3111</v>
      </c>
      <c r="F1689" s="142" t="s">
        <v>33</v>
      </c>
      <c r="G1689" s="202"/>
      <c r="H1689" s="228">
        <v>116000</v>
      </c>
      <c r="I1689" s="228"/>
      <c r="J1689" s="228"/>
      <c r="K1689" s="228">
        <f t="shared" si="775"/>
        <v>116000</v>
      </c>
    </row>
    <row r="1690" spans="1:11" s="149" customFormat="1" hidden="1" x14ac:dyDescent="0.2">
      <c r="A1690" s="128" t="s">
        <v>798</v>
      </c>
      <c r="B1690" s="128" t="s">
        <v>808</v>
      </c>
      <c r="C1690" s="146">
        <v>562</v>
      </c>
      <c r="D1690" s="132"/>
      <c r="E1690" s="129">
        <v>312</v>
      </c>
      <c r="F1690" s="143"/>
      <c r="G1690" s="201"/>
      <c r="H1690" s="148">
        <f t="shared" ref="H1690:J1690" si="785">H1691</f>
        <v>1700</v>
      </c>
      <c r="I1690" s="148">
        <f t="shared" si="785"/>
        <v>0</v>
      </c>
      <c r="J1690" s="148">
        <f t="shared" si="785"/>
        <v>0</v>
      </c>
      <c r="K1690" s="148">
        <f t="shared" si="775"/>
        <v>1700</v>
      </c>
    </row>
    <row r="1691" spans="1:11" s="138" customFormat="1" ht="15" hidden="1" x14ac:dyDescent="0.2">
      <c r="A1691" s="134" t="s">
        <v>798</v>
      </c>
      <c r="B1691" s="134" t="s">
        <v>808</v>
      </c>
      <c r="C1691" s="135">
        <v>562</v>
      </c>
      <c r="D1691" s="151" t="s">
        <v>101</v>
      </c>
      <c r="E1691" s="200">
        <v>3121</v>
      </c>
      <c r="F1691" s="142" t="s">
        <v>471</v>
      </c>
      <c r="G1691" s="202"/>
      <c r="H1691" s="228">
        <v>1700</v>
      </c>
      <c r="I1691" s="228"/>
      <c r="J1691" s="228"/>
      <c r="K1691" s="228">
        <f t="shared" si="775"/>
        <v>1700</v>
      </c>
    </row>
    <row r="1692" spans="1:11" hidden="1" x14ac:dyDescent="0.2">
      <c r="A1692" s="128" t="s">
        <v>798</v>
      </c>
      <c r="B1692" s="128" t="s">
        <v>808</v>
      </c>
      <c r="C1692" s="146">
        <v>562</v>
      </c>
      <c r="D1692" s="132"/>
      <c r="E1692" s="129">
        <v>313</v>
      </c>
      <c r="F1692" s="143"/>
      <c r="G1692" s="201"/>
      <c r="H1692" s="148">
        <f t="shared" ref="H1692:J1692" si="786">H1693</f>
        <v>16000</v>
      </c>
      <c r="I1692" s="148">
        <f t="shared" si="786"/>
        <v>0</v>
      </c>
      <c r="J1692" s="148">
        <f t="shared" si="786"/>
        <v>0</v>
      </c>
      <c r="K1692" s="148">
        <f t="shared" si="775"/>
        <v>16000</v>
      </c>
    </row>
    <row r="1693" spans="1:11" ht="15" hidden="1" x14ac:dyDescent="0.2">
      <c r="A1693" s="134" t="s">
        <v>798</v>
      </c>
      <c r="B1693" s="134" t="s">
        <v>808</v>
      </c>
      <c r="C1693" s="135">
        <v>562</v>
      </c>
      <c r="D1693" s="151" t="s">
        <v>101</v>
      </c>
      <c r="E1693" s="200">
        <v>3132</v>
      </c>
      <c r="F1693" s="142" t="s">
        <v>40</v>
      </c>
      <c r="G1693" s="202"/>
      <c r="H1693" s="228">
        <v>16000</v>
      </c>
      <c r="I1693" s="228"/>
      <c r="J1693" s="228"/>
      <c r="K1693" s="228">
        <f t="shared" si="775"/>
        <v>16000</v>
      </c>
    </row>
    <row r="1694" spans="1:11" s="138" customFormat="1" hidden="1" x14ac:dyDescent="0.2">
      <c r="A1694" s="164" t="s">
        <v>798</v>
      </c>
      <c r="B1694" s="164" t="s">
        <v>808</v>
      </c>
      <c r="C1694" s="165">
        <v>562</v>
      </c>
      <c r="D1694" s="164"/>
      <c r="E1694" s="166">
        <v>32</v>
      </c>
      <c r="F1694" s="167"/>
      <c r="G1694" s="167"/>
      <c r="H1694" s="181">
        <f>H1695</f>
        <v>187000</v>
      </c>
      <c r="I1694" s="181">
        <f>I1695</f>
        <v>0</v>
      </c>
      <c r="J1694" s="181">
        <f>J1695</f>
        <v>0</v>
      </c>
      <c r="K1694" s="181">
        <f t="shared" si="775"/>
        <v>187000</v>
      </c>
    </row>
    <row r="1695" spans="1:11" s="138" customFormat="1" hidden="1" x14ac:dyDescent="0.2">
      <c r="A1695" s="101" t="s">
        <v>798</v>
      </c>
      <c r="B1695" s="101" t="s">
        <v>808</v>
      </c>
      <c r="C1695" s="102">
        <v>562</v>
      </c>
      <c r="D1695" s="117"/>
      <c r="E1695" s="112">
        <v>323</v>
      </c>
      <c r="F1695" s="140"/>
      <c r="G1695" s="182"/>
      <c r="H1695" s="107">
        <f t="shared" ref="H1695:I1695" si="787">SUM(H1696:H1697)</f>
        <v>187000</v>
      </c>
      <c r="I1695" s="107">
        <f t="shared" si="787"/>
        <v>0</v>
      </c>
      <c r="J1695" s="107">
        <f t="shared" ref="J1695" si="788">SUM(J1696:J1697)</f>
        <v>0</v>
      </c>
      <c r="K1695" s="107">
        <f t="shared" si="775"/>
        <v>187000</v>
      </c>
    </row>
    <row r="1696" spans="1:11" ht="15" hidden="1" x14ac:dyDescent="0.2">
      <c r="A1696" s="134" t="s">
        <v>798</v>
      </c>
      <c r="B1696" s="134" t="s">
        <v>808</v>
      </c>
      <c r="C1696" s="135">
        <v>562</v>
      </c>
      <c r="D1696" s="151" t="s">
        <v>101</v>
      </c>
      <c r="E1696" s="200">
        <v>3233</v>
      </c>
      <c r="F1696" s="142" t="s">
        <v>54</v>
      </c>
      <c r="G1696" s="202"/>
      <c r="H1696" s="228">
        <v>136000</v>
      </c>
      <c r="I1696" s="228"/>
      <c r="J1696" s="228"/>
      <c r="K1696" s="228">
        <f t="shared" si="775"/>
        <v>136000</v>
      </c>
    </row>
    <row r="1697" spans="1:11" s="138" customFormat="1" ht="15" hidden="1" x14ac:dyDescent="0.2">
      <c r="A1697" s="134" t="s">
        <v>798</v>
      </c>
      <c r="B1697" s="134" t="s">
        <v>808</v>
      </c>
      <c r="C1697" s="135">
        <v>562</v>
      </c>
      <c r="D1697" s="151" t="s">
        <v>101</v>
      </c>
      <c r="E1697" s="200">
        <v>3237</v>
      </c>
      <c r="F1697" s="142" t="s">
        <v>58</v>
      </c>
      <c r="G1697" s="202"/>
      <c r="H1697" s="228">
        <v>51000</v>
      </c>
      <c r="I1697" s="228"/>
      <c r="J1697" s="228"/>
      <c r="K1697" s="228">
        <f t="shared" si="775"/>
        <v>51000</v>
      </c>
    </row>
    <row r="1698" spans="1:11" s="138" customFormat="1" hidden="1" x14ac:dyDescent="0.2">
      <c r="A1698" s="164" t="s">
        <v>798</v>
      </c>
      <c r="B1698" s="164" t="s">
        <v>808</v>
      </c>
      <c r="C1698" s="165">
        <v>562</v>
      </c>
      <c r="D1698" s="164"/>
      <c r="E1698" s="166">
        <v>42</v>
      </c>
      <c r="F1698" s="167"/>
      <c r="G1698" s="167"/>
      <c r="H1698" s="181">
        <f>H1699</f>
        <v>12000000</v>
      </c>
      <c r="I1698" s="181">
        <f>I1699</f>
        <v>8000000</v>
      </c>
      <c r="J1698" s="181">
        <f>J1699</f>
        <v>0</v>
      </c>
      <c r="K1698" s="181">
        <f t="shared" si="775"/>
        <v>4000000</v>
      </c>
    </row>
    <row r="1699" spans="1:11" s="149" customFormat="1" hidden="1" x14ac:dyDescent="0.2">
      <c r="A1699" s="101" t="s">
        <v>798</v>
      </c>
      <c r="B1699" s="101" t="s">
        <v>808</v>
      </c>
      <c r="C1699" s="102">
        <v>562</v>
      </c>
      <c r="D1699" s="117"/>
      <c r="E1699" s="112">
        <v>421</v>
      </c>
      <c r="F1699" s="140"/>
      <c r="G1699" s="182"/>
      <c r="H1699" s="107">
        <f t="shared" ref="H1699:J1699" si="789">H1700</f>
        <v>12000000</v>
      </c>
      <c r="I1699" s="107">
        <f t="shared" si="789"/>
        <v>8000000</v>
      </c>
      <c r="J1699" s="107">
        <f t="shared" si="789"/>
        <v>0</v>
      </c>
      <c r="K1699" s="107">
        <f t="shared" si="775"/>
        <v>4000000</v>
      </c>
    </row>
    <row r="1700" spans="1:11" s="138" customFormat="1" ht="15" hidden="1" x14ac:dyDescent="0.2">
      <c r="A1700" s="134" t="s">
        <v>798</v>
      </c>
      <c r="B1700" s="134" t="s">
        <v>808</v>
      </c>
      <c r="C1700" s="135">
        <v>562</v>
      </c>
      <c r="D1700" s="151" t="s">
        <v>101</v>
      </c>
      <c r="E1700" s="200">
        <v>4214</v>
      </c>
      <c r="F1700" s="142" t="s">
        <v>500</v>
      </c>
      <c r="G1700" s="202"/>
      <c r="H1700" s="228">
        <v>12000000</v>
      </c>
      <c r="I1700" s="228">
        <v>8000000</v>
      </c>
      <c r="J1700" s="228"/>
      <c r="K1700" s="228">
        <f t="shared" si="775"/>
        <v>4000000</v>
      </c>
    </row>
    <row r="1701" spans="1:11" s="100" customFormat="1" ht="67.5" hidden="1" x14ac:dyDescent="0.2">
      <c r="A1701" s="195" t="s">
        <v>798</v>
      </c>
      <c r="B1701" s="170" t="s">
        <v>961</v>
      </c>
      <c r="C1701" s="170"/>
      <c r="D1701" s="170"/>
      <c r="E1701" s="171"/>
      <c r="F1701" s="173" t="s">
        <v>648</v>
      </c>
      <c r="G1701" s="174" t="s">
        <v>616</v>
      </c>
      <c r="H1701" s="248">
        <f t="shared" ref="H1701:I1701" si="790">H1702+H1707+H1713+H1718+H1723+H1729+H1734+H1739+H1745</f>
        <v>50866</v>
      </c>
      <c r="I1701" s="248">
        <f t="shared" si="790"/>
        <v>0</v>
      </c>
      <c r="J1701" s="248">
        <f t="shared" ref="J1701" si="791">J1702+J1707+J1713+J1718+J1723+J1729+J1734+J1739+J1745</f>
        <v>0</v>
      </c>
      <c r="K1701" s="248">
        <f t="shared" si="775"/>
        <v>50866</v>
      </c>
    </row>
    <row r="1702" spans="1:11" hidden="1" x14ac:dyDescent="0.2">
      <c r="A1702" s="183" t="s">
        <v>798</v>
      </c>
      <c r="B1702" s="183" t="s">
        <v>961</v>
      </c>
      <c r="C1702" s="165">
        <v>43</v>
      </c>
      <c r="D1702" s="164"/>
      <c r="E1702" s="166">
        <v>31</v>
      </c>
      <c r="F1702" s="167"/>
      <c r="G1702" s="167"/>
      <c r="H1702" s="181">
        <f t="shared" ref="H1702:I1702" si="792">H1703+H1705</f>
        <v>11700</v>
      </c>
      <c r="I1702" s="181">
        <f t="shared" si="792"/>
        <v>0</v>
      </c>
      <c r="J1702" s="181">
        <f t="shared" ref="J1702" si="793">J1703+J1705</f>
        <v>0</v>
      </c>
      <c r="K1702" s="181">
        <f t="shared" si="775"/>
        <v>11700</v>
      </c>
    </row>
    <row r="1703" spans="1:11" s="100" customFormat="1" hidden="1" x14ac:dyDescent="0.2">
      <c r="A1703" s="117" t="s">
        <v>798</v>
      </c>
      <c r="B1703" s="117" t="s">
        <v>961</v>
      </c>
      <c r="C1703" s="102">
        <v>43</v>
      </c>
      <c r="D1703" s="117"/>
      <c r="E1703" s="112">
        <v>311</v>
      </c>
      <c r="F1703" s="140"/>
      <c r="G1703" s="182"/>
      <c r="H1703" s="107">
        <f t="shared" ref="H1703:J1703" si="794">H1704</f>
        <v>10000</v>
      </c>
      <c r="I1703" s="107">
        <f t="shared" si="794"/>
        <v>0</v>
      </c>
      <c r="J1703" s="107">
        <f t="shared" si="794"/>
        <v>0</v>
      </c>
      <c r="K1703" s="107">
        <f t="shared" si="775"/>
        <v>10000</v>
      </c>
    </row>
    <row r="1704" spans="1:11" ht="15" hidden="1" x14ac:dyDescent="0.2">
      <c r="A1704" s="95" t="s">
        <v>798</v>
      </c>
      <c r="B1704" s="95" t="s">
        <v>961</v>
      </c>
      <c r="C1704" s="94">
        <v>43</v>
      </c>
      <c r="D1704" s="95" t="s">
        <v>101</v>
      </c>
      <c r="E1704" s="118">
        <v>3111</v>
      </c>
      <c r="F1704" s="141" t="s">
        <v>33</v>
      </c>
      <c r="H1704" s="228">
        <v>10000</v>
      </c>
      <c r="I1704" s="228"/>
      <c r="J1704" s="228"/>
      <c r="K1704" s="228">
        <f t="shared" si="775"/>
        <v>10000</v>
      </c>
    </row>
    <row r="1705" spans="1:11" hidden="1" x14ac:dyDescent="0.2">
      <c r="A1705" s="117" t="s">
        <v>798</v>
      </c>
      <c r="B1705" s="117" t="s">
        <v>961</v>
      </c>
      <c r="C1705" s="102">
        <v>43</v>
      </c>
      <c r="D1705" s="117"/>
      <c r="E1705" s="112">
        <v>313</v>
      </c>
      <c r="F1705" s="140"/>
      <c r="G1705" s="182"/>
      <c r="H1705" s="107">
        <f t="shared" ref="H1705:J1705" si="795">H1706</f>
        <v>1700</v>
      </c>
      <c r="I1705" s="107">
        <f t="shared" si="795"/>
        <v>0</v>
      </c>
      <c r="J1705" s="107">
        <f t="shared" si="795"/>
        <v>0</v>
      </c>
      <c r="K1705" s="107">
        <f t="shared" si="775"/>
        <v>1700</v>
      </c>
    </row>
    <row r="1706" spans="1:11" s="100" customFormat="1" hidden="1" x14ac:dyDescent="0.2">
      <c r="A1706" s="95" t="s">
        <v>798</v>
      </c>
      <c r="B1706" s="95" t="s">
        <v>961</v>
      </c>
      <c r="C1706" s="94">
        <v>43</v>
      </c>
      <c r="D1706" s="95" t="s">
        <v>101</v>
      </c>
      <c r="E1706" s="118">
        <v>3132</v>
      </c>
      <c r="F1706" s="141" t="s">
        <v>40</v>
      </c>
      <c r="G1706" s="133"/>
      <c r="H1706" s="228">
        <v>1700</v>
      </c>
      <c r="I1706" s="228"/>
      <c r="J1706" s="228"/>
      <c r="K1706" s="228">
        <f t="shared" si="775"/>
        <v>1700</v>
      </c>
    </row>
    <row r="1707" spans="1:11" hidden="1" x14ac:dyDescent="0.2">
      <c r="A1707" s="183" t="s">
        <v>798</v>
      </c>
      <c r="B1707" s="183" t="s">
        <v>961</v>
      </c>
      <c r="C1707" s="165">
        <v>43</v>
      </c>
      <c r="D1707" s="164"/>
      <c r="E1707" s="166">
        <v>32</v>
      </c>
      <c r="F1707" s="167"/>
      <c r="G1707" s="167"/>
      <c r="H1707" s="181">
        <f t="shared" ref="H1707:I1707" si="796">H1708+H1711</f>
        <v>1513</v>
      </c>
      <c r="I1707" s="181">
        <f t="shared" si="796"/>
        <v>0</v>
      </c>
      <c r="J1707" s="181">
        <f t="shared" ref="J1707" si="797">J1708+J1711</f>
        <v>0</v>
      </c>
      <c r="K1707" s="181">
        <f t="shared" si="775"/>
        <v>1513</v>
      </c>
    </row>
    <row r="1708" spans="1:11" hidden="1" x14ac:dyDescent="0.2">
      <c r="A1708" s="117" t="s">
        <v>798</v>
      </c>
      <c r="B1708" s="117" t="s">
        <v>961</v>
      </c>
      <c r="C1708" s="102">
        <v>43</v>
      </c>
      <c r="D1708" s="117"/>
      <c r="E1708" s="112">
        <v>321</v>
      </c>
      <c r="F1708" s="140"/>
      <c r="G1708" s="182"/>
      <c r="H1708" s="107">
        <f t="shared" ref="H1708:I1708" si="798">H1709+H1710</f>
        <v>310</v>
      </c>
      <c r="I1708" s="107">
        <f t="shared" si="798"/>
        <v>0</v>
      </c>
      <c r="J1708" s="107">
        <f t="shared" ref="J1708" si="799">J1709+J1710</f>
        <v>0</v>
      </c>
      <c r="K1708" s="107">
        <f t="shared" si="775"/>
        <v>310</v>
      </c>
    </row>
    <row r="1709" spans="1:11" s="100" customFormat="1" hidden="1" x14ac:dyDescent="0.2">
      <c r="A1709" s="95" t="s">
        <v>798</v>
      </c>
      <c r="B1709" s="95" t="s">
        <v>961</v>
      </c>
      <c r="C1709" s="94">
        <v>43</v>
      </c>
      <c r="D1709" s="95" t="s">
        <v>101</v>
      </c>
      <c r="E1709" s="118">
        <v>3211</v>
      </c>
      <c r="F1709" s="141" t="s">
        <v>42</v>
      </c>
      <c r="G1709" s="133"/>
      <c r="H1709" s="228">
        <v>200</v>
      </c>
      <c r="I1709" s="228"/>
      <c r="J1709" s="228"/>
      <c r="K1709" s="228">
        <f t="shared" si="775"/>
        <v>200</v>
      </c>
    </row>
    <row r="1710" spans="1:11" ht="30" hidden="1" x14ac:dyDescent="0.2">
      <c r="A1710" s="95" t="s">
        <v>798</v>
      </c>
      <c r="B1710" s="95" t="s">
        <v>961</v>
      </c>
      <c r="C1710" s="94">
        <v>43</v>
      </c>
      <c r="D1710" s="95" t="s">
        <v>101</v>
      </c>
      <c r="E1710" s="118">
        <v>3212</v>
      </c>
      <c r="F1710" s="141" t="s">
        <v>43</v>
      </c>
      <c r="H1710" s="228">
        <v>110</v>
      </c>
      <c r="I1710" s="228"/>
      <c r="J1710" s="228"/>
      <c r="K1710" s="228">
        <f t="shared" si="775"/>
        <v>110</v>
      </c>
    </row>
    <row r="1711" spans="1:11" hidden="1" x14ac:dyDescent="0.2">
      <c r="A1711" s="117" t="s">
        <v>798</v>
      </c>
      <c r="B1711" s="117" t="s">
        <v>961</v>
      </c>
      <c r="C1711" s="102">
        <v>43</v>
      </c>
      <c r="D1711" s="117"/>
      <c r="E1711" s="112">
        <v>323</v>
      </c>
      <c r="F1711" s="140"/>
      <c r="G1711" s="182"/>
      <c r="H1711" s="107">
        <f t="shared" ref="H1711:J1711" si="800">SUM(H1712:H1712)</f>
        <v>1203</v>
      </c>
      <c r="I1711" s="107">
        <f t="shared" si="800"/>
        <v>0</v>
      </c>
      <c r="J1711" s="107">
        <f t="shared" si="800"/>
        <v>0</v>
      </c>
      <c r="K1711" s="107">
        <f t="shared" si="775"/>
        <v>1203</v>
      </c>
    </row>
    <row r="1712" spans="1:11" s="100" customFormat="1" hidden="1" x14ac:dyDescent="0.2">
      <c r="A1712" s="95" t="s">
        <v>798</v>
      </c>
      <c r="B1712" s="95" t="s">
        <v>961</v>
      </c>
      <c r="C1712" s="94">
        <v>43</v>
      </c>
      <c r="D1712" s="95" t="s">
        <v>101</v>
      </c>
      <c r="E1712" s="118">
        <v>3233</v>
      </c>
      <c r="F1712" s="141" t="s">
        <v>54</v>
      </c>
      <c r="G1712" s="133"/>
      <c r="H1712" s="228">
        <v>1203</v>
      </c>
      <c r="I1712" s="228"/>
      <c r="J1712" s="228"/>
      <c r="K1712" s="228">
        <f t="shared" si="775"/>
        <v>1203</v>
      </c>
    </row>
    <row r="1713" spans="1:11" hidden="1" x14ac:dyDescent="0.2">
      <c r="A1713" s="183" t="s">
        <v>798</v>
      </c>
      <c r="B1713" s="183" t="s">
        <v>961</v>
      </c>
      <c r="C1713" s="165">
        <v>43</v>
      </c>
      <c r="D1713" s="164"/>
      <c r="E1713" s="166">
        <v>42</v>
      </c>
      <c r="F1713" s="167"/>
      <c r="G1713" s="167"/>
      <c r="H1713" s="181">
        <f t="shared" ref="H1713:I1713" si="801">H1714+H1716</f>
        <v>12220</v>
      </c>
      <c r="I1713" s="181">
        <f t="shared" si="801"/>
        <v>0</v>
      </c>
      <c r="J1713" s="181">
        <f t="shared" ref="J1713" si="802">J1714+J1716</f>
        <v>0</v>
      </c>
      <c r="K1713" s="181">
        <f t="shared" si="775"/>
        <v>12220</v>
      </c>
    </row>
    <row r="1714" spans="1:11" s="100" customFormat="1" hidden="1" x14ac:dyDescent="0.2">
      <c r="A1714" s="117" t="s">
        <v>798</v>
      </c>
      <c r="B1714" s="117" t="s">
        <v>961</v>
      </c>
      <c r="C1714" s="102">
        <v>43</v>
      </c>
      <c r="D1714" s="117"/>
      <c r="E1714" s="112">
        <v>422</v>
      </c>
      <c r="F1714" s="140"/>
      <c r="G1714" s="182"/>
      <c r="H1714" s="107">
        <f t="shared" ref="H1714:J1714" si="803">H1715</f>
        <v>5870</v>
      </c>
      <c r="I1714" s="107">
        <f t="shared" si="803"/>
        <v>0</v>
      </c>
      <c r="J1714" s="107">
        <f t="shared" si="803"/>
        <v>0</v>
      </c>
      <c r="K1714" s="107">
        <f t="shared" si="775"/>
        <v>5870</v>
      </c>
    </row>
    <row r="1715" spans="1:11" ht="15" hidden="1" x14ac:dyDescent="0.2">
      <c r="A1715" s="95" t="s">
        <v>798</v>
      </c>
      <c r="B1715" s="95" t="s">
        <v>961</v>
      </c>
      <c r="C1715" s="94">
        <v>43</v>
      </c>
      <c r="D1715" s="95" t="s">
        <v>101</v>
      </c>
      <c r="E1715" s="118">
        <v>4221</v>
      </c>
      <c r="F1715" s="141" t="s">
        <v>944</v>
      </c>
      <c r="H1715" s="228">
        <v>5870</v>
      </c>
      <c r="I1715" s="228"/>
      <c r="J1715" s="228"/>
      <c r="K1715" s="228">
        <f t="shared" si="775"/>
        <v>5870</v>
      </c>
    </row>
    <row r="1716" spans="1:11" hidden="1" x14ac:dyDescent="0.2">
      <c r="A1716" s="117" t="s">
        <v>798</v>
      </c>
      <c r="B1716" s="117" t="s">
        <v>961</v>
      </c>
      <c r="C1716" s="102">
        <v>43</v>
      </c>
      <c r="D1716" s="117"/>
      <c r="E1716" s="112">
        <v>426</v>
      </c>
      <c r="F1716" s="140"/>
      <c r="G1716" s="182"/>
      <c r="H1716" s="107">
        <f t="shared" ref="H1716:J1716" si="804">SUM(H1717:H1717)</f>
        <v>6350</v>
      </c>
      <c r="I1716" s="107">
        <f t="shared" si="804"/>
        <v>0</v>
      </c>
      <c r="J1716" s="107">
        <f t="shared" si="804"/>
        <v>0</v>
      </c>
      <c r="K1716" s="107">
        <f t="shared" si="775"/>
        <v>6350</v>
      </c>
    </row>
    <row r="1717" spans="1:11" s="100" customFormat="1" hidden="1" x14ac:dyDescent="0.2">
      <c r="A1717" s="95" t="s">
        <v>798</v>
      </c>
      <c r="B1717" s="95" t="s">
        <v>961</v>
      </c>
      <c r="C1717" s="94">
        <v>43</v>
      </c>
      <c r="D1717" s="95" t="s">
        <v>101</v>
      </c>
      <c r="E1717" s="118">
        <v>4262</v>
      </c>
      <c r="F1717" s="141" t="s">
        <v>218</v>
      </c>
      <c r="G1717" s="133"/>
      <c r="H1717" s="228">
        <v>6350</v>
      </c>
      <c r="I1717" s="228"/>
      <c r="J1717" s="228"/>
      <c r="K1717" s="228">
        <f t="shared" si="775"/>
        <v>6350</v>
      </c>
    </row>
    <row r="1718" spans="1:11" hidden="1" x14ac:dyDescent="0.2">
      <c r="A1718" s="183" t="s">
        <v>798</v>
      </c>
      <c r="B1718" s="183" t="s">
        <v>961</v>
      </c>
      <c r="C1718" s="165">
        <v>51</v>
      </c>
      <c r="D1718" s="164"/>
      <c r="E1718" s="166">
        <v>31</v>
      </c>
      <c r="F1718" s="167"/>
      <c r="G1718" s="167"/>
      <c r="H1718" s="181">
        <f t="shared" ref="H1718:I1718" si="805">H1719+H1721</f>
        <v>9360</v>
      </c>
      <c r="I1718" s="181">
        <f t="shared" si="805"/>
        <v>0</v>
      </c>
      <c r="J1718" s="181">
        <f t="shared" ref="J1718" si="806">J1719+J1721</f>
        <v>0</v>
      </c>
      <c r="K1718" s="181">
        <f t="shared" si="775"/>
        <v>9360</v>
      </c>
    </row>
    <row r="1719" spans="1:11" s="100" customFormat="1" hidden="1" x14ac:dyDescent="0.2">
      <c r="A1719" s="117" t="s">
        <v>798</v>
      </c>
      <c r="B1719" s="117" t="s">
        <v>961</v>
      </c>
      <c r="C1719" s="102">
        <v>51</v>
      </c>
      <c r="D1719" s="117"/>
      <c r="E1719" s="112">
        <v>311</v>
      </c>
      <c r="F1719" s="140"/>
      <c r="G1719" s="182"/>
      <c r="H1719" s="107">
        <f t="shared" ref="H1719:J1719" si="807">H1720</f>
        <v>8000</v>
      </c>
      <c r="I1719" s="107">
        <f t="shared" si="807"/>
        <v>0</v>
      </c>
      <c r="J1719" s="107">
        <f t="shared" si="807"/>
        <v>0</v>
      </c>
      <c r="K1719" s="107">
        <f t="shared" si="775"/>
        <v>8000</v>
      </c>
    </row>
    <row r="1720" spans="1:11" ht="15" hidden="1" x14ac:dyDescent="0.2">
      <c r="A1720" s="95" t="s">
        <v>798</v>
      </c>
      <c r="B1720" s="95" t="s">
        <v>961</v>
      </c>
      <c r="C1720" s="94">
        <v>51</v>
      </c>
      <c r="D1720" s="95" t="s">
        <v>101</v>
      </c>
      <c r="E1720" s="118">
        <v>3111</v>
      </c>
      <c r="F1720" s="141" t="s">
        <v>33</v>
      </c>
      <c r="H1720" s="228">
        <v>8000</v>
      </c>
      <c r="I1720" s="228"/>
      <c r="J1720" s="228"/>
      <c r="K1720" s="228">
        <f t="shared" si="775"/>
        <v>8000</v>
      </c>
    </row>
    <row r="1721" spans="1:11" hidden="1" x14ac:dyDescent="0.2">
      <c r="A1721" s="117" t="s">
        <v>798</v>
      </c>
      <c r="B1721" s="117" t="s">
        <v>961</v>
      </c>
      <c r="C1721" s="102">
        <v>51</v>
      </c>
      <c r="D1721" s="117"/>
      <c r="E1721" s="112">
        <v>313</v>
      </c>
      <c r="F1721" s="140"/>
      <c r="G1721" s="182"/>
      <c r="H1721" s="107">
        <f t="shared" ref="H1721:J1721" si="808">H1722</f>
        <v>1360</v>
      </c>
      <c r="I1721" s="107">
        <f t="shared" si="808"/>
        <v>0</v>
      </c>
      <c r="J1721" s="107">
        <f t="shared" si="808"/>
        <v>0</v>
      </c>
      <c r="K1721" s="107">
        <f t="shared" si="775"/>
        <v>1360</v>
      </c>
    </row>
    <row r="1722" spans="1:11" s="100" customFormat="1" hidden="1" x14ac:dyDescent="0.2">
      <c r="A1722" s="95" t="s">
        <v>798</v>
      </c>
      <c r="B1722" s="95" t="s">
        <v>961</v>
      </c>
      <c r="C1722" s="94">
        <v>51</v>
      </c>
      <c r="D1722" s="95" t="s">
        <v>101</v>
      </c>
      <c r="E1722" s="118">
        <v>3132</v>
      </c>
      <c r="F1722" s="141" t="s">
        <v>40</v>
      </c>
      <c r="G1722" s="133"/>
      <c r="H1722" s="228">
        <v>1360</v>
      </c>
      <c r="I1722" s="228"/>
      <c r="J1722" s="228"/>
      <c r="K1722" s="228">
        <f t="shared" si="775"/>
        <v>1360</v>
      </c>
    </row>
    <row r="1723" spans="1:11" hidden="1" x14ac:dyDescent="0.2">
      <c r="A1723" s="183" t="s">
        <v>798</v>
      </c>
      <c r="B1723" s="183" t="s">
        <v>961</v>
      </c>
      <c r="C1723" s="165">
        <v>51</v>
      </c>
      <c r="D1723" s="164"/>
      <c r="E1723" s="166">
        <v>32</v>
      </c>
      <c r="F1723" s="167"/>
      <c r="G1723" s="167"/>
      <c r="H1723" s="181">
        <f t="shared" ref="H1723:I1723" si="809">H1724+H1727</f>
        <v>1210</v>
      </c>
      <c r="I1723" s="181">
        <f t="shared" si="809"/>
        <v>0</v>
      </c>
      <c r="J1723" s="181">
        <f t="shared" ref="J1723" si="810">J1724+J1727</f>
        <v>0</v>
      </c>
      <c r="K1723" s="181">
        <f t="shared" si="775"/>
        <v>1210</v>
      </c>
    </row>
    <row r="1724" spans="1:11" hidden="1" x14ac:dyDescent="0.2">
      <c r="A1724" s="117" t="s">
        <v>798</v>
      </c>
      <c r="B1724" s="117" t="s">
        <v>961</v>
      </c>
      <c r="C1724" s="102">
        <v>51</v>
      </c>
      <c r="D1724" s="117"/>
      <c r="E1724" s="112">
        <v>321</v>
      </c>
      <c r="F1724" s="140"/>
      <c r="G1724" s="182"/>
      <c r="H1724" s="107">
        <f t="shared" ref="H1724:I1724" si="811">H1725+H1726</f>
        <v>248</v>
      </c>
      <c r="I1724" s="107">
        <f t="shared" si="811"/>
        <v>0</v>
      </c>
      <c r="J1724" s="107">
        <f t="shared" ref="J1724" si="812">J1725+J1726</f>
        <v>0</v>
      </c>
      <c r="K1724" s="107">
        <f t="shared" si="775"/>
        <v>248</v>
      </c>
    </row>
    <row r="1725" spans="1:11" s="100" customFormat="1" hidden="1" x14ac:dyDescent="0.2">
      <c r="A1725" s="95" t="s">
        <v>798</v>
      </c>
      <c r="B1725" s="95" t="s">
        <v>961</v>
      </c>
      <c r="C1725" s="94">
        <v>51</v>
      </c>
      <c r="D1725" s="95" t="s">
        <v>101</v>
      </c>
      <c r="E1725" s="118">
        <v>3211</v>
      </c>
      <c r="F1725" s="141" t="s">
        <v>42</v>
      </c>
      <c r="G1725" s="133"/>
      <c r="H1725" s="228">
        <v>160</v>
      </c>
      <c r="I1725" s="228"/>
      <c r="J1725" s="228"/>
      <c r="K1725" s="228">
        <f t="shared" si="775"/>
        <v>160</v>
      </c>
    </row>
    <row r="1726" spans="1:11" ht="30" hidden="1" x14ac:dyDescent="0.2">
      <c r="A1726" s="95" t="s">
        <v>798</v>
      </c>
      <c r="B1726" s="95" t="s">
        <v>961</v>
      </c>
      <c r="C1726" s="94">
        <v>51</v>
      </c>
      <c r="D1726" s="95" t="s">
        <v>101</v>
      </c>
      <c r="E1726" s="118">
        <v>3212</v>
      </c>
      <c r="F1726" s="141" t="s">
        <v>43</v>
      </c>
      <c r="H1726" s="228">
        <v>88</v>
      </c>
      <c r="I1726" s="228"/>
      <c r="J1726" s="228"/>
      <c r="K1726" s="228">
        <f t="shared" si="775"/>
        <v>88</v>
      </c>
    </row>
    <row r="1727" spans="1:11" hidden="1" x14ac:dyDescent="0.2">
      <c r="A1727" s="117" t="s">
        <v>798</v>
      </c>
      <c r="B1727" s="117" t="s">
        <v>961</v>
      </c>
      <c r="C1727" s="102">
        <v>51</v>
      </c>
      <c r="D1727" s="117"/>
      <c r="E1727" s="112">
        <v>323</v>
      </c>
      <c r="F1727" s="140"/>
      <c r="G1727" s="182"/>
      <c r="H1727" s="107">
        <f t="shared" ref="H1727:J1727" si="813">SUM(H1728:H1728)</f>
        <v>962</v>
      </c>
      <c r="I1727" s="107">
        <f t="shared" si="813"/>
        <v>0</v>
      </c>
      <c r="J1727" s="107">
        <f t="shared" si="813"/>
        <v>0</v>
      </c>
      <c r="K1727" s="107">
        <f t="shared" si="775"/>
        <v>962</v>
      </c>
    </row>
    <row r="1728" spans="1:11" s="100" customFormat="1" hidden="1" x14ac:dyDescent="0.2">
      <c r="A1728" s="95" t="s">
        <v>798</v>
      </c>
      <c r="B1728" s="95" t="s">
        <v>961</v>
      </c>
      <c r="C1728" s="94">
        <v>51</v>
      </c>
      <c r="D1728" s="95" t="s">
        <v>101</v>
      </c>
      <c r="E1728" s="118">
        <v>3233</v>
      </c>
      <c r="F1728" s="141" t="s">
        <v>54</v>
      </c>
      <c r="G1728" s="133"/>
      <c r="H1728" s="228">
        <v>962</v>
      </c>
      <c r="I1728" s="228"/>
      <c r="J1728" s="228"/>
      <c r="K1728" s="228">
        <f t="shared" si="775"/>
        <v>962</v>
      </c>
    </row>
    <row r="1729" spans="1:11" hidden="1" x14ac:dyDescent="0.2">
      <c r="A1729" s="183" t="s">
        <v>798</v>
      </c>
      <c r="B1729" s="183" t="s">
        <v>961</v>
      </c>
      <c r="C1729" s="165">
        <v>51</v>
      </c>
      <c r="D1729" s="164"/>
      <c r="E1729" s="166">
        <v>42</v>
      </c>
      <c r="F1729" s="167"/>
      <c r="G1729" s="167"/>
      <c r="H1729" s="181">
        <f t="shared" ref="H1729:I1729" si="814">H1730+H1732</f>
        <v>9776</v>
      </c>
      <c r="I1729" s="181">
        <f t="shared" si="814"/>
        <v>0</v>
      </c>
      <c r="J1729" s="181">
        <f t="shared" ref="J1729" si="815">J1730+J1732</f>
        <v>0</v>
      </c>
      <c r="K1729" s="181">
        <f t="shared" si="775"/>
        <v>9776</v>
      </c>
    </row>
    <row r="1730" spans="1:11" s="100" customFormat="1" hidden="1" x14ac:dyDescent="0.2">
      <c r="A1730" s="117" t="s">
        <v>798</v>
      </c>
      <c r="B1730" s="117" t="s">
        <v>961</v>
      </c>
      <c r="C1730" s="102">
        <v>51</v>
      </c>
      <c r="D1730" s="117"/>
      <c r="E1730" s="112">
        <v>422</v>
      </c>
      <c r="F1730" s="140"/>
      <c r="G1730" s="182"/>
      <c r="H1730" s="107">
        <f t="shared" ref="H1730:J1730" si="816">H1731</f>
        <v>4696</v>
      </c>
      <c r="I1730" s="107">
        <f t="shared" si="816"/>
        <v>0</v>
      </c>
      <c r="J1730" s="107">
        <f t="shared" si="816"/>
        <v>0</v>
      </c>
      <c r="K1730" s="107">
        <f t="shared" si="775"/>
        <v>4696</v>
      </c>
    </row>
    <row r="1731" spans="1:11" ht="15" hidden="1" x14ac:dyDescent="0.2">
      <c r="A1731" s="95" t="s">
        <v>798</v>
      </c>
      <c r="B1731" s="95" t="s">
        <v>961</v>
      </c>
      <c r="C1731" s="94">
        <v>51</v>
      </c>
      <c r="D1731" s="95" t="s">
        <v>101</v>
      </c>
      <c r="E1731" s="118">
        <v>4221</v>
      </c>
      <c r="F1731" s="141" t="s">
        <v>944</v>
      </c>
      <c r="H1731" s="228">
        <v>4696</v>
      </c>
      <c r="I1731" s="228"/>
      <c r="J1731" s="228"/>
      <c r="K1731" s="228">
        <f t="shared" si="775"/>
        <v>4696</v>
      </c>
    </row>
    <row r="1732" spans="1:11" hidden="1" x14ac:dyDescent="0.2">
      <c r="A1732" s="117" t="s">
        <v>798</v>
      </c>
      <c r="B1732" s="117" t="s">
        <v>961</v>
      </c>
      <c r="C1732" s="102">
        <v>51</v>
      </c>
      <c r="D1732" s="117"/>
      <c r="E1732" s="112">
        <v>426</v>
      </c>
      <c r="F1732" s="140"/>
      <c r="G1732" s="182"/>
      <c r="H1732" s="107">
        <f t="shared" ref="H1732:J1732" si="817">SUM(H1733:H1733)</f>
        <v>5080</v>
      </c>
      <c r="I1732" s="107">
        <f t="shared" si="817"/>
        <v>0</v>
      </c>
      <c r="J1732" s="107">
        <f t="shared" si="817"/>
        <v>0</v>
      </c>
      <c r="K1732" s="107">
        <f t="shared" si="775"/>
        <v>5080</v>
      </c>
    </row>
    <row r="1733" spans="1:11" s="100" customFormat="1" hidden="1" x14ac:dyDescent="0.2">
      <c r="A1733" s="95" t="s">
        <v>798</v>
      </c>
      <c r="B1733" s="95" t="s">
        <v>961</v>
      </c>
      <c r="C1733" s="94">
        <v>51</v>
      </c>
      <c r="D1733" s="95" t="s">
        <v>101</v>
      </c>
      <c r="E1733" s="118">
        <v>4262</v>
      </c>
      <c r="F1733" s="141" t="s">
        <v>218</v>
      </c>
      <c r="G1733" s="133"/>
      <c r="H1733" s="228">
        <v>5080</v>
      </c>
      <c r="I1733" s="228"/>
      <c r="J1733" s="228"/>
      <c r="K1733" s="228">
        <f t="shared" si="775"/>
        <v>5080</v>
      </c>
    </row>
    <row r="1734" spans="1:11" hidden="1" x14ac:dyDescent="0.2">
      <c r="A1734" s="183" t="s">
        <v>798</v>
      </c>
      <c r="B1734" s="183" t="s">
        <v>961</v>
      </c>
      <c r="C1734" s="165">
        <v>559</v>
      </c>
      <c r="D1734" s="164"/>
      <c r="E1734" s="166">
        <v>31</v>
      </c>
      <c r="F1734" s="167"/>
      <c r="G1734" s="167"/>
      <c r="H1734" s="181">
        <f t="shared" ref="H1734:I1734" si="818">H1735+H1737</f>
        <v>2340</v>
      </c>
      <c r="I1734" s="181">
        <f t="shared" si="818"/>
        <v>0</v>
      </c>
      <c r="J1734" s="181">
        <f t="shared" ref="J1734" si="819">J1735+J1737</f>
        <v>0</v>
      </c>
      <c r="K1734" s="181">
        <f t="shared" si="775"/>
        <v>2340</v>
      </c>
    </row>
    <row r="1735" spans="1:11" s="100" customFormat="1" hidden="1" x14ac:dyDescent="0.2">
      <c r="A1735" s="117" t="s">
        <v>798</v>
      </c>
      <c r="B1735" s="117" t="s">
        <v>961</v>
      </c>
      <c r="C1735" s="102">
        <v>559</v>
      </c>
      <c r="D1735" s="117"/>
      <c r="E1735" s="112">
        <v>311</v>
      </c>
      <c r="F1735" s="140"/>
      <c r="G1735" s="182"/>
      <c r="H1735" s="107">
        <f t="shared" ref="H1735:J1735" si="820">H1736</f>
        <v>2000</v>
      </c>
      <c r="I1735" s="107">
        <f t="shared" si="820"/>
        <v>0</v>
      </c>
      <c r="J1735" s="107">
        <f t="shared" si="820"/>
        <v>0</v>
      </c>
      <c r="K1735" s="107">
        <f t="shared" si="775"/>
        <v>2000</v>
      </c>
    </row>
    <row r="1736" spans="1:11" ht="15" hidden="1" x14ac:dyDescent="0.2">
      <c r="A1736" s="95" t="s">
        <v>798</v>
      </c>
      <c r="B1736" s="95" t="s">
        <v>961</v>
      </c>
      <c r="C1736" s="94">
        <v>559</v>
      </c>
      <c r="D1736" s="95" t="s">
        <v>101</v>
      </c>
      <c r="E1736" s="118">
        <v>3111</v>
      </c>
      <c r="F1736" s="141" t="s">
        <v>33</v>
      </c>
      <c r="H1736" s="228">
        <v>2000</v>
      </c>
      <c r="I1736" s="228"/>
      <c r="J1736" s="228"/>
      <c r="K1736" s="228">
        <f t="shared" ref="K1736:K1820" si="821">H1736-I1736+J1736</f>
        <v>2000</v>
      </c>
    </row>
    <row r="1737" spans="1:11" hidden="1" x14ac:dyDescent="0.2">
      <c r="A1737" s="117" t="s">
        <v>798</v>
      </c>
      <c r="B1737" s="117" t="s">
        <v>961</v>
      </c>
      <c r="C1737" s="102">
        <v>559</v>
      </c>
      <c r="D1737" s="117"/>
      <c r="E1737" s="112">
        <v>313</v>
      </c>
      <c r="F1737" s="140"/>
      <c r="G1737" s="182"/>
      <c r="H1737" s="107">
        <f t="shared" ref="H1737:J1737" si="822">H1738</f>
        <v>340</v>
      </c>
      <c r="I1737" s="107">
        <f t="shared" si="822"/>
        <v>0</v>
      </c>
      <c r="J1737" s="107">
        <f t="shared" si="822"/>
        <v>0</v>
      </c>
      <c r="K1737" s="107">
        <f t="shared" si="821"/>
        <v>340</v>
      </c>
    </row>
    <row r="1738" spans="1:11" s="100" customFormat="1" hidden="1" x14ac:dyDescent="0.2">
      <c r="A1738" s="95" t="s">
        <v>798</v>
      </c>
      <c r="B1738" s="95" t="s">
        <v>961</v>
      </c>
      <c r="C1738" s="94">
        <v>559</v>
      </c>
      <c r="D1738" s="95" t="s">
        <v>101</v>
      </c>
      <c r="E1738" s="118">
        <v>3132</v>
      </c>
      <c r="F1738" s="141" t="s">
        <v>40</v>
      </c>
      <c r="G1738" s="133"/>
      <c r="H1738" s="228">
        <v>340</v>
      </c>
      <c r="I1738" s="228"/>
      <c r="J1738" s="228"/>
      <c r="K1738" s="228">
        <f t="shared" si="821"/>
        <v>340</v>
      </c>
    </row>
    <row r="1739" spans="1:11" hidden="1" x14ac:dyDescent="0.2">
      <c r="A1739" s="183" t="s">
        <v>798</v>
      </c>
      <c r="B1739" s="183" t="s">
        <v>961</v>
      </c>
      <c r="C1739" s="165">
        <v>559</v>
      </c>
      <c r="D1739" s="164"/>
      <c r="E1739" s="166">
        <v>32</v>
      </c>
      <c r="F1739" s="167"/>
      <c r="G1739" s="167"/>
      <c r="H1739" s="181">
        <f t="shared" ref="H1739:I1739" si="823">H1740+H1743</f>
        <v>303</v>
      </c>
      <c r="I1739" s="181">
        <f t="shared" si="823"/>
        <v>0</v>
      </c>
      <c r="J1739" s="181">
        <f t="shared" ref="J1739" si="824">J1740+J1743</f>
        <v>0</v>
      </c>
      <c r="K1739" s="181">
        <f t="shared" si="821"/>
        <v>303</v>
      </c>
    </row>
    <row r="1740" spans="1:11" hidden="1" x14ac:dyDescent="0.2">
      <c r="A1740" s="117" t="s">
        <v>798</v>
      </c>
      <c r="B1740" s="117" t="s">
        <v>961</v>
      </c>
      <c r="C1740" s="102">
        <v>559</v>
      </c>
      <c r="D1740" s="117"/>
      <c r="E1740" s="112">
        <v>321</v>
      </c>
      <c r="F1740" s="140"/>
      <c r="G1740" s="182"/>
      <c r="H1740" s="107">
        <f t="shared" ref="H1740:I1740" si="825">H1741+H1742</f>
        <v>62</v>
      </c>
      <c r="I1740" s="107">
        <f t="shared" si="825"/>
        <v>0</v>
      </c>
      <c r="J1740" s="107">
        <f t="shared" ref="J1740" si="826">J1741+J1742</f>
        <v>0</v>
      </c>
      <c r="K1740" s="107">
        <f t="shared" si="821"/>
        <v>62</v>
      </c>
    </row>
    <row r="1741" spans="1:11" s="100" customFormat="1" hidden="1" x14ac:dyDescent="0.2">
      <c r="A1741" s="95" t="s">
        <v>798</v>
      </c>
      <c r="B1741" s="95" t="s">
        <v>961</v>
      </c>
      <c r="C1741" s="94">
        <v>559</v>
      </c>
      <c r="D1741" s="95" t="s">
        <v>101</v>
      </c>
      <c r="E1741" s="118">
        <v>3211</v>
      </c>
      <c r="F1741" s="141" t="s">
        <v>42</v>
      </c>
      <c r="G1741" s="133"/>
      <c r="H1741" s="228">
        <v>40</v>
      </c>
      <c r="I1741" s="228"/>
      <c r="J1741" s="228"/>
      <c r="K1741" s="228">
        <f t="shared" si="821"/>
        <v>40</v>
      </c>
    </row>
    <row r="1742" spans="1:11" ht="30" hidden="1" x14ac:dyDescent="0.2">
      <c r="A1742" s="95" t="s">
        <v>798</v>
      </c>
      <c r="B1742" s="95" t="s">
        <v>961</v>
      </c>
      <c r="C1742" s="94">
        <v>559</v>
      </c>
      <c r="D1742" s="95" t="s">
        <v>101</v>
      </c>
      <c r="E1742" s="118">
        <v>3212</v>
      </c>
      <c r="F1742" s="141" t="s">
        <v>43</v>
      </c>
      <c r="H1742" s="228">
        <v>22</v>
      </c>
      <c r="I1742" s="228"/>
      <c r="J1742" s="228"/>
      <c r="K1742" s="228">
        <f t="shared" si="821"/>
        <v>22</v>
      </c>
    </row>
    <row r="1743" spans="1:11" hidden="1" x14ac:dyDescent="0.2">
      <c r="A1743" s="117" t="s">
        <v>798</v>
      </c>
      <c r="B1743" s="117" t="s">
        <v>961</v>
      </c>
      <c r="C1743" s="102">
        <v>559</v>
      </c>
      <c r="D1743" s="117"/>
      <c r="E1743" s="112">
        <v>323</v>
      </c>
      <c r="F1743" s="140"/>
      <c r="G1743" s="182"/>
      <c r="H1743" s="107">
        <f t="shared" ref="H1743:J1743" si="827">SUM(H1744:H1744)</f>
        <v>241</v>
      </c>
      <c r="I1743" s="107">
        <f t="shared" si="827"/>
        <v>0</v>
      </c>
      <c r="J1743" s="107">
        <f t="shared" si="827"/>
        <v>0</v>
      </c>
      <c r="K1743" s="107">
        <f t="shared" si="821"/>
        <v>241</v>
      </c>
    </row>
    <row r="1744" spans="1:11" s="100" customFormat="1" hidden="1" x14ac:dyDescent="0.2">
      <c r="A1744" s="95" t="s">
        <v>798</v>
      </c>
      <c r="B1744" s="95" t="s">
        <v>961</v>
      </c>
      <c r="C1744" s="94">
        <v>559</v>
      </c>
      <c r="D1744" s="95" t="s">
        <v>101</v>
      </c>
      <c r="E1744" s="118">
        <v>3233</v>
      </c>
      <c r="F1744" s="141" t="s">
        <v>54</v>
      </c>
      <c r="G1744" s="133"/>
      <c r="H1744" s="228">
        <v>241</v>
      </c>
      <c r="I1744" s="228"/>
      <c r="J1744" s="228"/>
      <c r="K1744" s="228">
        <f t="shared" si="821"/>
        <v>241</v>
      </c>
    </row>
    <row r="1745" spans="1:11" hidden="1" x14ac:dyDescent="0.2">
      <c r="A1745" s="183" t="s">
        <v>798</v>
      </c>
      <c r="B1745" s="183" t="s">
        <v>961</v>
      </c>
      <c r="C1745" s="165">
        <v>559</v>
      </c>
      <c r="D1745" s="164"/>
      <c r="E1745" s="166">
        <v>42</v>
      </c>
      <c r="F1745" s="167"/>
      <c r="G1745" s="167"/>
      <c r="H1745" s="181">
        <f t="shared" ref="H1745:I1745" si="828">H1746+H1748</f>
        <v>2444</v>
      </c>
      <c r="I1745" s="181">
        <f t="shared" si="828"/>
        <v>0</v>
      </c>
      <c r="J1745" s="181">
        <f t="shared" ref="J1745" si="829">J1746+J1748</f>
        <v>0</v>
      </c>
      <c r="K1745" s="181">
        <f t="shared" si="821"/>
        <v>2444</v>
      </c>
    </row>
    <row r="1746" spans="1:11" s="100" customFormat="1" hidden="1" x14ac:dyDescent="0.2">
      <c r="A1746" s="117" t="s">
        <v>798</v>
      </c>
      <c r="B1746" s="117" t="s">
        <v>961</v>
      </c>
      <c r="C1746" s="102">
        <v>559</v>
      </c>
      <c r="D1746" s="117"/>
      <c r="E1746" s="112">
        <v>422</v>
      </c>
      <c r="F1746" s="140"/>
      <c r="G1746" s="182"/>
      <c r="H1746" s="107">
        <f t="shared" ref="H1746:J1746" si="830">H1747</f>
        <v>1174</v>
      </c>
      <c r="I1746" s="107">
        <f t="shared" si="830"/>
        <v>0</v>
      </c>
      <c r="J1746" s="107">
        <f t="shared" si="830"/>
        <v>0</v>
      </c>
      <c r="K1746" s="107">
        <f t="shared" si="821"/>
        <v>1174</v>
      </c>
    </row>
    <row r="1747" spans="1:11" ht="15" hidden="1" x14ac:dyDescent="0.2">
      <c r="A1747" s="95" t="s">
        <v>798</v>
      </c>
      <c r="B1747" s="95" t="s">
        <v>961</v>
      </c>
      <c r="C1747" s="94">
        <v>559</v>
      </c>
      <c r="D1747" s="95" t="s">
        <v>101</v>
      </c>
      <c r="E1747" s="118">
        <v>4221</v>
      </c>
      <c r="F1747" s="141" t="s">
        <v>944</v>
      </c>
      <c r="H1747" s="228">
        <v>1174</v>
      </c>
      <c r="I1747" s="228"/>
      <c r="J1747" s="228"/>
      <c r="K1747" s="228">
        <f t="shared" si="821"/>
        <v>1174</v>
      </c>
    </row>
    <row r="1748" spans="1:11" hidden="1" x14ac:dyDescent="0.2">
      <c r="A1748" s="117" t="s">
        <v>798</v>
      </c>
      <c r="B1748" s="117" t="s">
        <v>961</v>
      </c>
      <c r="C1748" s="102">
        <v>559</v>
      </c>
      <c r="D1748" s="117"/>
      <c r="E1748" s="112">
        <v>426</v>
      </c>
      <c r="F1748" s="140"/>
      <c r="G1748" s="182"/>
      <c r="H1748" s="107">
        <f t="shared" ref="H1748:J1748" si="831">SUM(H1749:H1749)</f>
        <v>1270</v>
      </c>
      <c r="I1748" s="107">
        <f t="shared" si="831"/>
        <v>0</v>
      </c>
      <c r="J1748" s="107">
        <f t="shared" si="831"/>
        <v>0</v>
      </c>
      <c r="K1748" s="107">
        <f t="shared" si="821"/>
        <v>1270</v>
      </c>
    </row>
    <row r="1749" spans="1:11" ht="15" hidden="1" x14ac:dyDescent="0.2">
      <c r="A1749" s="95" t="s">
        <v>798</v>
      </c>
      <c r="B1749" s="95" t="s">
        <v>961</v>
      </c>
      <c r="C1749" s="94">
        <v>559</v>
      </c>
      <c r="D1749" s="95" t="s">
        <v>101</v>
      </c>
      <c r="E1749" s="118">
        <v>4262</v>
      </c>
      <c r="F1749" s="141" t="s">
        <v>218</v>
      </c>
      <c r="H1749" s="228">
        <v>1270</v>
      </c>
      <c r="I1749" s="228"/>
      <c r="J1749" s="228"/>
      <c r="K1749" s="228">
        <f t="shared" si="821"/>
        <v>1270</v>
      </c>
    </row>
    <row r="1750" spans="1:11" s="100" customFormat="1" ht="67.5" hidden="1" x14ac:dyDescent="0.2">
      <c r="A1750" s="195" t="s">
        <v>798</v>
      </c>
      <c r="B1750" s="170" t="s">
        <v>962</v>
      </c>
      <c r="C1750" s="170"/>
      <c r="D1750" s="170"/>
      <c r="E1750" s="171"/>
      <c r="F1750" s="173" t="s">
        <v>963</v>
      </c>
      <c r="G1750" s="174" t="s">
        <v>616</v>
      </c>
      <c r="H1750" s="248">
        <f>H1751+H1758+H1769+H1793+H1800+H1811+H1772+H1779+H1790</f>
        <v>145700</v>
      </c>
      <c r="I1750" s="248">
        <f>I1751+I1758+I1769+I1793+I1800+I1811+I1772+I1779+I1790</f>
        <v>116300</v>
      </c>
      <c r="J1750" s="248">
        <f>J1751+J1758+J1769+J1793+J1800+J1811+J1772+J1779+J1790</f>
        <v>116300</v>
      </c>
      <c r="K1750" s="248">
        <f t="shared" si="821"/>
        <v>145700</v>
      </c>
    </row>
    <row r="1751" spans="1:11" hidden="1" x14ac:dyDescent="0.2">
      <c r="A1751" s="183" t="s">
        <v>798</v>
      </c>
      <c r="B1751" s="183" t="s">
        <v>962</v>
      </c>
      <c r="C1751" s="165">
        <v>43</v>
      </c>
      <c r="D1751" s="164"/>
      <c r="E1751" s="166">
        <v>31</v>
      </c>
      <c r="F1751" s="167"/>
      <c r="G1751" s="167"/>
      <c r="H1751" s="181">
        <f t="shared" ref="H1751:I1751" si="832">H1752+H1756+H1754</f>
        <v>14300</v>
      </c>
      <c r="I1751" s="181">
        <f t="shared" si="832"/>
        <v>0</v>
      </c>
      <c r="J1751" s="181">
        <f t="shared" ref="J1751" si="833">J1752+J1756+J1754</f>
        <v>0</v>
      </c>
      <c r="K1751" s="181">
        <f t="shared" si="821"/>
        <v>14300</v>
      </c>
    </row>
    <row r="1752" spans="1:11" s="100" customFormat="1" hidden="1" x14ac:dyDescent="0.2">
      <c r="A1752" s="117" t="s">
        <v>798</v>
      </c>
      <c r="B1752" s="117" t="s">
        <v>962</v>
      </c>
      <c r="C1752" s="102">
        <v>43</v>
      </c>
      <c r="D1752" s="117"/>
      <c r="E1752" s="112">
        <v>311</v>
      </c>
      <c r="F1752" s="140"/>
      <c r="G1752" s="182"/>
      <c r="H1752" s="107">
        <f t="shared" ref="H1752:J1752" si="834">H1753</f>
        <v>12000</v>
      </c>
      <c r="I1752" s="107">
        <f t="shared" si="834"/>
        <v>0</v>
      </c>
      <c r="J1752" s="107">
        <f t="shared" si="834"/>
        <v>0</v>
      </c>
      <c r="K1752" s="107">
        <f t="shared" si="821"/>
        <v>12000</v>
      </c>
    </row>
    <row r="1753" spans="1:11" ht="15" hidden="1" x14ac:dyDescent="0.2">
      <c r="A1753" s="95" t="s">
        <v>798</v>
      </c>
      <c r="B1753" s="95" t="s">
        <v>962</v>
      </c>
      <c r="C1753" s="94">
        <v>43</v>
      </c>
      <c r="D1753" s="95" t="s">
        <v>101</v>
      </c>
      <c r="E1753" s="118">
        <v>3111</v>
      </c>
      <c r="F1753" s="141" t="s">
        <v>33</v>
      </c>
      <c r="H1753" s="228">
        <v>12000</v>
      </c>
      <c r="I1753" s="228"/>
      <c r="J1753" s="228"/>
      <c r="K1753" s="228">
        <f t="shared" si="821"/>
        <v>12000</v>
      </c>
    </row>
    <row r="1754" spans="1:11" s="100" customFormat="1" hidden="1" x14ac:dyDescent="0.2">
      <c r="A1754" s="117" t="s">
        <v>798</v>
      </c>
      <c r="B1754" s="117" t="s">
        <v>962</v>
      </c>
      <c r="C1754" s="102">
        <v>43</v>
      </c>
      <c r="D1754" s="117"/>
      <c r="E1754" s="112">
        <v>312</v>
      </c>
      <c r="F1754" s="140"/>
      <c r="G1754" s="182"/>
      <c r="H1754" s="107">
        <f t="shared" ref="H1754:J1754" si="835">H1755</f>
        <v>600</v>
      </c>
      <c r="I1754" s="107">
        <f t="shared" si="835"/>
        <v>0</v>
      </c>
      <c r="J1754" s="107">
        <f t="shared" si="835"/>
        <v>0</v>
      </c>
      <c r="K1754" s="107">
        <f t="shared" si="821"/>
        <v>600</v>
      </c>
    </row>
    <row r="1755" spans="1:11" ht="15" hidden="1" x14ac:dyDescent="0.2">
      <c r="A1755" s="95" t="s">
        <v>798</v>
      </c>
      <c r="B1755" s="95" t="s">
        <v>962</v>
      </c>
      <c r="C1755" s="94">
        <v>43</v>
      </c>
      <c r="D1755" s="95" t="s">
        <v>101</v>
      </c>
      <c r="E1755" s="118">
        <v>3121</v>
      </c>
      <c r="F1755" s="141" t="s">
        <v>471</v>
      </c>
      <c r="H1755" s="228">
        <v>600</v>
      </c>
      <c r="I1755" s="228"/>
      <c r="J1755" s="228"/>
      <c r="K1755" s="228">
        <f t="shared" si="821"/>
        <v>600</v>
      </c>
    </row>
    <row r="1756" spans="1:11" hidden="1" x14ac:dyDescent="0.2">
      <c r="A1756" s="117" t="s">
        <v>798</v>
      </c>
      <c r="B1756" s="117" t="s">
        <v>962</v>
      </c>
      <c r="C1756" s="102">
        <v>43</v>
      </c>
      <c r="D1756" s="117"/>
      <c r="E1756" s="112">
        <v>313</v>
      </c>
      <c r="F1756" s="140"/>
      <c r="G1756" s="182"/>
      <c r="H1756" s="107">
        <f t="shared" ref="H1756:J1756" si="836">H1757</f>
        <v>1700</v>
      </c>
      <c r="I1756" s="107">
        <f t="shared" si="836"/>
        <v>0</v>
      </c>
      <c r="J1756" s="107">
        <f t="shared" si="836"/>
        <v>0</v>
      </c>
      <c r="K1756" s="107">
        <f t="shared" si="821"/>
        <v>1700</v>
      </c>
    </row>
    <row r="1757" spans="1:11" s="100" customFormat="1" hidden="1" x14ac:dyDescent="0.2">
      <c r="A1757" s="95" t="s">
        <v>798</v>
      </c>
      <c r="B1757" s="95" t="s">
        <v>962</v>
      </c>
      <c r="C1757" s="94">
        <v>43</v>
      </c>
      <c r="D1757" s="95" t="s">
        <v>101</v>
      </c>
      <c r="E1757" s="118">
        <v>3132</v>
      </c>
      <c r="F1757" s="141" t="s">
        <v>40</v>
      </c>
      <c r="G1757" s="133"/>
      <c r="H1757" s="228">
        <v>1700</v>
      </c>
      <c r="I1757" s="228"/>
      <c r="J1757" s="228"/>
      <c r="K1757" s="228">
        <f t="shared" si="821"/>
        <v>1700</v>
      </c>
    </row>
    <row r="1758" spans="1:11" hidden="1" x14ac:dyDescent="0.2">
      <c r="A1758" s="183" t="s">
        <v>798</v>
      </c>
      <c r="B1758" s="183" t="s">
        <v>962</v>
      </c>
      <c r="C1758" s="165">
        <v>43</v>
      </c>
      <c r="D1758" s="164"/>
      <c r="E1758" s="166">
        <v>32</v>
      </c>
      <c r="F1758" s="167"/>
      <c r="G1758" s="167"/>
      <c r="H1758" s="181">
        <f t="shared" ref="H1758:I1758" si="837">H1759+H1764+H1762+H1767</f>
        <v>3100</v>
      </c>
      <c r="I1758" s="181">
        <f t="shared" si="837"/>
        <v>0</v>
      </c>
      <c r="J1758" s="181">
        <f t="shared" ref="J1758" si="838">J1759+J1764+J1762+J1767</f>
        <v>0</v>
      </c>
      <c r="K1758" s="181">
        <f t="shared" si="821"/>
        <v>3100</v>
      </c>
    </row>
    <row r="1759" spans="1:11" hidden="1" x14ac:dyDescent="0.2">
      <c r="A1759" s="117" t="s">
        <v>798</v>
      </c>
      <c r="B1759" s="117" t="s">
        <v>962</v>
      </c>
      <c r="C1759" s="102">
        <v>43</v>
      </c>
      <c r="D1759" s="117"/>
      <c r="E1759" s="112">
        <v>321</v>
      </c>
      <c r="F1759" s="140"/>
      <c r="G1759" s="182"/>
      <c r="H1759" s="107">
        <f t="shared" ref="H1759:I1759" si="839">H1760+H1761</f>
        <v>1400</v>
      </c>
      <c r="I1759" s="107">
        <f t="shared" si="839"/>
        <v>0</v>
      </c>
      <c r="J1759" s="107">
        <f t="shared" ref="J1759" si="840">J1760+J1761</f>
        <v>0</v>
      </c>
      <c r="K1759" s="107">
        <f t="shared" si="821"/>
        <v>1400</v>
      </c>
    </row>
    <row r="1760" spans="1:11" s="100" customFormat="1" hidden="1" x14ac:dyDescent="0.2">
      <c r="A1760" s="95" t="s">
        <v>798</v>
      </c>
      <c r="B1760" s="95" t="s">
        <v>962</v>
      </c>
      <c r="C1760" s="94">
        <v>43</v>
      </c>
      <c r="D1760" s="95" t="s">
        <v>101</v>
      </c>
      <c r="E1760" s="118">
        <v>3211</v>
      </c>
      <c r="F1760" s="141" t="s">
        <v>42</v>
      </c>
      <c r="G1760" s="133"/>
      <c r="H1760" s="228">
        <v>1200</v>
      </c>
      <c r="I1760" s="228"/>
      <c r="J1760" s="228"/>
      <c r="K1760" s="228">
        <f t="shared" si="821"/>
        <v>1200</v>
      </c>
    </row>
    <row r="1761" spans="1:11" ht="30" hidden="1" x14ac:dyDescent="0.2">
      <c r="A1761" s="95" t="s">
        <v>798</v>
      </c>
      <c r="B1761" s="95" t="s">
        <v>962</v>
      </c>
      <c r="C1761" s="94">
        <v>43</v>
      </c>
      <c r="D1761" s="95" t="s">
        <v>101</v>
      </c>
      <c r="E1761" s="118">
        <v>3212</v>
      </c>
      <c r="F1761" s="141" t="s">
        <v>43</v>
      </c>
      <c r="H1761" s="228">
        <v>200</v>
      </c>
      <c r="I1761" s="228"/>
      <c r="J1761" s="228"/>
      <c r="K1761" s="228">
        <f t="shared" si="821"/>
        <v>200</v>
      </c>
    </row>
    <row r="1762" spans="1:11" s="100" customFormat="1" hidden="1" x14ac:dyDescent="0.2">
      <c r="A1762" s="117" t="s">
        <v>798</v>
      </c>
      <c r="B1762" s="117" t="s">
        <v>962</v>
      </c>
      <c r="C1762" s="102">
        <v>43</v>
      </c>
      <c r="D1762" s="117"/>
      <c r="E1762" s="112">
        <v>322</v>
      </c>
      <c r="F1762" s="140"/>
      <c r="G1762" s="182"/>
      <c r="H1762" s="107">
        <f t="shared" ref="H1762:J1762" si="841">H1763</f>
        <v>200</v>
      </c>
      <c r="I1762" s="107">
        <f t="shared" si="841"/>
        <v>0</v>
      </c>
      <c r="J1762" s="107">
        <f t="shared" si="841"/>
        <v>0</v>
      </c>
      <c r="K1762" s="107">
        <f t="shared" si="821"/>
        <v>200</v>
      </c>
    </row>
    <row r="1763" spans="1:11" ht="15" hidden="1" x14ac:dyDescent="0.2">
      <c r="A1763" s="95" t="s">
        <v>798</v>
      </c>
      <c r="B1763" s="95" t="s">
        <v>962</v>
      </c>
      <c r="C1763" s="94">
        <v>43</v>
      </c>
      <c r="D1763" s="95" t="s">
        <v>101</v>
      </c>
      <c r="E1763" s="118">
        <v>3223</v>
      </c>
      <c r="F1763" s="141" t="s">
        <v>48</v>
      </c>
      <c r="H1763" s="228">
        <v>200</v>
      </c>
      <c r="I1763" s="228"/>
      <c r="J1763" s="228"/>
      <c r="K1763" s="228">
        <f t="shared" si="821"/>
        <v>200</v>
      </c>
    </row>
    <row r="1764" spans="1:11" hidden="1" x14ac:dyDescent="0.2">
      <c r="A1764" s="117" t="s">
        <v>798</v>
      </c>
      <c r="B1764" s="117" t="s">
        <v>962</v>
      </c>
      <c r="C1764" s="102">
        <v>43</v>
      </c>
      <c r="D1764" s="117"/>
      <c r="E1764" s="112">
        <v>323</v>
      </c>
      <c r="F1764" s="140"/>
      <c r="G1764" s="182"/>
      <c r="H1764" s="107">
        <f t="shared" ref="H1764:I1764" si="842">SUM(H1765:H1766)</f>
        <v>1000</v>
      </c>
      <c r="I1764" s="107">
        <f t="shared" si="842"/>
        <v>0</v>
      </c>
      <c r="J1764" s="107">
        <f t="shared" ref="J1764" si="843">SUM(J1765:J1766)</f>
        <v>0</v>
      </c>
      <c r="K1764" s="107">
        <f t="shared" si="821"/>
        <v>1000</v>
      </c>
    </row>
    <row r="1765" spans="1:11" s="100" customFormat="1" hidden="1" x14ac:dyDescent="0.2">
      <c r="A1765" s="95" t="s">
        <v>798</v>
      </c>
      <c r="B1765" s="95" t="s">
        <v>962</v>
      </c>
      <c r="C1765" s="94">
        <v>43</v>
      </c>
      <c r="D1765" s="95" t="s">
        <v>101</v>
      </c>
      <c r="E1765" s="118">
        <v>3231</v>
      </c>
      <c r="F1765" s="141" t="s">
        <v>52</v>
      </c>
      <c r="G1765" s="133"/>
      <c r="H1765" s="228">
        <v>500</v>
      </c>
      <c r="I1765" s="228"/>
      <c r="J1765" s="228"/>
      <c r="K1765" s="228">
        <f t="shared" si="821"/>
        <v>500</v>
      </c>
    </row>
    <row r="1766" spans="1:11" ht="15" hidden="1" x14ac:dyDescent="0.2">
      <c r="A1766" s="95" t="s">
        <v>798</v>
      </c>
      <c r="B1766" s="95" t="s">
        <v>962</v>
      </c>
      <c r="C1766" s="94">
        <v>43</v>
      </c>
      <c r="D1766" s="95" t="s">
        <v>101</v>
      </c>
      <c r="E1766" s="118">
        <v>3233</v>
      </c>
      <c r="F1766" s="141" t="s">
        <v>54</v>
      </c>
      <c r="H1766" s="228">
        <v>500</v>
      </c>
      <c r="I1766" s="228"/>
      <c r="J1766" s="228"/>
      <c r="K1766" s="228">
        <f t="shared" si="821"/>
        <v>500</v>
      </c>
    </row>
    <row r="1767" spans="1:11" hidden="1" x14ac:dyDescent="0.2">
      <c r="A1767" s="117" t="s">
        <v>798</v>
      </c>
      <c r="B1767" s="117" t="s">
        <v>962</v>
      </c>
      <c r="C1767" s="102">
        <v>43</v>
      </c>
      <c r="D1767" s="117"/>
      <c r="E1767" s="112">
        <v>329</v>
      </c>
      <c r="F1767" s="140"/>
      <c r="G1767" s="182"/>
      <c r="H1767" s="107">
        <f t="shared" ref="H1767:J1767" si="844">H1768</f>
        <v>500</v>
      </c>
      <c r="I1767" s="107">
        <f t="shared" si="844"/>
        <v>0</v>
      </c>
      <c r="J1767" s="107">
        <f t="shared" si="844"/>
        <v>0</v>
      </c>
      <c r="K1767" s="107">
        <f t="shared" si="821"/>
        <v>500</v>
      </c>
    </row>
    <row r="1768" spans="1:11" s="100" customFormat="1" hidden="1" x14ac:dyDescent="0.2">
      <c r="A1768" s="95" t="s">
        <v>798</v>
      </c>
      <c r="B1768" s="95" t="s">
        <v>962</v>
      </c>
      <c r="C1768" s="94">
        <v>43</v>
      </c>
      <c r="D1768" s="95" t="s">
        <v>101</v>
      </c>
      <c r="E1768" s="118">
        <v>3293</v>
      </c>
      <c r="F1768" s="141" t="s">
        <v>64</v>
      </c>
      <c r="G1768" s="133"/>
      <c r="H1768" s="228">
        <v>500</v>
      </c>
      <c r="I1768" s="228"/>
      <c r="J1768" s="228"/>
      <c r="K1768" s="228">
        <f t="shared" si="821"/>
        <v>500</v>
      </c>
    </row>
    <row r="1769" spans="1:11" hidden="1" x14ac:dyDescent="0.2">
      <c r="A1769" s="183" t="s">
        <v>798</v>
      </c>
      <c r="B1769" s="183" t="s">
        <v>962</v>
      </c>
      <c r="C1769" s="165">
        <v>43</v>
      </c>
      <c r="D1769" s="164"/>
      <c r="E1769" s="166">
        <v>42</v>
      </c>
      <c r="F1769" s="167"/>
      <c r="G1769" s="167"/>
      <c r="H1769" s="181">
        <f t="shared" ref="H1769:J1770" si="845">H1770</f>
        <v>12000</v>
      </c>
      <c r="I1769" s="181">
        <f t="shared" si="845"/>
        <v>0</v>
      </c>
      <c r="J1769" s="181">
        <f t="shared" si="845"/>
        <v>0</v>
      </c>
      <c r="K1769" s="181">
        <f t="shared" si="821"/>
        <v>12000</v>
      </c>
    </row>
    <row r="1770" spans="1:11" hidden="1" x14ac:dyDescent="0.2">
      <c r="A1770" s="117" t="s">
        <v>798</v>
      </c>
      <c r="B1770" s="117" t="s">
        <v>962</v>
      </c>
      <c r="C1770" s="102">
        <v>43</v>
      </c>
      <c r="D1770" s="117"/>
      <c r="E1770" s="112">
        <v>422</v>
      </c>
      <c r="F1770" s="140"/>
      <c r="G1770" s="182"/>
      <c r="H1770" s="107">
        <f t="shared" si="845"/>
        <v>12000</v>
      </c>
      <c r="I1770" s="107">
        <f t="shared" si="845"/>
        <v>0</v>
      </c>
      <c r="J1770" s="107">
        <f t="shared" si="845"/>
        <v>0</v>
      </c>
      <c r="K1770" s="107">
        <f t="shared" si="821"/>
        <v>12000</v>
      </c>
    </row>
    <row r="1771" spans="1:11" s="100" customFormat="1" hidden="1" x14ac:dyDescent="0.2">
      <c r="A1771" s="95" t="s">
        <v>798</v>
      </c>
      <c r="B1771" s="95" t="s">
        <v>962</v>
      </c>
      <c r="C1771" s="94">
        <v>43</v>
      </c>
      <c r="D1771" s="95" t="s">
        <v>101</v>
      </c>
      <c r="E1771" s="118">
        <v>4227</v>
      </c>
      <c r="F1771" s="141" t="s">
        <v>77</v>
      </c>
      <c r="G1771" s="133"/>
      <c r="H1771" s="228">
        <v>12000</v>
      </c>
      <c r="I1771" s="228"/>
      <c r="J1771" s="228"/>
      <c r="K1771" s="228">
        <f t="shared" si="821"/>
        <v>12000</v>
      </c>
    </row>
    <row r="1772" spans="1:11" s="125" customFormat="1" hidden="1" x14ac:dyDescent="0.2">
      <c r="A1772" s="183" t="s">
        <v>798</v>
      </c>
      <c r="B1772" s="183" t="s">
        <v>962</v>
      </c>
      <c r="C1772" s="165">
        <v>559</v>
      </c>
      <c r="D1772" s="164"/>
      <c r="E1772" s="166">
        <v>31</v>
      </c>
      <c r="F1772" s="167"/>
      <c r="G1772" s="167"/>
      <c r="H1772" s="181">
        <f>H1773+H1777+H1775</f>
        <v>0</v>
      </c>
      <c r="I1772" s="181">
        <f>I1773+I1777+I1775</f>
        <v>0</v>
      </c>
      <c r="J1772" s="181">
        <f>J1773+J1777+J1775</f>
        <v>55900</v>
      </c>
      <c r="K1772" s="181">
        <f t="shared" ref="K1772:K1792" si="846">H1772-I1772+J1772</f>
        <v>55900</v>
      </c>
    </row>
    <row r="1773" spans="1:11" s="124" customFormat="1" hidden="1" x14ac:dyDescent="0.2">
      <c r="A1773" s="117" t="s">
        <v>798</v>
      </c>
      <c r="B1773" s="117" t="s">
        <v>962</v>
      </c>
      <c r="C1773" s="102">
        <v>559</v>
      </c>
      <c r="D1773" s="117"/>
      <c r="E1773" s="112">
        <v>311</v>
      </c>
      <c r="F1773" s="140"/>
      <c r="G1773" s="182"/>
      <c r="H1773" s="107">
        <f>H1774</f>
        <v>0</v>
      </c>
      <c r="I1773" s="107">
        <f>I1774</f>
        <v>0</v>
      </c>
      <c r="J1773" s="107">
        <f>J1774</f>
        <v>48000</v>
      </c>
      <c r="K1773" s="107">
        <f t="shared" si="846"/>
        <v>48000</v>
      </c>
    </row>
    <row r="1774" spans="1:11" s="125" customFormat="1" ht="15" hidden="1" x14ac:dyDescent="0.2">
      <c r="A1774" s="95" t="s">
        <v>798</v>
      </c>
      <c r="B1774" s="95" t="s">
        <v>962</v>
      </c>
      <c r="C1774" s="94">
        <v>559</v>
      </c>
      <c r="D1774" s="95" t="s">
        <v>101</v>
      </c>
      <c r="E1774" s="118">
        <v>3111</v>
      </c>
      <c r="F1774" s="141" t="s">
        <v>33</v>
      </c>
      <c r="G1774" s="133"/>
      <c r="H1774" s="228">
        <v>0</v>
      </c>
      <c r="I1774" s="228"/>
      <c r="J1774" s="228">
        <v>48000</v>
      </c>
      <c r="K1774" s="228">
        <f t="shared" si="846"/>
        <v>48000</v>
      </c>
    </row>
    <row r="1775" spans="1:11" s="124" customFormat="1" hidden="1" x14ac:dyDescent="0.2">
      <c r="A1775" s="117" t="s">
        <v>798</v>
      </c>
      <c r="B1775" s="117" t="s">
        <v>962</v>
      </c>
      <c r="C1775" s="102">
        <v>559</v>
      </c>
      <c r="D1775" s="117"/>
      <c r="E1775" s="112">
        <v>312</v>
      </c>
      <c r="F1775" s="140"/>
      <c r="G1775" s="182"/>
      <c r="H1775" s="107">
        <f>H1776</f>
        <v>0</v>
      </c>
      <c r="I1775" s="107">
        <f>I1776</f>
        <v>0</v>
      </c>
      <c r="J1775" s="107">
        <f>J1776</f>
        <v>2400</v>
      </c>
      <c r="K1775" s="107">
        <f t="shared" si="846"/>
        <v>2400</v>
      </c>
    </row>
    <row r="1776" spans="1:11" s="125" customFormat="1" ht="15" hidden="1" x14ac:dyDescent="0.2">
      <c r="A1776" s="95" t="s">
        <v>798</v>
      </c>
      <c r="B1776" s="95" t="s">
        <v>962</v>
      </c>
      <c r="C1776" s="94">
        <v>559</v>
      </c>
      <c r="D1776" s="95" t="s">
        <v>101</v>
      </c>
      <c r="E1776" s="118">
        <v>3121</v>
      </c>
      <c r="F1776" s="141" t="s">
        <v>471</v>
      </c>
      <c r="G1776" s="133"/>
      <c r="H1776" s="228">
        <v>0</v>
      </c>
      <c r="I1776" s="228"/>
      <c r="J1776" s="228">
        <v>2400</v>
      </c>
      <c r="K1776" s="228">
        <f t="shared" si="846"/>
        <v>2400</v>
      </c>
    </row>
    <row r="1777" spans="1:11" s="125" customFormat="1" hidden="1" x14ac:dyDescent="0.2">
      <c r="A1777" s="117" t="s">
        <v>798</v>
      </c>
      <c r="B1777" s="117" t="s">
        <v>962</v>
      </c>
      <c r="C1777" s="102">
        <v>559</v>
      </c>
      <c r="D1777" s="117"/>
      <c r="E1777" s="112">
        <v>313</v>
      </c>
      <c r="F1777" s="140"/>
      <c r="G1777" s="182"/>
      <c r="H1777" s="107">
        <f>H1778</f>
        <v>0</v>
      </c>
      <c r="I1777" s="107">
        <f>I1778</f>
        <v>0</v>
      </c>
      <c r="J1777" s="107">
        <f>J1778</f>
        <v>5500</v>
      </c>
      <c r="K1777" s="107">
        <f t="shared" si="846"/>
        <v>5500</v>
      </c>
    </row>
    <row r="1778" spans="1:11" s="124" customFormat="1" hidden="1" x14ac:dyDescent="0.2">
      <c r="A1778" s="95" t="s">
        <v>798</v>
      </c>
      <c r="B1778" s="95" t="s">
        <v>962</v>
      </c>
      <c r="C1778" s="94">
        <v>559</v>
      </c>
      <c r="D1778" s="95" t="s">
        <v>101</v>
      </c>
      <c r="E1778" s="118">
        <v>3132</v>
      </c>
      <c r="F1778" s="141" t="s">
        <v>40</v>
      </c>
      <c r="G1778" s="133"/>
      <c r="H1778" s="228">
        <v>0</v>
      </c>
      <c r="I1778" s="228"/>
      <c r="J1778" s="228">
        <v>5500</v>
      </c>
      <c r="K1778" s="228">
        <f t="shared" si="846"/>
        <v>5500</v>
      </c>
    </row>
    <row r="1779" spans="1:11" s="125" customFormat="1" hidden="1" x14ac:dyDescent="0.2">
      <c r="A1779" s="183" t="s">
        <v>798</v>
      </c>
      <c r="B1779" s="183" t="s">
        <v>962</v>
      </c>
      <c r="C1779" s="165">
        <v>559</v>
      </c>
      <c r="D1779" s="164"/>
      <c r="E1779" s="166">
        <v>32</v>
      </c>
      <c r="F1779" s="167"/>
      <c r="G1779" s="167"/>
      <c r="H1779" s="181">
        <f>H1780+H1785+H1783+H1788</f>
        <v>0</v>
      </c>
      <c r="I1779" s="181">
        <f>I1780+I1785+I1783+I1788</f>
        <v>0</v>
      </c>
      <c r="J1779" s="181">
        <f>J1780+J1785+J1783+J1788</f>
        <v>12400</v>
      </c>
      <c r="K1779" s="181">
        <f t="shared" si="846"/>
        <v>12400</v>
      </c>
    </row>
    <row r="1780" spans="1:11" s="125" customFormat="1" hidden="1" x14ac:dyDescent="0.2">
      <c r="A1780" s="117" t="s">
        <v>798</v>
      </c>
      <c r="B1780" s="117" t="s">
        <v>962</v>
      </c>
      <c r="C1780" s="102">
        <v>559</v>
      </c>
      <c r="D1780" s="117"/>
      <c r="E1780" s="112">
        <v>321</v>
      </c>
      <c r="F1780" s="140"/>
      <c r="G1780" s="182"/>
      <c r="H1780" s="107">
        <f>H1781+H1782</f>
        <v>0</v>
      </c>
      <c r="I1780" s="107">
        <f>I1781+I1782</f>
        <v>0</v>
      </c>
      <c r="J1780" s="107">
        <f>J1781+J1782</f>
        <v>5600</v>
      </c>
      <c r="K1780" s="107">
        <f t="shared" si="846"/>
        <v>5600</v>
      </c>
    </row>
    <row r="1781" spans="1:11" s="124" customFormat="1" hidden="1" x14ac:dyDescent="0.2">
      <c r="A1781" s="95" t="s">
        <v>798</v>
      </c>
      <c r="B1781" s="95" t="s">
        <v>962</v>
      </c>
      <c r="C1781" s="94">
        <v>559</v>
      </c>
      <c r="D1781" s="95" t="s">
        <v>101</v>
      </c>
      <c r="E1781" s="118">
        <v>3211</v>
      </c>
      <c r="F1781" s="141" t="s">
        <v>42</v>
      </c>
      <c r="G1781" s="133"/>
      <c r="H1781" s="228">
        <v>0</v>
      </c>
      <c r="I1781" s="228"/>
      <c r="J1781" s="228">
        <v>4800</v>
      </c>
      <c r="K1781" s="228">
        <f t="shared" si="846"/>
        <v>4800</v>
      </c>
    </row>
    <row r="1782" spans="1:11" s="125" customFormat="1" ht="30" hidden="1" x14ac:dyDescent="0.2">
      <c r="A1782" s="95" t="s">
        <v>798</v>
      </c>
      <c r="B1782" s="95" t="s">
        <v>962</v>
      </c>
      <c r="C1782" s="94">
        <v>559</v>
      </c>
      <c r="D1782" s="95" t="s">
        <v>101</v>
      </c>
      <c r="E1782" s="118">
        <v>3212</v>
      </c>
      <c r="F1782" s="141" t="s">
        <v>43</v>
      </c>
      <c r="G1782" s="133"/>
      <c r="H1782" s="228">
        <v>0</v>
      </c>
      <c r="I1782" s="228"/>
      <c r="J1782" s="228">
        <v>800</v>
      </c>
      <c r="K1782" s="228">
        <f t="shared" si="846"/>
        <v>800</v>
      </c>
    </row>
    <row r="1783" spans="1:11" s="124" customFormat="1" hidden="1" x14ac:dyDescent="0.2">
      <c r="A1783" s="117" t="s">
        <v>798</v>
      </c>
      <c r="B1783" s="117" t="s">
        <v>962</v>
      </c>
      <c r="C1783" s="102">
        <v>559</v>
      </c>
      <c r="D1783" s="117"/>
      <c r="E1783" s="112">
        <v>322</v>
      </c>
      <c r="F1783" s="140"/>
      <c r="G1783" s="182"/>
      <c r="H1783" s="107">
        <f>H1784</f>
        <v>0</v>
      </c>
      <c r="I1783" s="107">
        <f>I1784</f>
        <v>0</v>
      </c>
      <c r="J1783" s="107">
        <f>J1784</f>
        <v>800</v>
      </c>
      <c r="K1783" s="107">
        <f t="shared" si="846"/>
        <v>800</v>
      </c>
    </row>
    <row r="1784" spans="1:11" s="125" customFormat="1" ht="15" hidden="1" x14ac:dyDescent="0.2">
      <c r="A1784" s="95" t="s">
        <v>798</v>
      </c>
      <c r="B1784" s="95" t="s">
        <v>962</v>
      </c>
      <c r="C1784" s="94">
        <v>559</v>
      </c>
      <c r="D1784" s="95" t="s">
        <v>101</v>
      </c>
      <c r="E1784" s="118">
        <v>3223</v>
      </c>
      <c r="F1784" s="141" t="s">
        <v>48</v>
      </c>
      <c r="G1784" s="133"/>
      <c r="H1784" s="228">
        <v>0</v>
      </c>
      <c r="I1784" s="228"/>
      <c r="J1784" s="228">
        <v>800</v>
      </c>
      <c r="K1784" s="228">
        <f t="shared" si="846"/>
        <v>800</v>
      </c>
    </row>
    <row r="1785" spans="1:11" s="125" customFormat="1" hidden="1" x14ac:dyDescent="0.2">
      <c r="A1785" s="117" t="s">
        <v>798</v>
      </c>
      <c r="B1785" s="117" t="s">
        <v>962</v>
      </c>
      <c r="C1785" s="102">
        <v>559</v>
      </c>
      <c r="D1785" s="117"/>
      <c r="E1785" s="112">
        <v>323</v>
      </c>
      <c r="F1785" s="140"/>
      <c r="G1785" s="182"/>
      <c r="H1785" s="107">
        <f>SUM(H1786:H1787)</f>
        <v>0</v>
      </c>
      <c r="I1785" s="107">
        <f>SUM(I1786:I1787)</f>
        <v>0</v>
      </c>
      <c r="J1785" s="107">
        <f>SUM(J1786:J1787)</f>
        <v>4000</v>
      </c>
      <c r="K1785" s="107">
        <f t="shared" si="846"/>
        <v>4000</v>
      </c>
    </row>
    <row r="1786" spans="1:11" s="124" customFormat="1" hidden="1" x14ac:dyDescent="0.2">
      <c r="A1786" s="95" t="s">
        <v>798</v>
      </c>
      <c r="B1786" s="95" t="s">
        <v>962</v>
      </c>
      <c r="C1786" s="94">
        <v>559</v>
      </c>
      <c r="D1786" s="95" t="s">
        <v>101</v>
      </c>
      <c r="E1786" s="118">
        <v>3231</v>
      </c>
      <c r="F1786" s="141" t="s">
        <v>52</v>
      </c>
      <c r="G1786" s="133"/>
      <c r="H1786" s="228">
        <v>0</v>
      </c>
      <c r="I1786" s="228"/>
      <c r="J1786" s="228">
        <v>2000</v>
      </c>
      <c r="K1786" s="228">
        <f t="shared" si="846"/>
        <v>2000</v>
      </c>
    </row>
    <row r="1787" spans="1:11" s="125" customFormat="1" ht="15" hidden="1" x14ac:dyDescent="0.2">
      <c r="A1787" s="95" t="s">
        <v>798</v>
      </c>
      <c r="B1787" s="95" t="s">
        <v>962</v>
      </c>
      <c r="C1787" s="94">
        <v>559</v>
      </c>
      <c r="D1787" s="95" t="s">
        <v>101</v>
      </c>
      <c r="E1787" s="118">
        <v>3233</v>
      </c>
      <c r="F1787" s="141" t="s">
        <v>54</v>
      </c>
      <c r="G1787" s="133"/>
      <c r="H1787" s="228">
        <v>0</v>
      </c>
      <c r="I1787" s="228"/>
      <c r="J1787" s="228">
        <v>2000</v>
      </c>
      <c r="K1787" s="228">
        <f t="shared" si="846"/>
        <v>2000</v>
      </c>
    </row>
    <row r="1788" spans="1:11" s="125" customFormat="1" hidden="1" x14ac:dyDescent="0.2">
      <c r="A1788" s="117" t="s">
        <v>798</v>
      </c>
      <c r="B1788" s="117" t="s">
        <v>962</v>
      </c>
      <c r="C1788" s="102">
        <v>559</v>
      </c>
      <c r="D1788" s="117"/>
      <c r="E1788" s="112">
        <v>329</v>
      </c>
      <c r="F1788" s="140"/>
      <c r="G1788" s="182"/>
      <c r="H1788" s="107">
        <f>H1789</f>
        <v>0</v>
      </c>
      <c r="I1788" s="107">
        <f>I1789</f>
        <v>0</v>
      </c>
      <c r="J1788" s="107">
        <f>J1789</f>
        <v>2000</v>
      </c>
      <c r="K1788" s="107">
        <f t="shared" si="846"/>
        <v>2000</v>
      </c>
    </row>
    <row r="1789" spans="1:11" s="124" customFormat="1" hidden="1" x14ac:dyDescent="0.2">
      <c r="A1789" s="95" t="s">
        <v>798</v>
      </c>
      <c r="B1789" s="95" t="s">
        <v>962</v>
      </c>
      <c r="C1789" s="94">
        <v>559</v>
      </c>
      <c r="D1789" s="95" t="s">
        <v>101</v>
      </c>
      <c r="E1789" s="118">
        <v>3293</v>
      </c>
      <c r="F1789" s="141" t="s">
        <v>64</v>
      </c>
      <c r="G1789" s="133"/>
      <c r="H1789" s="228">
        <v>0</v>
      </c>
      <c r="I1789" s="228"/>
      <c r="J1789" s="228">
        <v>2000</v>
      </c>
      <c r="K1789" s="228">
        <f t="shared" si="846"/>
        <v>2000</v>
      </c>
    </row>
    <row r="1790" spans="1:11" s="125" customFormat="1" hidden="1" x14ac:dyDescent="0.2">
      <c r="A1790" s="183" t="s">
        <v>798</v>
      </c>
      <c r="B1790" s="183" t="s">
        <v>962</v>
      </c>
      <c r="C1790" s="165">
        <v>559</v>
      </c>
      <c r="D1790" s="164"/>
      <c r="E1790" s="166">
        <v>42</v>
      </c>
      <c r="F1790" s="167"/>
      <c r="G1790" s="167"/>
      <c r="H1790" s="181">
        <f t="shared" ref="H1790:J1791" si="847">H1791</f>
        <v>0</v>
      </c>
      <c r="I1790" s="181">
        <f t="shared" si="847"/>
        <v>0</v>
      </c>
      <c r="J1790" s="181">
        <f t="shared" si="847"/>
        <v>48000</v>
      </c>
      <c r="K1790" s="181">
        <f t="shared" si="846"/>
        <v>48000</v>
      </c>
    </row>
    <row r="1791" spans="1:11" s="125" customFormat="1" hidden="1" x14ac:dyDescent="0.2">
      <c r="A1791" s="117" t="s">
        <v>798</v>
      </c>
      <c r="B1791" s="117" t="s">
        <v>962</v>
      </c>
      <c r="C1791" s="102">
        <v>559</v>
      </c>
      <c r="D1791" s="117"/>
      <c r="E1791" s="112">
        <v>422</v>
      </c>
      <c r="F1791" s="140"/>
      <c r="G1791" s="182"/>
      <c r="H1791" s="107">
        <f t="shared" si="847"/>
        <v>0</v>
      </c>
      <c r="I1791" s="107">
        <f t="shared" si="847"/>
        <v>0</v>
      </c>
      <c r="J1791" s="107">
        <f t="shared" si="847"/>
        <v>48000</v>
      </c>
      <c r="K1791" s="107">
        <f t="shared" si="846"/>
        <v>48000</v>
      </c>
    </row>
    <row r="1792" spans="1:11" s="125" customFormat="1" ht="15" hidden="1" x14ac:dyDescent="0.2">
      <c r="A1792" s="95" t="s">
        <v>798</v>
      </c>
      <c r="B1792" s="95" t="s">
        <v>962</v>
      </c>
      <c r="C1792" s="94">
        <v>559</v>
      </c>
      <c r="D1792" s="95" t="s">
        <v>101</v>
      </c>
      <c r="E1792" s="118">
        <v>4227</v>
      </c>
      <c r="F1792" s="141" t="s">
        <v>77</v>
      </c>
      <c r="G1792" s="133"/>
      <c r="H1792" s="228">
        <v>0</v>
      </c>
      <c r="I1792" s="228"/>
      <c r="J1792" s="228">
        <v>48000</v>
      </c>
      <c r="K1792" s="228">
        <f t="shared" si="846"/>
        <v>48000</v>
      </c>
    </row>
    <row r="1793" spans="1:11" hidden="1" x14ac:dyDescent="0.2">
      <c r="A1793" s="183" t="s">
        <v>798</v>
      </c>
      <c r="B1793" s="183" t="s">
        <v>962</v>
      </c>
      <c r="C1793" s="165">
        <v>559</v>
      </c>
      <c r="D1793" s="164"/>
      <c r="E1793" s="166">
        <v>31</v>
      </c>
      <c r="F1793" s="167"/>
      <c r="G1793" s="167"/>
      <c r="H1793" s="181">
        <f t="shared" ref="H1793:I1793" si="848">H1794+H1798+H1796</f>
        <v>55900</v>
      </c>
      <c r="I1793" s="181">
        <f t="shared" si="848"/>
        <v>55900</v>
      </c>
      <c r="J1793" s="181">
        <f t="shared" ref="J1793" si="849">J1794+J1798+J1796</f>
        <v>0</v>
      </c>
      <c r="K1793" s="181">
        <f t="shared" si="821"/>
        <v>0</v>
      </c>
    </row>
    <row r="1794" spans="1:11" s="100" customFormat="1" hidden="1" x14ac:dyDescent="0.2">
      <c r="A1794" s="117" t="s">
        <v>798</v>
      </c>
      <c r="B1794" s="117" t="s">
        <v>962</v>
      </c>
      <c r="C1794" s="102">
        <v>559</v>
      </c>
      <c r="D1794" s="117"/>
      <c r="E1794" s="112">
        <v>311</v>
      </c>
      <c r="F1794" s="140"/>
      <c r="G1794" s="182"/>
      <c r="H1794" s="107">
        <f t="shared" ref="H1794:J1794" si="850">H1795</f>
        <v>48000</v>
      </c>
      <c r="I1794" s="107">
        <f t="shared" si="850"/>
        <v>48000</v>
      </c>
      <c r="J1794" s="107">
        <f t="shared" si="850"/>
        <v>0</v>
      </c>
      <c r="K1794" s="107">
        <f t="shared" si="821"/>
        <v>0</v>
      </c>
    </row>
    <row r="1795" spans="1:11" ht="15" hidden="1" x14ac:dyDescent="0.2">
      <c r="A1795" s="95" t="s">
        <v>798</v>
      </c>
      <c r="B1795" s="95" t="s">
        <v>962</v>
      </c>
      <c r="C1795" s="94">
        <v>559</v>
      </c>
      <c r="D1795" s="95" t="s">
        <v>964</v>
      </c>
      <c r="E1795" s="118">
        <v>3111</v>
      </c>
      <c r="F1795" s="141" t="s">
        <v>33</v>
      </c>
      <c r="H1795" s="228">
        <v>48000</v>
      </c>
      <c r="I1795" s="228">
        <v>48000</v>
      </c>
      <c r="J1795" s="228"/>
      <c r="K1795" s="228">
        <f t="shared" si="821"/>
        <v>0</v>
      </c>
    </row>
    <row r="1796" spans="1:11" s="100" customFormat="1" hidden="1" x14ac:dyDescent="0.2">
      <c r="A1796" s="117" t="s">
        <v>798</v>
      </c>
      <c r="B1796" s="117" t="s">
        <v>962</v>
      </c>
      <c r="C1796" s="102">
        <v>559</v>
      </c>
      <c r="D1796" s="117"/>
      <c r="E1796" s="112">
        <v>312</v>
      </c>
      <c r="F1796" s="140"/>
      <c r="G1796" s="182"/>
      <c r="H1796" s="107">
        <f t="shared" ref="H1796:J1796" si="851">H1797</f>
        <v>2400</v>
      </c>
      <c r="I1796" s="107">
        <f t="shared" si="851"/>
        <v>2400</v>
      </c>
      <c r="J1796" s="107">
        <f t="shared" si="851"/>
        <v>0</v>
      </c>
      <c r="K1796" s="107">
        <f t="shared" si="821"/>
        <v>0</v>
      </c>
    </row>
    <row r="1797" spans="1:11" ht="15" hidden="1" x14ac:dyDescent="0.2">
      <c r="A1797" s="95" t="s">
        <v>798</v>
      </c>
      <c r="B1797" s="95" t="s">
        <v>962</v>
      </c>
      <c r="C1797" s="94">
        <v>559</v>
      </c>
      <c r="D1797" s="95" t="s">
        <v>964</v>
      </c>
      <c r="E1797" s="118">
        <v>3121</v>
      </c>
      <c r="F1797" s="141" t="s">
        <v>471</v>
      </c>
      <c r="H1797" s="228">
        <v>2400</v>
      </c>
      <c r="I1797" s="228">
        <v>2400</v>
      </c>
      <c r="J1797" s="228"/>
      <c r="K1797" s="228">
        <f t="shared" si="821"/>
        <v>0</v>
      </c>
    </row>
    <row r="1798" spans="1:11" hidden="1" x14ac:dyDescent="0.2">
      <c r="A1798" s="117" t="s">
        <v>798</v>
      </c>
      <c r="B1798" s="117" t="s">
        <v>962</v>
      </c>
      <c r="C1798" s="102">
        <v>559</v>
      </c>
      <c r="D1798" s="117"/>
      <c r="E1798" s="112">
        <v>313</v>
      </c>
      <c r="F1798" s="140"/>
      <c r="G1798" s="182"/>
      <c r="H1798" s="107">
        <f t="shared" ref="H1798:J1798" si="852">H1799</f>
        <v>5500</v>
      </c>
      <c r="I1798" s="107">
        <f t="shared" si="852"/>
        <v>5500</v>
      </c>
      <c r="J1798" s="107">
        <f t="shared" si="852"/>
        <v>0</v>
      </c>
      <c r="K1798" s="107">
        <f t="shared" si="821"/>
        <v>0</v>
      </c>
    </row>
    <row r="1799" spans="1:11" s="100" customFormat="1" hidden="1" x14ac:dyDescent="0.2">
      <c r="A1799" s="95" t="s">
        <v>798</v>
      </c>
      <c r="B1799" s="95" t="s">
        <v>962</v>
      </c>
      <c r="C1799" s="94">
        <v>559</v>
      </c>
      <c r="D1799" s="95" t="s">
        <v>964</v>
      </c>
      <c r="E1799" s="118">
        <v>3132</v>
      </c>
      <c r="F1799" s="141" t="s">
        <v>40</v>
      </c>
      <c r="G1799" s="133"/>
      <c r="H1799" s="228">
        <v>5500</v>
      </c>
      <c r="I1799" s="228">
        <v>5500</v>
      </c>
      <c r="J1799" s="228"/>
      <c r="K1799" s="228">
        <f t="shared" si="821"/>
        <v>0</v>
      </c>
    </row>
    <row r="1800" spans="1:11" hidden="1" x14ac:dyDescent="0.2">
      <c r="A1800" s="183" t="s">
        <v>798</v>
      </c>
      <c r="B1800" s="183" t="s">
        <v>962</v>
      </c>
      <c r="C1800" s="165">
        <v>559</v>
      </c>
      <c r="D1800" s="164"/>
      <c r="E1800" s="166">
        <v>32</v>
      </c>
      <c r="F1800" s="167"/>
      <c r="G1800" s="167"/>
      <c r="H1800" s="181">
        <f t="shared" ref="H1800:I1800" si="853">H1801+H1806+H1804+H1809</f>
        <v>12400</v>
      </c>
      <c r="I1800" s="181">
        <f t="shared" si="853"/>
        <v>12400</v>
      </c>
      <c r="J1800" s="181">
        <f t="shared" ref="J1800" si="854">J1801+J1806+J1804+J1809</f>
        <v>0</v>
      </c>
      <c r="K1800" s="181">
        <f t="shared" si="821"/>
        <v>0</v>
      </c>
    </row>
    <row r="1801" spans="1:11" hidden="1" x14ac:dyDescent="0.2">
      <c r="A1801" s="117" t="s">
        <v>798</v>
      </c>
      <c r="B1801" s="117" t="s">
        <v>962</v>
      </c>
      <c r="C1801" s="102">
        <v>559</v>
      </c>
      <c r="D1801" s="117"/>
      <c r="E1801" s="112">
        <v>321</v>
      </c>
      <c r="F1801" s="140"/>
      <c r="G1801" s="182"/>
      <c r="H1801" s="107">
        <f t="shared" ref="H1801:I1801" si="855">H1802+H1803</f>
        <v>5600</v>
      </c>
      <c r="I1801" s="107">
        <f t="shared" si="855"/>
        <v>5600</v>
      </c>
      <c r="J1801" s="107">
        <f t="shared" ref="J1801" si="856">J1802+J1803</f>
        <v>0</v>
      </c>
      <c r="K1801" s="107">
        <f t="shared" si="821"/>
        <v>0</v>
      </c>
    </row>
    <row r="1802" spans="1:11" s="100" customFormat="1" hidden="1" x14ac:dyDescent="0.2">
      <c r="A1802" s="95" t="s">
        <v>798</v>
      </c>
      <c r="B1802" s="95" t="s">
        <v>962</v>
      </c>
      <c r="C1802" s="94">
        <v>559</v>
      </c>
      <c r="D1802" s="95" t="s">
        <v>964</v>
      </c>
      <c r="E1802" s="118">
        <v>3211</v>
      </c>
      <c r="F1802" s="141" t="s">
        <v>42</v>
      </c>
      <c r="G1802" s="133"/>
      <c r="H1802" s="228">
        <v>4800</v>
      </c>
      <c r="I1802" s="228">
        <v>4800</v>
      </c>
      <c r="J1802" s="228"/>
      <c r="K1802" s="228">
        <f t="shared" si="821"/>
        <v>0</v>
      </c>
    </row>
    <row r="1803" spans="1:11" ht="30" hidden="1" x14ac:dyDescent="0.2">
      <c r="A1803" s="95" t="s">
        <v>798</v>
      </c>
      <c r="B1803" s="95" t="s">
        <v>962</v>
      </c>
      <c r="C1803" s="94">
        <v>559</v>
      </c>
      <c r="D1803" s="95" t="s">
        <v>964</v>
      </c>
      <c r="E1803" s="118">
        <v>3212</v>
      </c>
      <c r="F1803" s="141" t="s">
        <v>43</v>
      </c>
      <c r="H1803" s="228">
        <v>800</v>
      </c>
      <c r="I1803" s="228">
        <v>800</v>
      </c>
      <c r="J1803" s="228"/>
      <c r="K1803" s="228">
        <f t="shared" si="821"/>
        <v>0</v>
      </c>
    </row>
    <row r="1804" spans="1:11" s="100" customFormat="1" hidden="1" x14ac:dyDescent="0.2">
      <c r="A1804" s="117" t="s">
        <v>798</v>
      </c>
      <c r="B1804" s="117" t="s">
        <v>962</v>
      </c>
      <c r="C1804" s="102">
        <v>559</v>
      </c>
      <c r="D1804" s="117"/>
      <c r="E1804" s="112">
        <v>322</v>
      </c>
      <c r="F1804" s="140"/>
      <c r="G1804" s="182"/>
      <c r="H1804" s="107">
        <f t="shared" ref="H1804:J1804" si="857">H1805</f>
        <v>800</v>
      </c>
      <c r="I1804" s="107">
        <f t="shared" si="857"/>
        <v>800</v>
      </c>
      <c r="J1804" s="107">
        <f t="shared" si="857"/>
        <v>0</v>
      </c>
      <c r="K1804" s="107">
        <f t="shared" si="821"/>
        <v>0</v>
      </c>
    </row>
    <row r="1805" spans="1:11" ht="15" hidden="1" x14ac:dyDescent="0.2">
      <c r="A1805" s="95" t="s">
        <v>798</v>
      </c>
      <c r="B1805" s="95" t="s">
        <v>962</v>
      </c>
      <c r="C1805" s="94">
        <v>559</v>
      </c>
      <c r="D1805" s="95" t="s">
        <v>964</v>
      </c>
      <c r="E1805" s="118">
        <v>3223</v>
      </c>
      <c r="F1805" s="141" t="s">
        <v>48</v>
      </c>
      <c r="H1805" s="228">
        <v>800</v>
      </c>
      <c r="I1805" s="228">
        <v>800</v>
      </c>
      <c r="J1805" s="228"/>
      <c r="K1805" s="228">
        <f t="shared" si="821"/>
        <v>0</v>
      </c>
    </row>
    <row r="1806" spans="1:11" hidden="1" x14ac:dyDescent="0.2">
      <c r="A1806" s="117" t="s">
        <v>798</v>
      </c>
      <c r="B1806" s="117" t="s">
        <v>962</v>
      </c>
      <c r="C1806" s="102">
        <v>559</v>
      </c>
      <c r="D1806" s="117"/>
      <c r="E1806" s="112">
        <v>323</v>
      </c>
      <c r="F1806" s="140"/>
      <c r="G1806" s="182"/>
      <c r="H1806" s="107">
        <f t="shared" ref="H1806:I1806" si="858">SUM(H1807:H1808)</f>
        <v>4000</v>
      </c>
      <c r="I1806" s="107">
        <f t="shared" si="858"/>
        <v>4000</v>
      </c>
      <c r="J1806" s="107">
        <f t="shared" ref="J1806" si="859">SUM(J1807:J1808)</f>
        <v>0</v>
      </c>
      <c r="K1806" s="107">
        <f t="shared" si="821"/>
        <v>0</v>
      </c>
    </row>
    <row r="1807" spans="1:11" s="100" customFormat="1" hidden="1" x14ac:dyDescent="0.2">
      <c r="A1807" s="95" t="s">
        <v>798</v>
      </c>
      <c r="B1807" s="95" t="s">
        <v>962</v>
      </c>
      <c r="C1807" s="94">
        <v>559</v>
      </c>
      <c r="D1807" s="95" t="s">
        <v>964</v>
      </c>
      <c r="E1807" s="118">
        <v>3231</v>
      </c>
      <c r="F1807" s="141" t="s">
        <v>52</v>
      </c>
      <c r="G1807" s="133"/>
      <c r="H1807" s="228">
        <v>2000</v>
      </c>
      <c r="I1807" s="228">
        <v>2000</v>
      </c>
      <c r="J1807" s="228"/>
      <c r="K1807" s="228">
        <f t="shared" si="821"/>
        <v>0</v>
      </c>
    </row>
    <row r="1808" spans="1:11" ht="15" hidden="1" x14ac:dyDescent="0.2">
      <c r="A1808" s="95" t="s">
        <v>798</v>
      </c>
      <c r="B1808" s="95" t="s">
        <v>962</v>
      </c>
      <c r="C1808" s="94">
        <v>559</v>
      </c>
      <c r="D1808" s="95" t="s">
        <v>964</v>
      </c>
      <c r="E1808" s="118">
        <v>3233</v>
      </c>
      <c r="F1808" s="141" t="s">
        <v>54</v>
      </c>
      <c r="H1808" s="228">
        <v>2000</v>
      </c>
      <c r="I1808" s="228">
        <v>2000</v>
      </c>
      <c r="J1808" s="228"/>
      <c r="K1808" s="228">
        <f t="shared" si="821"/>
        <v>0</v>
      </c>
    </row>
    <row r="1809" spans="1:11" hidden="1" x14ac:dyDescent="0.2">
      <c r="A1809" s="117" t="s">
        <v>798</v>
      </c>
      <c r="B1809" s="117" t="s">
        <v>962</v>
      </c>
      <c r="C1809" s="102">
        <v>559</v>
      </c>
      <c r="D1809" s="117"/>
      <c r="E1809" s="112">
        <v>329</v>
      </c>
      <c r="F1809" s="140"/>
      <c r="G1809" s="182"/>
      <c r="H1809" s="107">
        <f t="shared" ref="H1809:J1809" si="860">H1810</f>
        <v>2000</v>
      </c>
      <c r="I1809" s="107">
        <f t="shared" si="860"/>
        <v>2000</v>
      </c>
      <c r="J1809" s="107">
        <f t="shared" si="860"/>
        <v>0</v>
      </c>
      <c r="K1809" s="107">
        <f t="shared" si="821"/>
        <v>0</v>
      </c>
    </row>
    <row r="1810" spans="1:11" s="100" customFormat="1" hidden="1" x14ac:dyDescent="0.2">
      <c r="A1810" s="95" t="s">
        <v>798</v>
      </c>
      <c r="B1810" s="95" t="s">
        <v>962</v>
      </c>
      <c r="C1810" s="94">
        <v>559</v>
      </c>
      <c r="D1810" s="95" t="s">
        <v>964</v>
      </c>
      <c r="E1810" s="118">
        <v>3293</v>
      </c>
      <c r="F1810" s="141" t="s">
        <v>64</v>
      </c>
      <c r="G1810" s="133"/>
      <c r="H1810" s="228">
        <v>2000</v>
      </c>
      <c r="I1810" s="228">
        <v>2000</v>
      </c>
      <c r="J1810" s="228"/>
      <c r="K1810" s="228">
        <f t="shared" si="821"/>
        <v>0</v>
      </c>
    </row>
    <row r="1811" spans="1:11" hidden="1" x14ac:dyDescent="0.2">
      <c r="A1811" s="183" t="s">
        <v>798</v>
      </c>
      <c r="B1811" s="183" t="s">
        <v>962</v>
      </c>
      <c r="C1811" s="165">
        <v>559</v>
      </c>
      <c r="D1811" s="164"/>
      <c r="E1811" s="166">
        <v>42</v>
      </c>
      <c r="F1811" s="167"/>
      <c r="G1811" s="167"/>
      <c r="H1811" s="181">
        <f t="shared" ref="H1811:J1812" si="861">H1812</f>
        <v>48000</v>
      </c>
      <c r="I1811" s="181">
        <f t="shared" si="861"/>
        <v>48000</v>
      </c>
      <c r="J1811" s="181">
        <f t="shared" si="861"/>
        <v>0</v>
      </c>
      <c r="K1811" s="181">
        <f t="shared" si="821"/>
        <v>0</v>
      </c>
    </row>
    <row r="1812" spans="1:11" hidden="1" x14ac:dyDescent="0.2">
      <c r="A1812" s="117" t="s">
        <v>798</v>
      </c>
      <c r="B1812" s="117" t="s">
        <v>962</v>
      </c>
      <c r="C1812" s="102">
        <v>559</v>
      </c>
      <c r="D1812" s="117"/>
      <c r="E1812" s="112">
        <v>422</v>
      </c>
      <c r="F1812" s="140"/>
      <c r="G1812" s="182"/>
      <c r="H1812" s="107">
        <f t="shared" si="861"/>
        <v>48000</v>
      </c>
      <c r="I1812" s="107">
        <f t="shared" si="861"/>
        <v>48000</v>
      </c>
      <c r="J1812" s="107">
        <f t="shared" si="861"/>
        <v>0</v>
      </c>
      <c r="K1812" s="107">
        <f t="shared" si="821"/>
        <v>0</v>
      </c>
    </row>
    <row r="1813" spans="1:11" ht="15" hidden="1" x14ac:dyDescent="0.2">
      <c r="A1813" s="95" t="s">
        <v>798</v>
      </c>
      <c r="B1813" s="95" t="s">
        <v>962</v>
      </c>
      <c r="C1813" s="94">
        <v>559</v>
      </c>
      <c r="D1813" s="95" t="s">
        <v>964</v>
      </c>
      <c r="E1813" s="118">
        <v>4227</v>
      </c>
      <c r="F1813" s="141" t="s">
        <v>77</v>
      </c>
      <c r="H1813" s="228">
        <v>48000</v>
      </c>
      <c r="I1813" s="228">
        <v>48000</v>
      </c>
      <c r="J1813" s="228"/>
      <c r="K1813" s="228">
        <f t="shared" si="821"/>
        <v>0</v>
      </c>
    </row>
    <row r="1814" spans="1:11" s="100" customFormat="1" ht="78.75" hidden="1" x14ac:dyDescent="0.2">
      <c r="A1814" s="195" t="s">
        <v>798</v>
      </c>
      <c r="B1814" s="170" t="s">
        <v>965</v>
      </c>
      <c r="C1814" s="170"/>
      <c r="D1814" s="170"/>
      <c r="E1814" s="171"/>
      <c r="F1814" s="173" t="s">
        <v>966</v>
      </c>
      <c r="G1814" s="174" t="s">
        <v>616</v>
      </c>
      <c r="H1814" s="248">
        <f t="shared" ref="H1814:I1814" si="862">H1815+H1822+H1825+H1832</f>
        <v>90800</v>
      </c>
      <c r="I1814" s="248">
        <f t="shared" si="862"/>
        <v>0</v>
      </c>
      <c r="J1814" s="248">
        <f t="shared" ref="J1814" si="863">J1815+J1822+J1825+J1832</f>
        <v>0</v>
      </c>
      <c r="K1814" s="248">
        <f t="shared" si="821"/>
        <v>90800</v>
      </c>
    </row>
    <row r="1815" spans="1:11" hidden="1" x14ac:dyDescent="0.2">
      <c r="A1815" s="183" t="s">
        <v>798</v>
      </c>
      <c r="B1815" s="183" t="s">
        <v>965</v>
      </c>
      <c r="C1815" s="165">
        <v>43</v>
      </c>
      <c r="D1815" s="164"/>
      <c r="E1815" s="166">
        <v>31</v>
      </c>
      <c r="F1815" s="167"/>
      <c r="G1815" s="167"/>
      <c r="H1815" s="181">
        <f t="shared" ref="H1815:I1815" si="864">H1816+H1820+H1818</f>
        <v>4800</v>
      </c>
      <c r="I1815" s="181">
        <f t="shared" si="864"/>
        <v>0</v>
      </c>
      <c r="J1815" s="181">
        <f t="shared" ref="J1815" si="865">J1816+J1820+J1818</f>
        <v>0</v>
      </c>
      <c r="K1815" s="181">
        <f t="shared" si="821"/>
        <v>4800</v>
      </c>
    </row>
    <row r="1816" spans="1:11" s="100" customFormat="1" hidden="1" x14ac:dyDescent="0.2">
      <c r="A1816" s="117" t="s">
        <v>798</v>
      </c>
      <c r="B1816" s="117" t="s">
        <v>965</v>
      </c>
      <c r="C1816" s="102">
        <v>43</v>
      </c>
      <c r="D1816" s="117"/>
      <c r="E1816" s="112">
        <v>311</v>
      </c>
      <c r="F1816" s="140"/>
      <c r="G1816" s="182"/>
      <c r="H1816" s="107">
        <f t="shared" ref="H1816:J1816" si="866">H1817</f>
        <v>4000</v>
      </c>
      <c r="I1816" s="107">
        <f t="shared" si="866"/>
        <v>0</v>
      </c>
      <c r="J1816" s="107">
        <f t="shared" si="866"/>
        <v>0</v>
      </c>
      <c r="K1816" s="107">
        <f t="shared" si="821"/>
        <v>4000</v>
      </c>
    </row>
    <row r="1817" spans="1:11" ht="15" hidden="1" x14ac:dyDescent="0.2">
      <c r="A1817" s="95" t="s">
        <v>798</v>
      </c>
      <c r="B1817" s="95" t="s">
        <v>965</v>
      </c>
      <c r="C1817" s="94">
        <v>43</v>
      </c>
      <c r="D1817" s="95" t="s">
        <v>101</v>
      </c>
      <c r="E1817" s="118">
        <v>3111</v>
      </c>
      <c r="F1817" s="141" t="s">
        <v>33</v>
      </c>
      <c r="H1817" s="228">
        <v>4000</v>
      </c>
      <c r="I1817" s="228"/>
      <c r="J1817" s="228"/>
      <c r="K1817" s="228">
        <f t="shared" si="821"/>
        <v>4000</v>
      </c>
    </row>
    <row r="1818" spans="1:11" s="100" customFormat="1" hidden="1" x14ac:dyDescent="0.2">
      <c r="A1818" s="117" t="s">
        <v>798</v>
      </c>
      <c r="B1818" s="117" t="s">
        <v>965</v>
      </c>
      <c r="C1818" s="102">
        <v>43</v>
      </c>
      <c r="D1818" s="117"/>
      <c r="E1818" s="112">
        <v>312</v>
      </c>
      <c r="F1818" s="140"/>
      <c r="G1818" s="182"/>
      <c r="H1818" s="107">
        <f t="shared" ref="H1818:J1818" si="867">H1819</f>
        <v>100</v>
      </c>
      <c r="I1818" s="107">
        <f t="shared" si="867"/>
        <v>0</v>
      </c>
      <c r="J1818" s="107">
        <f t="shared" si="867"/>
        <v>0</v>
      </c>
      <c r="K1818" s="107">
        <f t="shared" si="821"/>
        <v>100</v>
      </c>
    </row>
    <row r="1819" spans="1:11" ht="15" hidden="1" x14ac:dyDescent="0.2">
      <c r="A1819" s="95" t="s">
        <v>798</v>
      </c>
      <c r="B1819" s="95" t="s">
        <v>965</v>
      </c>
      <c r="C1819" s="94">
        <v>43</v>
      </c>
      <c r="D1819" s="95" t="s">
        <v>101</v>
      </c>
      <c r="E1819" s="118">
        <v>3121</v>
      </c>
      <c r="F1819" s="141" t="s">
        <v>471</v>
      </c>
      <c r="H1819" s="228">
        <v>100</v>
      </c>
      <c r="I1819" s="228"/>
      <c r="J1819" s="228"/>
      <c r="K1819" s="228">
        <f t="shared" si="821"/>
        <v>100</v>
      </c>
    </row>
    <row r="1820" spans="1:11" hidden="1" x14ac:dyDescent="0.2">
      <c r="A1820" s="117" t="s">
        <v>798</v>
      </c>
      <c r="B1820" s="117" t="s">
        <v>965</v>
      </c>
      <c r="C1820" s="102">
        <v>43</v>
      </c>
      <c r="D1820" s="117"/>
      <c r="E1820" s="112">
        <v>313</v>
      </c>
      <c r="F1820" s="140"/>
      <c r="G1820" s="182"/>
      <c r="H1820" s="107">
        <f t="shared" ref="H1820:J1820" si="868">H1821</f>
        <v>700</v>
      </c>
      <c r="I1820" s="107">
        <f t="shared" si="868"/>
        <v>0</v>
      </c>
      <c r="J1820" s="107">
        <f t="shared" si="868"/>
        <v>0</v>
      </c>
      <c r="K1820" s="107">
        <f t="shared" si="821"/>
        <v>700</v>
      </c>
    </row>
    <row r="1821" spans="1:11" s="100" customFormat="1" hidden="1" x14ac:dyDescent="0.2">
      <c r="A1821" s="95" t="s">
        <v>798</v>
      </c>
      <c r="B1821" s="95" t="s">
        <v>965</v>
      </c>
      <c r="C1821" s="94">
        <v>43</v>
      </c>
      <c r="D1821" s="95" t="s">
        <v>101</v>
      </c>
      <c r="E1821" s="118">
        <v>3132</v>
      </c>
      <c r="F1821" s="141" t="s">
        <v>40</v>
      </c>
      <c r="G1821" s="133"/>
      <c r="H1821" s="228">
        <v>700</v>
      </c>
      <c r="I1821" s="228"/>
      <c r="J1821" s="228"/>
      <c r="K1821" s="228">
        <f t="shared" ref="K1821:K1884" si="869">H1821-I1821+J1821</f>
        <v>700</v>
      </c>
    </row>
    <row r="1822" spans="1:11" hidden="1" x14ac:dyDescent="0.2">
      <c r="A1822" s="183" t="s">
        <v>798</v>
      </c>
      <c r="B1822" s="183" t="s">
        <v>965</v>
      </c>
      <c r="C1822" s="165">
        <v>43</v>
      </c>
      <c r="D1822" s="164"/>
      <c r="E1822" s="166">
        <v>42</v>
      </c>
      <c r="F1822" s="167"/>
      <c r="G1822" s="220"/>
      <c r="H1822" s="181">
        <f t="shared" ref="H1822:J1823" si="870">H1823</f>
        <v>14000</v>
      </c>
      <c r="I1822" s="181">
        <f t="shared" si="870"/>
        <v>0</v>
      </c>
      <c r="J1822" s="181">
        <f t="shared" si="870"/>
        <v>0</v>
      </c>
      <c r="K1822" s="181">
        <f t="shared" si="869"/>
        <v>14000</v>
      </c>
    </row>
    <row r="1823" spans="1:11" hidden="1" x14ac:dyDescent="0.2">
      <c r="A1823" s="117" t="s">
        <v>798</v>
      </c>
      <c r="B1823" s="117" t="s">
        <v>965</v>
      </c>
      <c r="C1823" s="102">
        <v>43</v>
      </c>
      <c r="D1823" s="117"/>
      <c r="E1823" s="112">
        <v>422</v>
      </c>
      <c r="F1823" s="219"/>
      <c r="G1823" s="218"/>
      <c r="H1823" s="107">
        <f t="shared" si="870"/>
        <v>14000</v>
      </c>
      <c r="I1823" s="107">
        <f t="shared" si="870"/>
        <v>0</v>
      </c>
      <c r="J1823" s="107">
        <f t="shared" si="870"/>
        <v>0</v>
      </c>
      <c r="K1823" s="107">
        <f t="shared" si="869"/>
        <v>14000</v>
      </c>
    </row>
    <row r="1824" spans="1:11" s="100" customFormat="1" hidden="1" x14ac:dyDescent="0.2">
      <c r="A1824" s="95" t="s">
        <v>798</v>
      </c>
      <c r="B1824" s="95" t="s">
        <v>965</v>
      </c>
      <c r="C1824" s="94">
        <v>43</v>
      </c>
      <c r="D1824" s="95" t="s">
        <v>101</v>
      </c>
      <c r="E1824" s="118">
        <v>4227</v>
      </c>
      <c r="F1824" s="141" t="s">
        <v>77</v>
      </c>
      <c r="G1824" s="221"/>
      <c r="H1824" s="228">
        <v>14000</v>
      </c>
      <c r="I1824" s="228"/>
      <c r="J1824" s="228"/>
      <c r="K1824" s="228">
        <f t="shared" si="869"/>
        <v>14000</v>
      </c>
    </row>
    <row r="1825" spans="1:11" hidden="1" x14ac:dyDescent="0.2">
      <c r="A1825" s="183" t="s">
        <v>798</v>
      </c>
      <c r="B1825" s="183" t="s">
        <v>965</v>
      </c>
      <c r="C1825" s="165">
        <v>559</v>
      </c>
      <c r="D1825" s="164"/>
      <c r="E1825" s="166">
        <v>31</v>
      </c>
      <c r="F1825" s="167"/>
      <c r="G1825" s="167"/>
      <c r="H1825" s="181">
        <f t="shared" ref="H1825:I1825" si="871">H1826+H1830+H1828</f>
        <v>19000</v>
      </c>
      <c r="I1825" s="181">
        <f t="shared" si="871"/>
        <v>0</v>
      </c>
      <c r="J1825" s="181">
        <f t="shared" ref="J1825" si="872">J1826+J1830+J1828</f>
        <v>0</v>
      </c>
      <c r="K1825" s="181">
        <f t="shared" si="869"/>
        <v>19000</v>
      </c>
    </row>
    <row r="1826" spans="1:11" s="100" customFormat="1" hidden="1" x14ac:dyDescent="0.2">
      <c r="A1826" s="117" t="s">
        <v>798</v>
      </c>
      <c r="B1826" s="117" t="s">
        <v>965</v>
      </c>
      <c r="C1826" s="102">
        <v>559</v>
      </c>
      <c r="D1826" s="117"/>
      <c r="E1826" s="112">
        <v>311</v>
      </c>
      <c r="F1826" s="140"/>
      <c r="G1826" s="182"/>
      <c r="H1826" s="107">
        <f t="shared" ref="H1826:J1826" si="873">H1827</f>
        <v>16000</v>
      </c>
      <c r="I1826" s="107">
        <f t="shared" si="873"/>
        <v>0</v>
      </c>
      <c r="J1826" s="107">
        <f t="shared" si="873"/>
        <v>0</v>
      </c>
      <c r="K1826" s="107">
        <f t="shared" si="869"/>
        <v>16000</v>
      </c>
    </row>
    <row r="1827" spans="1:11" ht="15" hidden="1" x14ac:dyDescent="0.2">
      <c r="A1827" s="95" t="s">
        <v>798</v>
      </c>
      <c r="B1827" s="95" t="s">
        <v>965</v>
      </c>
      <c r="C1827" s="94">
        <v>559</v>
      </c>
      <c r="D1827" s="95" t="s">
        <v>101</v>
      </c>
      <c r="E1827" s="118">
        <v>3111</v>
      </c>
      <c r="F1827" s="141" t="s">
        <v>33</v>
      </c>
      <c r="H1827" s="228">
        <v>16000</v>
      </c>
      <c r="I1827" s="228"/>
      <c r="J1827" s="228"/>
      <c r="K1827" s="228">
        <f t="shared" si="869"/>
        <v>16000</v>
      </c>
    </row>
    <row r="1828" spans="1:11" s="100" customFormat="1" hidden="1" x14ac:dyDescent="0.2">
      <c r="A1828" s="117" t="s">
        <v>798</v>
      </c>
      <c r="B1828" s="117" t="s">
        <v>965</v>
      </c>
      <c r="C1828" s="102">
        <v>559</v>
      </c>
      <c r="D1828" s="117"/>
      <c r="E1828" s="112">
        <v>312</v>
      </c>
      <c r="F1828" s="140"/>
      <c r="G1828" s="182"/>
      <c r="H1828" s="107">
        <f t="shared" ref="H1828:J1828" si="874">H1829</f>
        <v>400</v>
      </c>
      <c r="I1828" s="107">
        <f t="shared" si="874"/>
        <v>0</v>
      </c>
      <c r="J1828" s="107">
        <f t="shared" si="874"/>
        <v>0</v>
      </c>
      <c r="K1828" s="107">
        <f t="shared" si="869"/>
        <v>400</v>
      </c>
    </row>
    <row r="1829" spans="1:11" ht="15" hidden="1" x14ac:dyDescent="0.2">
      <c r="A1829" s="95" t="s">
        <v>798</v>
      </c>
      <c r="B1829" s="95" t="s">
        <v>965</v>
      </c>
      <c r="C1829" s="94">
        <v>559</v>
      </c>
      <c r="D1829" s="95" t="s">
        <v>101</v>
      </c>
      <c r="E1829" s="118">
        <v>3121</v>
      </c>
      <c r="F1829" s="141" t="s">
        <v>471</v>
      </c>
      <c r="H1829" s="228">
        <v>400</v>
      </c>
      <c r="I1829" s="228"/>
      <c r="J1829" s="228"/>
      <c r="K1829" s="228">
        <f t="shared" si="869"/>
        <v>400</v>
      </c>
    </row>
    <row r="1830" spans="1:11" hidden="1" x14ac:dyDescent="0.2">
      <c r="A1830" s="117" t="s">
        <v>798</v>
      </c>
      <c r="B1830" s="117" t="s">
        <v>965</v>
      </c>
      <c r="C1830" s="102">
        <v>559</v>
      </c>
      <c r="D1830" s="117"/>
      <c r="E1830" s="112">
        <v>313</v>
      </c>
      <c r="F1830" s="140"/>
      <c r="G1830" s="182"/>
      <c r="H1830" s="107">
        <f t="shared" ref="H1830:J1830" si="875">H1831</f>
        <v>2600</v>
      </c>
      <c r="I1830" s="107">
        <f t="shared" si="875"/>
        <v>0</v>
      </c>
      <c r="J1830" s="107">
        <f t="shared" si="875"/>
        <v>0</v>
      </c>
      <c r="K1830" s="107">
        <f t="shared" si="869"/>
        <v>2600</v>
      </c>
    </row>
    <row r="1831" spans="1:11" s="100" customFormat="1" hidden="1" x14ac:dyDescent="0.2">
      <c r="A1831" s="95" t="s">
        <v>798</v>
      </c>
      <c r="B1831" s="95" t="s">
        <v>965</v>
      </c>
      <c r="C1831" s="94">
        <v>559</v>
      </c>
      <c r="D1831" s="95" t="s">
        <v>101</v>
      </c>
      <c r="E1831" s="118">
        <v>3132</v>
      </c>
      <c r="F1831" s="141" t="s">
        <v>40</v>
      </c>
      <c r="G1831" s="133"/>
      <c r="H1831" s="228">
        <v>2600</v>
      </c>
      <c r="I1831" s="228"/>
      <c r="J1831" s="228"/>
      <c r="K1831" s="228">
        <f t="shared" si="869"/>
        <v>2600</v>
      </c>
    </row>
    <row r="1832" spans="1:11" hidden="1" x14ac:dyDescent="0.2">
      <c r="A1832" s="183" t="s">
        <v>798</v>
      </c>
      <c r="B1832" s="183" t="s">
        <v>965</v>
      </c>
      <c r="C1832" s="165">
        <v>559</v>
      </c>
      <c r="D1832" s="164"/>
      <c r="E1832" s="166">
        <v>42</v>
      </c>
      <c r="F1832" s="167"/>
      <c r="G1832" s="167"/>
      <c r="H1832" s="181">
        <f t="shared" ref="H1832:J1833" si="876">H1833</f>
        <v>53000</v>
      </c>
      <c r="I1832" s="181">
        <f t="shared" si="876"/>
        <v>0</v>
      </c>
      <c r="J1832" s="181">
        <f t="shared" si="876"/>
        <v>0</v>
      </c>
      <c r="K1832" s="181">
        <f t="shared" si="869"/>
        <v>53000</v>
      </c>
    </row>
    <row r="1833" spans="1:11" hidden="1" x14ac:dyDescent="0.2">
      <c r="A1833" s="117" t="s">
        <v>798</v>
      </c>
      <c r="B1833" s="117" t="s">
        <v>965</v>
      </c>
      <c r="C1833" s="102">
        <v>559</v>
      </c>
      <c r="D1833" s="117"/>
      <c r="E1833" s="112">
        <v>422</v>
      </c>
      <c r="F1833" s="140"/>
      <c r="G1833" s="182"/>
      <c r="H1833" s="107">
        <f t="shared" si="876"/>
        <v>53000</v>
      </c>
      <c r="I1833" s="107">
        <f t="shared" si="876"/>
        <v>0</v>
      </c>
      <c r="J1833" s="107">
        <f t="shared" si="876"/>
        <v>0</v>
      </c>
      <c r="K1833" s="107">
        <f t="shared" si="869"/>
        <v>53000</v>
      </c>
    </row>
    <row r="1834" spans="1:11" s="100" customFormat="1" hidden="1" x14ac:dyDescent="0.2">
      <c r="A1834" s="95" t="s">
        <v>798</v>
      </c>
      <c r="B1834" s="95" t="s">
        <v>965</v>
      </c>
      <c r="C1834" s="94">
        <v>559</v>
      </c>
      <c r="D1834" s="95" t="s">
        <v>101</v>
      </c>
      <c r="E1834" s="118">
        <v>4227</v>
      </c>
      <c r="F1834" s="141" t="s">
        <v>77</v>
      </c>
      <c r="G1834" s="133"/>
      <c r="H1834" s="228">
        <v>53000</v>
      </c>
      <c r="I1834" s="228"/>
      <c r="J1834" s="228"/>
      <c r="K1834" s="228">
        <f t="shared" si="869"/>
        <v>53000</v>
      </c>
    </row>
    <row r="1835" spans="1:11" s="223" customFormat="1" ht="47.25" hidden="1" x14ac:dyDescent="0.2">
      <c r="A1835" s="195" t="s">
        <v>798</v>
      </c>
      <c r="B1835" s="170" t="s">
        <v>967</v>
      </c>
      <c r="C1835" s="170"/>
      <c r="D1835" s="170"/>
      <c r="E1835" s="171"/>
      <c r="F1835" s="173" t="s">
        <v>968</v>
      </c>
      <c r="G1835" s="174" t="s">
        <v>805</v>
      </c>
      <c r="H1835" s="180">
        <f>H1836+H1841</f>
        <v>15150</v>
      </c>
      <c r="I1835" s="180">
        <f>I1836+I1841</f>
        <v>0</v>
      </c>
      <c r="J1835" s="180">
        <f>J1836+J1841</f>
        <v>25400</v>
      </c>
      <c r="K1835" s="180">
        <f t="shared" si="869"/>
        <v>40550</v>
      </c>
    </row>
    <row r="1836" spans="1:11" s="223" customFormat="1" hidden="1" x14ac:dyDescent="0.2">
      <c r="A1836" s="183" t="s">
        <v>798</v>
      </c>
      <c r="B1836" s="164" t="s">
        <v>967</v>
      </c>
      <c r="C1836" s="165">
        <v>43</v>
      </c>
      <c r="D1836" s="164"/>
      <c r="E1836" s="166">
        <v>31</v>
      </c>
      <c r="F1836" s="167"/>
      <c r="G1836" s="167"/>
      <c r="H1836" s="181">
        <f t="shared" ref="H1836:I1836" si="877">H1837+H1839</f>
        <v>1950</v>
      </c>
      <c r="I1836" s="181">
        <f t="shared" si="877"/>
        <v>0</v>
      </c>
      <c r="J1836" s="181">
        <f t="shared" ref="J1836" si="878">J1837+J1839</f>
        <v>2900</v>
      </c>
      <c r="K1836" s="181">
        <f t="shared" si="869"/>
        <v>4850</v>
      </c>
    </row>
    <row r="1837" spans="1:11" s="223" customFormat="1" hidden="1" x14ac:dyDescent="0.2">
      <c r="A1837" s="152" t="s">
        <v>798</v>
      </c>
      <c r="B1837" s="101" t="s">
        <v>967</v>
      </c>
      <c r="C1837" s="102">
        <v>43</v>
      </c>
      <c r="D1837" s="117"/>
      <c r="E1837" s="112">
        <v>311</v>
      </c>
      <c r="F1837" s="140"/>
      <c r="G1837" s="182"/>
      <c r="H1837" s="156">
        <f>H1838</f>
        <v>1650</v>
      </c>
      <c r="I1837" s="156">
        <f>I1838</f>
        <v>0</v>
      </c>
      <c r="J1837" s="156">
        <f>J1838</f>
        <v>2500</v>
      </c>
      <c r="K1837" s="156">
        <f t="shared" si="869"/>
        <v>4150</v>
      </c>
    </row>
    <row r="1838" spans="1:11" s="207" customFormat="1" ht="15" hidden="1" x14ac:dyDescent="0.2">
      <c r="A1838" s="95" t="s">
        <v>798</v>
      </c>
      <c r="B1838" s="93" t="s">
        <v>967</v>
      </c>
      <c r="C1838" s="94">
        <v>43</v>
      </c>
      <c r="D1838" s="95" t="s">
        <v>101</v>
      </c>
      <c r="E1838" s="118">
        <v>3111</v>
      </c>
      <c r="F1838" s="141" t="s">
        <v>33</v>
      </c>
      <c r="G1838" s="133"/>
      <c r="H1838" s="228">
        <v>1650</v>
      </c>
      <c r="I1838" s="228"/>
      <c r="J1838" s="228">
        <v>2500</v>
      </c>
      <c r="K1838" s="228">
        <f t="shared" si="869"/>
        <v>4150</v>
      </c>
    </row>
    <row r="1839" spans="1:11" s="223" customFormat="1" hidden="1" x14ac:dyDescent="0.2">
      <c r="A1839" s="152" t="s">
        <v>798</v>
      </c>
      <c r="B1839" s="128" t="s">
        <v>967</v>
      </c>
      <c r="C1839" s="146">
        <v>43</v>
      </c>
      <c r="D1839" s="132"/>
      <c r="E1839" s="129">
        <v>313</v>
      </c>
      <c r="F1839" s="143"/>
      <c r="G1839" s="201"/>
      <c r="H1839" s="156">
        <f t="shared" ref="H1839:J1839" si="879">H1840</f>
        <v>300</v>
      </c>
      <c r="I1839" s="156">
        <f t="shared" si="879"/>
        <v>0</v>
      </c>
      <c r="J1839" s="156">
        <f t="shared" si="879"/>
        <v>400</v>
      </c>
      <c r="K1839" s="156">
        <f t="shared" si="869"/>
        <v>700</v>
      </c>
    </row>
    <row r="1840" spans="1:11" s="207" customFormat="1" ht="15" hidden="1" x14ac:dyDescent="0.2">
      <c r="A1840" s="95" t="s">
        <v>798</v>
      </c>
      <c r="B1840" s="93" t="s">
        <v>967</v>
      </c>
      <c r="C1840" s="94">
        <v>43</v>
      </c>
      <c r="D1840" s="95" t="s">
        <v>101</v>
      </c>
      <c r="E1840" s="118">
        <v>3132</v>
      </c>
      <c r="F1840" s="141" t="s">
        <v>40</v>
      </c>
      <c r="G1840" s="133"/>
      <c r="H1840" s="228">
        <v>300</v>
      </c>
      <c r="I1840" s="228"/>
      <c r="J1840" s="228">
        <v>400</v>
      </c>
      <c r="K1840" s="228">
        <f t="shared" si="869"/>
        <v>700</v>
      </c>
    </row>
    <row r="1841" spans="1:11" s="223" customFormat="1" hidden="1" x14ac:dyDescent="0.2">
      <c r="A1841" s="183" t="s">
        <v>798</v>
      </c>
      <c r="B1841" s="164" t="s">
        <v>967</v>
      </c>
      <c r="C1841" s="165">
        <v>562</v>
      </c>
      <c r="D1841" s="164"/>
      <c r="E1841" s="166">
        <v>31</v>
      </c>
      <c r="F1841" s="167"/>
      <c r="G1841" s="167"/>
      <c r="H1841" s="181">
        <f t="shared" ref="H1841:I1841" si="880">H1842+H1844</f>
        <v>13200</v>
      </c>
      <c r="I1841" s="181">
        <f t="shared" si="880"/>
        <v>0</v>
      </c>
      <c r="J1841" s="181">
        <f t="shared" ref="J1841" si="881">J1842+J1844</f>
        <v>22500</v>
      </c>
      <c r="K1841" s="181">
        <f t="shared" si="869"/>
        <v>35700</v>
      </c>
    </row>
    <row r="1842" spans="1:11" s="223" customFormat="1" hidden="1" x14ac:dyDescent="0.2">
      <c r="A1842" s="152" t="s">
        <v>798</v>
      </c>
      <c r="B1842" s="101" t="s">
        <v>967</v>
      </c>
      <c r="C1842" s="102">
        <v>562</v>
      </c>
      <c r="D1842" s="117"/>
      <c r="E1842" s="112">
        <v>311</v>
      </c>
      <c r="F1842" s="140"/>
      <c r="G1842" s="182"/>
      <c r="H1842" s="156">
        <f t="shared" ref="H1842:J1842" si="882">H1843</f>
        <v>11000</v>
      </c>
      <c r="I1842" s="156">
        <f t="shared" si="882"/>
        <v>0</v>
      </c>
      <c r="J1842" s="156">
        <f t="shared" si="882"/>
        <v>19000</v>
      </c>
      <c r="K1842" s="156">
        <f t="shared" si="869"/>
        <v>30000</v>
      </c>
    </row>
    <row r="1843" spans="1:11" s="207" customFormat="1" ht="15" hidden="1" x14ac:dyDescent="0.2">
      <c r="A1843" s="95" t="s">
        <v>798</v>
      </c>
      <c r="B1843" s="93" t="s">
        <v>967</v>
      </c>
      <c r="C1843" s="94">
        <v>562</v>
      </c>
      <c r="D1843" s="95" t="s">
        <v>101</v>
      </c>
      <c r="E1843" s="118">
        <v>3111</v>
      </c>
      <c r="F1843" s="141" t="s">
        <v>33</v>
      </c>
      <c r="G1843" s="133"/>
      <c r="H1843" s="228">
        <v>11000</v>
      </c>
      <c r="I1843" s="228"/>
      <c r="J1843" s="228">
        <v>19000</v>
      </c>
      <c r="K1843" s="228">
        <f t="shared" si="869"/>
        <v>30000</v>
      </c>
    </row>
    <row r="1844" spans="1:11" s="223" customFormat="1" hidden="1" x14ac:dyDescent="0.2">
      <c r="A1844" s="152" t="s">
        <v>798</v>
      </c>
      <c r="B1844" s="128" t="s">
        <v>967</v>
      </c>
      <c r="C1844" s="146">
        <v>562</v>
      </c>
      <c r="D1844" s="132"/>
      <c r="E1844" s="129">
        <v>313</v>
      </c>
      <c r="F1844" s="143"/>
      <c r="G1844" s="201"/>
      <c r="H1844" s="156">
        <f t="shared" ref="H1844:J1844" si="883">H1845</f>
        <v>2200</v>
      </c>
      <c r="I1844" s="156">
        <f t="shared" si="883"/>
        <v>0</v>
      </c>
      <c r="J1844" s="156">
        <f t="shared" si="883"/>
        <v>3500</v>
      </c>
      <c r="K1844" s="156">
        <f t="shared" si="869"/>
        <v>5700</v>
      </c>
    </row>
    <row r="1845" spans="1:11" s="207" customFormat="1" ht="15" hidden="1" x14ac:dyDescent="0.2">
      <c r="A1845" s="95" t="s">
        <v>798</v>
      </c>
      <c r="B1845" s="93" t="s">
        <v>967</v>
      </c>
      <c r="C1845" s="94">
        <v>562</v>
      </c>
      <c r="D1845" s="95" t="s">
        <v>101</v>
      </c>
      <c r="E1845" s="118">
        <v>3132</v>
      </c>
      <c r="F1845" s="141" t="s">
        <v>40</v>
      </c>
      <c r="G1845" s="133"/>
      <c r="H1845" s="228">
        <v>2200</v>
      </c>
      <c r="I1845" s="228"/>
      <c r="J1845" s="228">
        <v>3500</v>
      </c>
      <c r="K1845" s="228">
        <f t="shared" si="869"/>
        <v>5700</v>
      </c>
    </row>
    <row r="1846" spans="1:11" hidden="1" x14ac:dyDescent="0.2">
      <c r="A1846" s="198" t="s">
        <v>810</v>
      </c>
      <c r="B1846" s="374" t="s">
        <v>811</v>
      </c>
      <c r="C1846" s="375"/>
      <c r="D1846" s="375"/>
      <c r="E1846" s="376"/>
      <c r="F1846" s="144" t="s">
        <v>812</v>
      </c>
      <c r="G1846" s="116"/>
      <c r="H1846" s="245">
        <f>H1847+H1910+H1943+H1947+H1954+H2024+H2054+H2103+H2140+H2179+H2206</f>
        <v>8227037</v>
      </c>
      <c r="I1846" s="245">
        <f t="shared" ref="I1846:J1846" si="884">I1847+I1910+I1943+I1947+I1954+I2024+I2054+I2103+I2140+I2179+I2206</f>
        <v>2115138</v>
      </c>
      <c r="J1846" s="245">
        <f t="shared" si="884"/>
        <v>2403287</v>
      </c>
      <c r="K1846" s="245">
        <f t="shared" si="869"/>
        <v>8515186</v>
      </c>
    </row>
    <row r="1847" spans="1:11" ht="67.5" hidden="1" x14ac:dyDescent="0.2">
      <c r="A1847" s="195" t="s">
        <v>810</v>
      </c>
      <c r="B1847" s="170" t="s">
        <v>969</v>
      </c>
      <c r="C1847" s="170"/>
      <c r="D1847" s="170"/>
      <c r="E1847" s="171"/>
      <c r="F1847" s="173" t="s">
        <v>29</v>
      </c>
      <c r="G1847" s="174" t="s">
        <v>616</v>
      </c>
      <c r="H1847" s="248">
        <f>H1848+H1851+H1860+H1893+H1898+H1903</f>
        <v>3306600</v>
      </c>
      <c r="I1847" s="248">
        <f>I1848+I1851+I1860+I1893+I1898+I1903</f>
        <v>209100</v>
      </c>
      <c r="J1847" s="248">
        <f>J1848+J1851+J1860+J1893+J1898+J1903</f>
        <v>482000</v>
      </c>
      <c r="K1847" s="248">
        <f t="shared" si="869"/>
        <v>3579500</v>
      </c>
    </row>
    <row r="1848" spans="1:11" hidden="1" x14ac:dyDescent="0.2">
      <c r="A1848" s="183" t="s">
        <v>810</v>
      </c>
      <c r="B1848" s="164" t="s">
        <v>969</v>
      </c>
      <c r="C1848" s="165">
        <v>31</v>
      </c>
      <c r="D1848" s="164"/>
      <c r="E1848" s="166">
        <v>32</v>
      </c>
      <c r="F1848" s="167"/>
      <c r="G1848" s="167"/>
      <c r="H1848" s="181">
        <f t="shared" ref="H1848:J1849" si="885">H1849</f>
        <v>250000</v>
      </c>
      <c r="I1848" s="181">
        <f t="shared" si="885"/>
        <v>0</v>
      </c>
      <c r="J1848" s="181">
        <f t="shared" si="885"/>
        <v>100000</v>
      </c>
      <c r="K1848" s="181">
        <f t="shared" si="869"/>
        <v>350000</v>
      </c>
    </row>
    <row r="1849" spans="1:11" hidden="1" x14ac:dyDescent="0.2">
      <c r="A1849" s="117" t="s">
        <v>810</v>
      </c>
      <c r="B1849" s="101" t="s">
        <v>969</v>
      </c>
      <c r="C1849" s="102">
        <v>31</v>
      </c>
      <c r="D1849" s="117"/>
      <c r="E1849" s="112">
        <v>323</v>
      </c>
      <c r="F1849" s="140"/>
      <c r="G1849" s="182"/>
      <c r="H1849" s="107">
        <f t="shared" si="885"/>
        <v>250000</v>
      </c>
      <c r="I1849" s="107">
        <f t="shared" si="885"/>
        <v>0</v>
      </c>
      <c r="J1849" s="107">
        <f t="shared" si="885"/>
        <v>100000</v>
      </c>
      <c r="K1849" s="107">
        <f t="shared" si="869"/>
        <v>350000</v>
      </c>
    </row>
    <row r="1850" spans="1:11" ht="15" hidden="1" x14ac:dyDescent="0.2">
      <c r="A1850" s="95" t="s">
        <v>810</v>
      </c>
      <c r="B1850" s="93" t="s">
        <v>969</v>
      </c>
      <c r="C1850" s="94">
        <v>31</v>
      </c>
      <c r="D1850" s="95" t="s">
        <v>101</v>
      </c>
      <c r="E1850" s="118">
        <v>3234</v>
      </c>
      <c r="F1850" s="141" t="s">
        <v>55</v>
      </c>
      <c r="H1850" s="228">
        <v>250000</v>
      </c>
      <c r="I1850" s="228"/>
      <c r="J1850" s="228">
        <v>100000</v>
      </c>
      <c r="K1850" s="228">
        <f t="shared" si="869"/>
        <v>350000</v>
      </c>
    </row>
    <row r="1851" spans="1:11" s="100" customFormat="1" hidden="1" x14ac:dyDescent="0.2">
      <c r="A1851" s="183" t="s">
        <v>810</v>
      </c>
      <c r="B1851" s="164" t="s">
        <v>969</v>
      </c>
      <c r="C1851" s="165">
        <v>43</v>
      </c>
      <c r="D1851" s="164"/>
      <c r="E1851" s="166">
        <v>31</v>
      </c>
      <c r="F1851" s="167"/>
      <c r="G1851" s="167"/>
      <c r="H1851" s="181">
        <f t="shared" ref="H1851:I1851" si="886">H1852+H1856+H1858</f>
        <v>983000</v>
      </c>
      <c r="I1851" s="181">
        <f t="shared" si="886"/>
        <v>1900</v>
      </c>
      <c r="J1851" s="181">
        <f t="shared" ref="J1851" si="887">J1852+J1856+J1858</f>
        <v>234000</v>
      </c>
      <c r="K1851" s="181">
        <f t="shared" si="869"/>
        <v>1215100</v>
      </c>
    </row>
    <row r="1852" spans="1:11" hidden="1" x14ac:dyDescent="0.2">
      <c r="A1852" s="117" t="s">
        <v>810</v>
      </c>
      <c r="B1852" s="101" t="s">
        <v>969</v>
      </c>
      <c r="C1852" s="102">
        <v>43</v>
      </c>
      <c r="D1852" s="117"/>
      <c r="E1852" s="112">
        <v>311</v>
      </c>
      <c r="F1852" s="140"/>
      <c r="G1852" s="182"/>
      <c r="H1852" s="107">
        <f t="shared" ref="H1852:I1852" si="888">H1853+H1854+H1855</f>
        <v>795000</v>
      </c>
      <c r="I1852" s="107">
        <f t="shared" si="888"/>
        <v>1900</v>
      </c>
      <c r="J1852" s="107">
        <f t="shared" ref="J1852" si="889">J1853+J1854+J1855</f>
        <v>201000</v>
      </c>
      <c r="K1852" s="107">
        <f t="shared" si="869"/>
        <v>994100</v>
      </c>
    </row>
    <row r="1853" spans="1:11" ht="15" hidden="1" x14ac:dyDescent="0.2">
      <c r="A1853" s="95" t="s">
        <v>810</v>
      </c>
      <c r="B1853" s="93" t="s">
        <v>969</v>
      </c>
      <c r="C1853" s="94">
        <v>43</v>
      </c>
      <c r="D1853" s="95" t="s">
        <v>101</v>
      </c>
      <c r="E1853" s="118">
        <v>3111</v>
      </c>
      <c r="F1853" s="141" t="s">
        <v>33</v>
      </c>
      <c r="H1853" s="228">
        <v>790000</v>
      </c>
      <c r="I1853" s="228"/>
      <c r="J1853" s="228">
        <v>200000</v>
      </c>
      <c r="K1853" s="228">
        <f t="shared" si="869"/>
        <v>990000</v>
      </c>
    </row>
    <row r="1854" spans="1:11" ht="15" hidden="1" x14ac:dyDescent="0.2">
      <c r="A1854" s="95" t="s">
        <v>810</v>
      </c>
      <c r="B1854" s="93" t="s">
        <v>969</v>
      </c>
      <c r="C1854" s="94">
        <v>43</v>
      </c>
      <c r="D1854" s="95" t="s">
        <v>101</v>
      </c>
      <c r="E1854" s="118">
        <v>3112</v>
      </c>
      <c r="F1854" s="141" t="s">
        <v>871</v>
      </c>
      <c r="H1854" s="228">
        <v>2000</v>
      </c>
      <c r="I1854" s="228">
        <v>1900</v>
      </c>
      <c r="J1854" s="228"/>
      <c r="K1854" s="228">
        <f t="shared" si="869"/>
        <v>100</v>
      </c>
    </row>
    <row r="1855" spans="1:11" ht="15" hidden="1" x14ac:dyDescent="0.2">
      <c r="A1855" s="95" t="s">
        <v>810</v>
      </c>
      <c r="B1855" s="93" t="s">
        <v>969</v>
      </c>
      <c r="C1855" s="94">
        <v>43</v>
      </c>
      <c r="D1855" s="95" t="s">
        <v>101</v>
      </c>
      <c r="E1855" s="118">
        <v>3113</v>
      </c>
      <c r="F1855" s="141" t="s">
        <v>35</v>
      </c>
      <c r="H1855" s="228">
        <v>3000</v>
      </c>
      <c r="I1855" s="228"/>
      <c r="J1855" s="228">
        <v>1000</v>
      </c>
      <c r="K1855" s="228">
        <f t="shared" si="869"/>
        <v>4000</v>
      </c>
    </row>
    <row r="1856" spans="1:11" hidden="1" x14ac:dyDescent="0.2">
      <c r="A1856" s="117" t="s">
        <v>810</v>
      </c>
      <c r="B1856" s="101" t="s">
        <v>969</v>
      </c>
      <c r="C1856" s="102">
        <v>43</v>
      </c>
      <c r="D1856" s="117"/>
      <c r="E1856" s="112">
        <v>312</v>
      </c>
      <c r="F1856" s="140"/>
      <c r="G1856" s="182"/>
      <c r="H1856" s="107">
        <f t="shared" ref="H1856:J1858" si="890">H1857</f>
        <v>57000</v>
      </c>
      <c r="I1856" s="107">
        <f t="shared" si="890"/>
        <v>0</v>
      </c>
      <c r="J1856" s="107">
        <f t="shared" si="890"/>
        <v>0</v>
      </c>
      <c r="K1856" s="107">
        <f t="shared" si="869"/>
        <v>57000</v>
      </c>
    </row>
    <row r="1857" spans="1:11" ht="15" hidden="1" x14ac:dyDescent="0.2">
      <c r="A1857" s="95" t="s">
        <v>810</v>
      </c>
      <c r="B1857" s="93" t="s">
        <v>969</v>
      </c>
      <c r="C1857" s="94">
        <v>43</v>
      </c>
      <c r="D1857" s="95" t="s">
        <v>101</v>
      </c>
      <c r="E1857" s="118">
        <v>3121</v>
      </c>
      <c r="F1857" s="141" t="s">
        <v>471</v>
      </c>
      <c r="H1857" s="228">
        <v>57000</v>
      </c>
      <c r="I1857" s="228"/>
      <c r="J1857" s="228"/>
      <c r="K1857" s="228">
        <f t="shared" si="869"/>
        <v>57000</v>
      </c>
    </row>
    <row r="1858" spans="1:11" hidden="1" x14ac:dyDescent="0.2">
      <c r="A1858" s="117" t="s">
        <v>810</v>
      </c>
      <c r="B1858" s="101" t="s">
        <v>969</v>
      </c>
      <c r="C1858" s="102">
        <v>43</v>
      </c>
      <c r="D1858" s="117"/>
      <c r="E1858" s="112">
        <v>313</v>
      </c>
      <c r="F1858" s="140"/>
      <c r="G1858" s="182"/>
      <c r="H1858" s="107">
        <f t="shared" si="890"/>
        <v>131000</v>
      </c>
      <c r="I1858" s="107">
        <f t="shared" si="890"/>
        <v>0</v>
      </c>
      <c r="J1858" s="107">
        <f t="shared" si="890"/>
        <v>33000</v>
      </c>
      <c r="K1858" s="107">
        <f t="shared" si="869"/>
        <v>164000</v>
      </c>
    </row>
    <row r="1859" spans="1:11" ht="15" hidden="1" x14ac:dyDescent="0.2">
      <c r="A1859" s="95" t="s">
        <v>810</v>
      </c>
      <c r="B1859" s="93" t="s">
        <v>969</v>
      </c>
      <c r="C1859" s="94">
        <v>43</v>
      </c>
      <c r="D1859" s="95" t="s">
        <v>101</v>
      </c>
      <c r="E1859" s="118">
        <v>3132</v>
      </c>
      <c r="F1859" s="141" t="s">
        <v>40</v>
      </c>
      <c r="H1859" s="228">
        <v>131000</v>
      </c>
      <c r="I1859" s="228"/>
      <c r="J1859" s="228">
        <v>33000</v>
      </c>
      <c r="K1859" s="228">
        <f t="shared" si="869"/>
        <v>164000</v>
      </c>
    </row>
    <row r="1860" spans="1:11" hidden="1" x14ac:dyDescent="0.2">
      <c r="A1860" s="183" t="s">
        <v>810</v>
      </c>
      <c r="B1860" s="164" t="s">
        <v>969</v>
      </c>
      <c r="C1860" s="165">
        <v>43</v>
      </c>
      <c r="D1860" s="164"/>
      <c r="E1860" s="166">
        <v>32</v>
      </c>
      <c r="F1860" s="167"/>
      <c r="G1860" s="167"/>
      <c r="H1860" s="181">
        <f t="shared" ref="H1860:I1860" si="891">H1861+H1866+H1873+H1883+H1885</f>
        <v>2011350</v>
      </c>
      <c r="I1860" s="181">
        <f t="shared" si="891"/>
        <v>191450</v>
      </c>
      <c r="J1860" s="181">
        <f t="shared" ref="J1860" si="892">J1861+J1866+J1873+J1883+J1885</f>
        <v>146000</v>
      </c>
      <c r="K1860" s="181">
        <f t="shared" si="869"/>
        <v>1965900</v>
      </c>
    </row>
    <row r="1861" spans="1:11" s="100" customFormat="1" hidden="1" x14ac:dyDescent="0.2">
      <c r="A1861" s="117" t="s">
        <v>810</v>
      </c>
      <c r="B1861" s="101" t="s">
        <v>969</v>
      </c>
      <c r="C1861" s="102">
        <v>43</v>
      </c>
      <c r="D1861" s="117"/>
      <c r="E1861" s="112">
        <v>321</v>
      </c>
      <c r="F1861" s="140"/>
      <c r="G1861" s="182"/>
      <c r="H1861" s="107">
        <f t="shared" ref="H1861:I1861" si="893">H1862+H1863+H1864+H1865</f>
        <v>61000</v>
      </c>
      <c r="I1861" s="107">
        <f t="shared" si="893"/>
        <v>1900</v>
      </c>
      <c r="J1861" s="107">
        <f t="shared" ref="J1861" si="894">J1862+J1863+J1864+J1865</f>
        <v>9000</v>
      </c>
      <c r="K1861" s="107">
        <f t="shared" si="869"/>
        <v>68100</v>
      </c>
    </row>
    <row r="1862" spans="1:11" ht="15" hidden="1" x14ac:dyDescent="0.2">
      <c r="A1862" s="95" t="s">
        <v>810</v>
      </c>
      <c r="B1862" s="93" t="s">
        <v>969</v>
      </c>
      <c r="C1862" s="94">
        <v>43</v>
      </c>
      <c r="D1862" s="95" t="s">
        <v>101</v>
      </c>
      <c r="E1862" s="118">
        <v>3211</v>
      </c>
      <c r="F1862" s="141" t="s">
        <v>42</v>
      </c>
      <c r="H1862" s="228">
        <v>13000</v>
      </c>
      <c r="I1862" s="228"/>
      <c r="J1862" s="228">
        <v>7000</v>
      </c>
      <c r="K1862" s="228">
        <f t="shared" si="869"/>
        <v>20000</v>
      </c>
    </row>
    <row r="1863" spans="1:11" s="100" customFormat="1" ht="30" hidden="1" x14ac:dyDescent="0.2">
      <c r="A1863" s="95" t="s">
        <v>810</v>
      </c>
      <c r="B1863" s="93" t="s">
        <v>969</v>
      </c>
      <c r="C1863" s="94">
        <v>43</v>
      </c>
      <c r="D1863" s="95" t="s">
        <v>101</v>
      </c>
      <c r="E1863" s="118">
        <v>3212</v>
      </c>
      <c r="F1863" s="141" t="s">
        <v>43</v>
      </c>
      <c r="G1863" s="133"/>
      <c r="H1863" s="228">
        <v>36000</v>
      </c>
      <c r="I1863" s="228"/>
      <c r="J1863" s="228"/>
      <c r="K1863" s="228">
        <f t="shared" si="869"/>
        <v>36000</v>
      </c>
    </row>
    <row r="1864" spans="1:11" ht="15" hidden="1" x14ac:dyDescent="0.2">
      <c r="A1864" s="95" t="s">
        <v>810</v>
      </c>
      <c r="B1864" s="93" t="s">
        <v>969</v>
      </c>
      <c r="C1864" s="94">
        <v>43</v>
      </c>
      <c r="D1864" s="95" t="s">
        <v>101</v>
      </c>
      <c r="E1864" s="118">
        <v>3213</v>
      </c>
      <c r="F1864" s="141" t="s">
        <v>44</v>
      </c>
      <c r="H1864" s="228">
        <v>10000</v>
      </c>
      <c r="I1864" s="228"/>
      <c r="J1864" s="228">
        <v>2000</v>
      </c>
      <c r="K1864" s="228">
        <f t="shared" si="869"/>
        <v>12000</v>
      </c>
    </row>
    <row r="1865" spans="1:11" ht="15" hidden="1" x14ac:dyDescent="0.2">
      <c r="A1865" s="95" t="s">
        <v>810</v>
      </c>
      <c r="B1865" s="93" t="s">
        <v>969</v>
      </c>
      <c r="C1865" s="94">
        <v>43</v>
      </c>
      <c r="D1865" s="95" t="s">
        <v>101</v>
      </c>
      <c r="E1865" s="118">
        <v>3214</v>
      </c>
      <c r="F1865" s="141" t="s">
        <v>45</v>
      </c>
      <c r="H1865" s="228">
        <v>2000</v>
      </c>
      <c r="I1865" s="228">
        <v>1900</v>
      </c>
      <c r="J1865" s="228"/>
      <c r="K1865" s="228">
        <f t="shared" si="869"/>
        <v>100</v>
      </c>
    </row>
    <row r="1866" spans="1:11" hidden="1" x14ac:dyDescent="0.2">
      <c r="A1866" s="117" t="s">
        <v>810</v>
      </c>
      <c r="B1866" s="101" t="s">
        <v>969</v>
      </c>
      <c r="C1866" s="102">
        <v>43</v>
      </c>
      <c r="D1866" s="117"/>
      <c r="E1866" s="112">
        <v>322</v>
      </c>
      <c r="F1866" s="140"/>
      <c r="G1866" s="182"/>
      <c r="H1866" s="107">
        <f t="shared" ref="H1866:I1866" si="895">H1867+H1869+H1870+H1871+H1872+H1868</f>
        <v>297200</v>
      </c>
      <c r="I1866" s="107">
        <f t="shared" si="895"/>
        <v>157100</v>
      </c>
      <c r="J1866" s="107">
        <f t="shared" ref="J1866" si="896">J1867+J1869+J1870+J1871+J1872+J1868</f>
        <v>17000</v>
      </c>
      <c r="K1866" s="107">
        <f t="shared" si="869"/>
        <v>157100</v>
      </c>
    </row>
    <row r="1867" spans="1:11" ht="15" hidden="1" x14ac:dyDescent="0.2">
      <c r="A1867" s="95" t="s">
        <v>810</v>
      </c>
      <c r="B1867" s="93" t="s">
        <v>969</v>
      </c>
      <c r="C1867" s="94">
        <v>43</v>
      </c>
      <c r="D1867" s="95" t="s">
        <v>101</v>
      </c>
      <c r="E1867" s="118">
        <v>3221</v>
      </c>
      <c r="F1867" s="141" t="s">
        <v>297</v>
      </c>
      <c r="H1867" s="228">
        <v>30000</v>
      </c>
      <c r="I1867" s="228"/>
      <c r="J1867" s="228"/>
      <c r="K1867" s="228">
        <f t="shared" si="869"/>
        <v>30000</v>
      </c>
    </row>
    <row r="1868" spans="1:11" s="207" customFormat="1" ht="15" hidden="1" x14ac:dyDescent="0.2">
      <c r="A1868" s="95" t="s">
        <v>810</v>
      </c>
      <c r="B1868" s="93" t="s">
        <v>969</v>
      </c>
      <c r="C1868" s="94">
        <v>43</v>
      </c>
      <c r="D1868" s="95" t="s">
        <v>101</v>
      </c>
      <c r="E1868" s="118">
        <v>3222</v>
      </c>
      <c r="F1868" s="141" t="s">
        <v>47</v>
      </c>
      <c r="G1868" s="133"/>
      <c r="H1868" s="228">
        <v>200</v>
      </c>
      <c r="I1868" s="228">
        <v>100</v>
      </c>
      <c r="J1868" s="228"/>
      <c r="K1868" s="228">
        <f t="shared" si="869"/>
        <v>100</v>
      </c>
    </row>
    <row r="1869" spans="1:11" ht="15" hidden="1" x14ac:dyDescent="0.2">
      <c r="A1869" s="95" t="s">
        <v>810</v>
      </c>
      <c r="B1869" s="93" t="s">
        <v>969</v>
      </c>
      <c r="C1869" s="94">
        <v>43</v>
      </c>
      <c r="D1869" s="95" t="s">
        <v>101</v>
      </c>
      <c r="E1869" s="118">
        <v>3223</v>
      </c>
      <c r="F1869" s="141" t="s">
        <v>48</v>
      </c>
      <c r="H1869" s="228">
        <v>250000</v>
      </c>
      <c r="I1869" s="228">
        <v>150000</v>
      </c>
      <c r="J1869" s="228"/>
      <c r="K1869" s="228">
        <f t="shared" si="869"/>
        <v>100000</v>
      </c>
    </row>
    <row r="1870" spans="1:11" ht="30" hidden="1" x14ac:dyDescent="0.2">
      <c r="A1870" s="95" t="s">
        <v>810</v>
      </c>
      <c r="B1870" s="93" t="s">
        <v>969</v>
      </c>
      <c r="C1870" s="94">
        <v>43</v>
      </c>
      <c r="D1870" s="95" t="s">
        <v>101</v>
      </c>
      <c r="E1870" s="118">
        <v>3224</v>
      </c>
      <c r="F1870" s="141" t="s">
        <v>155</v>
      </c>
      <c r="H1870" s="228">
        <v>2000</v>
      </c>
      <c r="I1870" s="228"/>
      <c r="J1870" s="228">
        <v>17000</v>
      </c>
      <c r="K1870" s="228">
        <f t="shared" si="869"/>
        <v>19000</v>
      </c>
    </row>
    <row r="1871" spans="1:11" ht="15" hidden="1" x14ac:dyDescent="0.2">
      <c r="A1871" s="95" t="s">
        <v>810</v>
      </c>
      <c r="B1871" s="93" t="s">
        <v>969</v>
      </c>
      <c r="C1871" s="94">
        <v>43</v>
      </c>
      <c r="D1871" s="95" t="s">
        <v>101</v>
      </c>
      <c r="E1871" s="118">
        <v>3225</v>
      </c>
      <c r="F1871" s="141" t="s">
        <v>473</v>
      </c>
      <c r="H1871" s="228">
        <v>5000</v>
      </c>
      <c r="I1871" s="228">
        <v>2000</v>
      </c>
      <c r="J1871" s="228"/>
      <c r="K1871" s="228">
        <f t="shared" si="869"/>
        <v>3000</v>
      </c>
    </row>
    <row r="1872" spans="1:11" ht="15" hidden="1" x14ac:dyDescent="0.2">
      <c r="A1872" s="95" t="s">
        <v>810</v>
      </c>
      <c r="B1872" s="93" t="s">
        <v>969</v>
      </c>
      <c r="C1872" s="94">
        <v>43</v>
      </c>
      <c r="D1872" s="95" t="s">
        <v>101</v>
      </c>
      <c r="E1872" s="118">
        <v>3227</v>
      </c>
      <c r="F1872" s="141" t="s">
        <v>51</v>
      </c>
      <c r="H1872" s="228">
        <v>10000</v>
      </c>
      <c r="I1872" s="228">
        <v>5000</v>
      </c>
      <c r="J1872" s="228"/>
      <c r="K1872" s="228">
        <f t="shared" si="869"/>
        <v>5000</v>
      </c>
    </row>
    <row r="1873" spans="1:11" s="100" customFormat="1" hidden="1" x14ac:dyDescent="0.2">
      <c r="A1873" s="117" t="s">
        <v>810</v>
      </c>
      <c r="B1873" s="101" t="s">
        <v>969</v>
      </c>
      <c r="C1873" s="102">
        <v>43</v>
      </c>
      <c r="D1873" s="117"/>
      <c r="E1873" s="112">
        <v>323</v>
      </c>
      <c r="F1873" s="140"/>
      <c r="G1873" s="182"/>
      <c r="H1873" s="107">
        <f t="shared" ref="H1873:I1873" si="897">H1874+H1875+H1876+H1877+H1878+H1879+H1880+H1881+H1882</f>
        <v>1541000</v>
      </c>
      <c r="I1873" s="107">
        <f t="shared" si="897"/>
        <v>20500</v>
      </c>
      <c r="J1873" s="107">
        <f t="shared" ref="J1873" si="898">J1874+J1875+J1876+J1877+J1878+J1879+J1880+J1881+J1882</f>
        <v>120000</v>
      </c>
      <c r="K1873" s="107">
        <f t="shared" si="869"/>
        <v>1640500</v>
      </c>
    </row>
    <row r="1874" spans="1:11" ht="15" hidden="1" x14ac:dyDescent="0.2">
      <c r="A1874" s="95" t="s">
        <v>810</v>
      </c>
      <c r="B1874" s="93" t="s">
        <v>969</v>
      </c>
      <c r="C1874" s="94">
        <v>43</v>
      </c>
      <c r="D1874" s="95" t="s">
        <v>101</v>
      </c>
      <c r="E1874" s="118">
        <v>3231</v>
      </c>
      <c r="F1874" s="141" t="s">
        <v>52</v>
      </c>
      <c r="H1874" s="228">
        <v>30000</v>
      </c>
      <c r="I1874" s="228"/>
      <c r="J1874" s="228"/>
      <c r="K1874" s="228">
        <f t="shared" si="869"/>
        <v>30000</v>
      </c>
    </row>
    <row r="1875" spans="1:11" ht="15" hidden="1" x14ac:dyDescent="0.2">
      <c r="A1875" s="95" t="s">
        <v>810</v>
      </c>
      <c r="B1875" s="93" t="s">
        <v>969</v>
      </c>
      <c r="C1875" s="94">
        <v>43</v>
      </c>
      <c r="D1875" s="95" t="s">
        <v>101</v>
      </c>
      <c r="E1875" s="118">
        <v>3232</v>
      </c>
      <c r="F1875" s="141" t="s">
        <v>53</v>
      </c>
      <c r="H1875" s="228">
        <v>30000</v>
      </c>
      <c r="I1875" s="228">
        <v>20000</v>
      </c>
      <c r="J1875" s="228"/>
      <c r="K1875" s="228">
        <f t="shared" si="869"/>
        <v>10000</v>
      </c>
    </row>
    <row r="1876" spans="1:11" ht="15" hidden="1" x14ac:dyDescent="0.2">
      <c r="A1876" s="95" t="s">
        <v>810</v>
      </c>
      <c r="B1876" s="93" t="s">
        <v>969</v>
      </c>
      <c r="C1876" s="94">
        <v>43</v>
      </c>
      <c r="D1876" s="95" t="s">
        <v>101</v>
      </c>
      <c r="E1876" s="118">
        <v>3233</v>
      </c>
      <c r="F1876" s="141" t="s">
        <v>54</v>
      </c>
      <c r="H1876" s="228">
        <v>25000</v>
      </c>
      <c r="I1876" s="228"/>
      <c r="J1876" s="228"/>
      <c r="K1876" s="228">
        <f t="shared" si="869"/>
        <v>25000</v>
      </c>
    </row>
    <row r="1877" spans="1:11" ht="15" hidden="1" x14ac:dyDescent="0.2">
      <c r="A1877" s="95" t="s">
        <v>810</v>
      </c>
      <c r="B1877" s="93" t="s">
        <v>969</v>
      </c>
      <c r="C1877" s="94">
        <v>43</v>
      </c>
      <c r="D1877" s="95" t="s">
        <v>101</v>
      </c>
      <c r="E1877" s="118">
        <v>3234</v>
      </c>
      <c r="F1877" s="141" t="s">
        <v>55</v>
      </c>
      <c r="H1877" s="228">
        <v>400000</v>
      </c>
      <c r="I1877" s="228"/>
      <c r="J1877" s="228">
        <v>10000</v>
      </c>
      <c r="K1877" s="228">
        <f t="shared" si="869"/>
        <v>410000</v>
      </c>
    </row>
    <row r="1878" spans="1:11" ht="15" hidden="1" x14ac:dyDescent="0.2">
      <c r="A1878" s="95" t="s">
        <v>810</v>
      </c>
      <c r="B1878" s="93" t="s">
        <v>969</v>
      </c>
      <c r="C1878" s="94">
        <v>43</v>
      </c>
      <c r="D1878" s="95" t="s">
        <v>101</v>
      </c>
      <c r="E1878" s="118">
        <v>3235</v>
      </c>
      <c r="F1878" s="141" t="s">
        <v>56</v>
      </c>
      <c r="H1878" s="228">
        <v>65000</v>
      </c>
      <c r="I1878" s="228"/>
      <c r="J1878" s="228">
        <v>10000</v>
      </c>
      <c r="K1878" s="228">
        <f t="shared" si="869"/>
        <v>75000</v>
      </c>
    </row>
    <row r="1879" spans="1:11" s="100" customFormat="1" hidden="1" x14ac:dyDescent="0.2">
      <c r="A1879" s="95" t="s">
        <v>810</v>
      </c>
      <c r="B1879" s="93" t="s">
        <v>969</v>
      </c>
      <c r="C1879" s="94">
        <v>43</v>
      </c>
      <c r="D1879" s="95" t="s">
        <v>101</v>
      </c>
      <c r="E1879" s="118">
        <v>3236</v>
      </c>
      <c r="F1879" s="141" t="s">
        <v>57</v>
      </c>
      <c r="G1879" s="133"/>
      <c r="H1879" s="228">
        <v>1000</v>
      </c>
      <c r="I1879" s="228">
        <v>500</v>
      </c>
      <c r="J1879" s="228"/>
      <c r="K1879" s="228">
        <f t="shared" si="869"/>
        <v>500</v>
      </c>
    </row>
    <row r="1880" spans="1:11" ht="15" hidden="1" x14ac:dyDescent="0.2">
      <c r="A1880" s="95" t="s">
        <v>810</v>
      </c>
      <c r="B1880" s="93" t="s">
        <v>969</v>
      </c>
      <c r="C1880" s="94">
        <v>43</v>
      </c>
      <c r="D1880" s="95" t="s">
        <v>101</v>
      </c>
      <c r="E1880" s="118">
        <v>3237</v>
      </c>
      <c r="F1880" s="141" t="s">
        <v>58</v>
      </c>
      <c r="H1880" s="228">
        <v>170000</v>
      </c>
      <c r="I1880" s="228"/>
      <c r="J1880" s="228">
        <v>50000</v>
      </c>
      <c r="K1880" s="228">
        <f t="shared" si="869"/>
        <v>220000</v>
      </c>
    </row>
    <row r="1881" spans="1:11" s="100" customFormat="1" hidden="1" x14ac:dyDescent="0.2">
      <c r="A1881" s="95" t="s">
        <v>810</v>
      </c>
      <c r="B1881" s="93" t="s">
        <v>969</v>
      </c>
      <c r="C1881" s="94">
        <v>43</v>
      </c>
      <c r="D1881" s="95" t="s">
        <v>101</v>
      </c>
      <c r="E1881" s="118">
        <v>3238</v>
      </c>
      <c r="F1881" s="141" t="s">
        <v>59</v>
      </c>
      <c r="G1881" s="133"/>
      <c r="H1881" s="228">
        <v>20000</v>
      </c>
      <c r="I1881" s="228"/>
      <c r="J1881" s="228"/>
      <c r="K1881" s="228">
        <f t="shared" si="869"/>
        <v>20000</v>
      </c>
    </row>
    <row r="1882" spans="1:11" ht="15" hidden="1" x14ac:dyDescent="0.2">
      <c r="A1882" s="95" t="s">
        <v>810</v>
      </c>
      <c r="B1882" s="93" t="s">
        <v>969</v>
      </c>
      <c r="C1882" s="94">
        <v>43</v>
      </c>
      <c r="D1882" s="95" t="s">
        <v>101</v>
      </c>
      <c r="E1882" s="118">
        <v>3239</v>
      </c>
      <c r="F1882" s="141" t="s">
        <v>935</v>
      </c>
      <c r="H1882" s="228">
        <v>800000</v>
      </c>
      <c r="I1882" s="228"/>
      <c r="J1882" s="228">
        <v>50000</v>
      </c>
      <c r="K1882" s="228">
        <f t="shared" si="869"/>
        <v>850000</v>
      </c>
    </row>
    <row r="1883" spans="1:11" s="100" customFormat="1" hidden="1" x14ac:dyDescent="0.2">
      <c r="A1883" s="117" t="s">
        <v>810</v>
      </c>
      <c r="B1883" s="101" t="s">
        <v>969</v>
      </c>
      <c r="C1883" s="102">
        <v>43</v>
      </c>
      <c r="D1883" s="117"/>
      <c r="E1883" s="112">
        <v>324</v>
      </c>
      <c r="F1883" s="140"/>
      <c r="G1883" s="182"/>
      <c r="H1883" s="107">
        <f t="shared" ref="H1883:J1883" si="899">H1884</f>
        <v>150</v>
      </c>
      <c r="I1883" s="107">
        <f t="shared" si="899"/>
        <v>50</v>
      </c>
      <c r="J1883" s="107">
        <f t="shared" si="899"/>
        <v>0</v>
      </c>
      <c r="K1883" s="107">
        <f t="shared" si="869"/>
        <v>100</v>
      </c>
    </row>
    <row r="1884" spans="1:11" ht="30" hidden="1" x14ac:dyDescent="0.2">
      <c r="A1884" s="95" t="s">
        <v>810</v>
      </c>
      <c r="B1884" s="93" t="s">
        <v>969</v>
      </c>
      <c r="C1884" s="94">
        <v>43</v>
      </c>
      <c r="D1884" s="95" t="s">
        <v>101</v>
      </c>
      <c r="E1884" s="118">
        <v>3241</v>
      </c>
      <c r="F1884" s="141" t="s">
        <v>205</v>
      </c>
      <c r="H1884" s="228">
        <v>150</v>
      </c>
      <c r="I1884" s="228">
        <v>50</v>
      </c>
      <c r="J1884" s="228"/>
      <c r="K1884" s="228">
        <f t="shared" si="869"/>
        <v>100</v>
      </c>
    </row>
    <row r="1885" spans="1:11" s="100" customFormat="1" hidden="1" x14ac:dyDescent="0.2">
      <c r="A1885" s="117" t="s">
        <v>810</v>
      </c>
      <c r="B1885" s="101" t="s">
        <v>969</v>
      </c>
      <c r="C1885" s="102">
        <v>43</v>
      </c>
      <c r="D1885" s="117"/>
      <c r="E1885" s="112">
        <v>329</v>
      </c>
      <c r="F1885" s="140"/>
      <c r="G1885" s="182"/>
      <c r="H1885" s="107">
        <f t="shared" ref="H1885:I1885" si="900">H1886+H1887+H1888+H1889+H1890+H1891+H1892</f>
        <v>112000</v>
      </c>
      <c r="I1885" s="107">
        <f t="shared" si="900"/>
        <v>11900</v>
      </c>
      <c r="J1885" s="107">
        <f t="shared" ref="J1885" si="901">J1886+J1887+J1888+J1889+J1890+J1891+J1892</f>
        <v>0</v>
      </c>
      <c r="K1885" s="107">
        <f t="shared" ref="K1885:K1951" si="902">H1885-I1885+J1885</f>
        <v>100100</v>
      </c>
    </row>
    <row r="1886" spans="1:11" ht="30" hidden="1" x14ac:dyDescent="0.2">
      <c r="A1886" s="95" t="s">
        <v>810</v>
      </c>
      <c r="B1886" s="93" t="s">
        <v>969</v>
      </c>
      <c r="C1886" s="94">
        <v>43</v>
      </c>
      <c r="D1886" s="95" t="s">
        <v>101</v>
      </c>
      <c r="E1886" s="118">
        <v>3291</v>
      </c>
      <c r="F1886" s="141" t="s">
        <v>474</v>
      </c>
      <c r="H1886" s="228">
        <v>33000</v>
      </c>
      <c r="I1886" s="228"/>
      <c r="J1886" s="228"/>
      <c r="K1886" s="228">
        <f t="shared" si="902"/>
        <v>33000</v>
      </c>
    </row>
    <row r="1887" spans="1:11" ht="15" hidden="1" x14ac:dyDescent="0.2">
      <c r="A1887" s="95" t="s">
        <v>810</v>
      </c>
      <c r="B1887" s="93" t="s">
        <v>969</v>
      </c>
      <c r="C1887" s="94">
        <v>43</v>
      </c>
      <c r="D1887" s="95" t="s">
        <v>101</v>
      </c>
      <c r="E1887" s="118">
        <v>3292</v>
      </c>
      <c r="F1887" s="141" t="s">
        <v>63</v>
      </c>
      <c r="H1887" s="228">
        <v>22000</v>
      </c>
      <c r="I1887" s="228"/>
      <c r="J1887" s="228"/>
      <c r="K1887" s="228">
        <f t="shared" si="902"/>
        <v>22000</v>
      </c>
    </row>
    <row r="1888" spans="1:11" ht="15" hidden="1" x14ac:dyDescent="0.2">
      <c r="A1888" s="95" t="s">
        <v>810</v>
      </c>
      <c r="B1888" s="93" t="s">
        <v>969</v>
      </c>
      <c r="C1888" s="94">
        <v>43</v>
      </c>
      <c r="D1888" s="95" t="s">
        <v>101</v>
      </c>
      <c r="E1888" s="118">
        <v>3293</v>
      </c>
      <c r="F1888" s="141" t="s">
        <v>64</v>
      </c>
      <c r="H1888" s="228">
        <v>15000</v>
      </c>
      <c r="I1888" s="228"/>
      <c r="J1888" s="228"/>
      <c r="K1888" s="228">
        <f t="shared" si="902"/>
        <v>15000</v>
      </c>
    </row>
    <row r="1889" spans="1:11" s="100" customFormat="1" hidden="1" x14ac:dyDescent="0.2">
      <c r="A1889" s="95" t="s">
        <v>810</v>
      </c>
      <c r="B1889" s="93" t="s">
        <v>969</v>
      </c>
      <c r="C1889" s="94">
        <v>43</v>
      </c>
      <c r="D1889" s="95" t="s">
        <v>101</v>
      </c>
      <c r="E1889" s="118">
        <v>3294</v>
      </c>
      <c r="F1889" s="141" t="s">
        <v>605</v>
      </c>
      <c r="G1889" s="133"/>
      <c r="H1889" s="228">
        <v>22000</v>
      </c>
      <c r="I1889" s="228"/>
      <c r="J1889" s="228"/>
      <c r="K1889" s="228">
        <f t="shared" si="902"/>
        <v>22000</v>
      </c>
    </row>
    <row r="1890" spans="1:11" ht="15" hidden="1" x14ac:dyDescent="0.2">
      <c r="A1890" s="95" t="s">
        <v>810</v>
      </c>
      <c r="B1890" s="93" t="s">
        <v>969</v>
      </c>
      <c r="C1890" s="94">
        <v>43</v>
      </c>
      <c r="D1890" s="95" t="s">
        <v>101</v>
      </c>
      <c r="E1890" s="118">
        <v>3295</v>
      </c>
      <c r="F1890" s="141" t="s">
        <v>66</v>
      </c>
      <c r="H1890" s="228">
        <v>5000</v>
      </c>
      <c r="I1890" s="228"/>
      <c r="J1890" s="228"/>
      <c r="K1890" s="228">
        <f t="shared" si="902"/>
        <v>5000</v>
      </c>
    </row>
    <row r="1891" spans="1:11" ht="15" hidden="1" x14ac:dyDescent="0.2">
      <c r="A1891" s="95" t="s">
        <v>810</v>
      </c>
      <c r="B1891" s="93" t="s">
        <v>969</v>
      </c>
      <c r="C1891" s="94">
        <v>43</v>
      </c>
      <c r="D1891" s="95" t="s">
        <v>101</v>
      </c>
      <c r="E1891" s="118">
        <v>3296</v>
      </c>
      <c r="F1891" s="141" t="s">
        <v>607</v>
      </c>
      <c r="H1891" s="228">
        <v>10000</v>
      </c>
      <c r="I1891" s="228">
        <v>9900</v>
      </c>
      <c r="J1891" s="228"/>
      <c r="K1891" s="228">
        <f t="shared" si="902"/>
        <v>100</v>
      </c>
    </row>
    <row r="1892" spans="1:11" ht="15" hidden="1" x14ac:dyDescent="0.2">
      <c r="A1892" s="95" t="s">
        <v>810</v>
      </c>
      <c r="B1892" s="93" t="s">
        <v>969</v>
      </c>
      <c r="C1892" s="94">
        <v>43</v>
      </c>
      <c r="D1892" s="95" t="s">
        <v>101</v>
      </c>
      <c r="E1892" s="118">
        <v>3299</v>
      </c>
      <c r="F1892" s="141" t="s">
        <v>67</v>
      </c>
      <c r="H1892" s="228">
        <v>5000</v>
      </c>
      <c r="I1892" s="228">
        <v>2000</v>
      </c>
      <c r="J1892" s="228"/>
      <c r="K1892" s="228">
        <f t="shared" si="902"/>
        <v>3000</v>
      </c>
    </row>
    <row r="1893" spans="1:11" s="100" customFormat="1" hidden="1" x14ac:dyDescent="0.2">
      <c r="A1893" s="183" t="s">
        <v>810</v>
      </c>
      <c r="B1893" s="164" t="s">
        <v>969</v>
      </c>
      <c r="C1893" s="165">
        <v>43</v>
      </c>
      <c r="D1893" s="164"/>
      <c r="E1893" s="166">
        <v>34</v>
      </c>
      <c r="F1893" s="167"/>
      <c r="G1893" s="167"/>
      <c r="H1893" s="181">
        <f t="shared" ref="H1893:J1893" si="903">H1894</f>
        <v>6600</v>
      </c>
      <c r="I1893" s="181">
        <f t="shared" si="903"/>
        <v>900</v>
      </c>
      <c r="J1893" s="181">
        <f t="shared" si="903"/>
        <v>2000</v>
      </c>
      <c r="K1893" s="181">
        <f t="shared" si="902"/>
        <v>7700</v>
      </c>
    </row>
    <row r="1894" spans="1:11" hidden="1" x14ac:dyDescent="0.2">
      <c r="A1894" s="117" t="s">
        <v>810</v>
      </c>
      <c r="B1894" s="101" t="s">
        <v>969</v>
      </c>
      <c r="C1894" s="102">
        <v>43</v>
      </c>
      <c r="D1894" s="117"/>
      <c r="E1894" s="112">
        <v>343</v>
      </c>
      <c r="F1894" s="140"/>
      <c r="G1894" s="182"/>
      <c r="H1894" s="107">
        <f>H1895+H1896+H1897</f>
        <v>6600</v>
      </c>
      <c r="I1894" s="107">
        <f>I1895+I1896+I1897</f>
        <v>900</v>
      </c>
      <c r="J1894" s="107">
        <f>J1895+J1896+J1897</f>
        <v>2000</v>
      </c>
      <c r="K1894" s="107">
        <f t="shared" si="902"/>
        <v>7700</v>
      </c>
    </row>
    <row r="1895" spans="1:11" s="100" customFormat="1" hidden="1" x14ac:dyDescent="0.2">
      <c r="A1895" s="95" t="s">
        <v>810</v>
      </c>
      <c r="B1895" s="93" t="s">
        <v>969</v>
      </c>
      <c r="C1895" s="94">
        <v>43</v>
      </c>
      <c r="D1895" s="95" t="s">
        <v>101</v>
      </c>
      <c r="E1895" s="118">
        <v>3431</v>
      </c>
      <c r="F1895" s="141" t="s">
        <v>68</v>
      </c>
      <c r="G1895" s="133"/>
      <c r="H1895" s="228">
        <v>5500</v>
      </c>
      <c r="I1895" s="228"/>
      <c r="J1895" s="228">
        <v>2000</v>
      </c>
      <c r="K1895" s="228">
        <f t="shared" si="902"/>
        <v>7500</v>
      </c>
    </row>
    <row r="1896" spans="1:11" s="100" customFormat="1" hidden="1" x14ac:dyDescent="0.2">
      <c r="A1896" s="95" t="s">
        <v>810</v>
      </c>
      <c r="B1896" s="93" t="s">
        <v>969</v>
      </c>
      <c r="C1896" s="94">
        <v>43</v>
      </c>
      <c r="D1896" s="95" t="s">
        <v>101</v>
      </c>
      <c r="E1896" s="118">
        <v>3433</v>
      </c>
      <c r="F1896" s="141" t="s">
        <v>69</v>
      </c>
      <c r="G1896" s="133"/>
      <c r="H1896" s="228">
        <v>100</v>
      </c>
      <c r="I1896" s="228"/>
      <c r="J1896" s="228"/>
      <c r="K1896" s="228">
        <f t="shared" si="902"/>
        <v>100</v>
      </c>
    </row>
    <row r="1897" spans="1:11" ht="15" hidden="1" x14ac:dyDescent="0.2">
      <c r="A1897" s="95" t="s">
        <v>810</v>
      </c>
      <c r="B1897" s="93" t="s">
        <v>969</v>
      </c>
      <c r="C1897" s="94">
        <v>43</v>
      </c>
      <c r="D1897" s="95" t="s">
        <v>101</v>
      </c>
      <c r="E1897" s="118">
        <v>3434</v>
      </c>
      <c r="F1897" s="141" t="s">
        <v>70</v>
      </c>
      <c r="H1897" s="228">
        <v>1000</v>
      </c>
      <c r="I1897" s="228">
        <v>900</v>
      </c>
      <c r="J1897" s="228"/>
      <c r="K1897" s="228">
        <f t="shared" si="902"/>
        <v>100</v>
      </c>
    </row>
    <row r="1898" spans="1:11" s="100" customFormat="1" hidden="1" x14ac:dyDescent="0.2">
      <c r="A1898" s="183" t="s">
        <v>810</v>
      </c>
      <c r="B1898" s="164" t="s">
        <v>969</v>
      </c>
      <c r="C1898" s="165">
        <v>43</v>
      </c>
      <c r="D1898" s="164"/>
      <c r="E1898" s="166">
        <v>38</v>
      </c>
      <c r="F1898" s="167"/>
      <c r="G1898" s="167"/>
      <c r="H1898" s="181">
        <f t="shared" ref="H1898:I1898" si="904">H1899+H1901</f>
        <v>13650</v>
      </c>
      <c r="I1898" s="181">
        <f t="shared" si="904"/>
        <v>50</v>
      </c>
      <c r="J1898" s="181">
        <f t="shared" ref="J1898" si="905">J1899+J1901</f>
        <v>0</v>
      </c>
      <c r="K1898" s="181">
        <f t="shared" si="902"/>
        <v>13600</v>
      </c>
    </row>
    <row r="1899" spans="1:11" hidden="1" x14ac:dyDescent="0.2">
      <c r="A1899" s="117" t="s">
        <v>810</v>
      </c>
      <c r="B1899" s="101" t="s">
        <v>969</v>
      </c>
      <c r="C1899" s="102">
        <v>43</v>
      </c>
      <c r="D1899" s="117"/>
      <c r="E1899" s="112">
        <v>381</v>
      </c>
      <c r="F1899" s="140"/>
      <c r="G1899" s="182"/>
      <c r="H1899" s="107">
        <f t="shared" ref="H1899:J1901" si="906">H1900</f>
        <v>13500</v>
      </c>
      <c r="I1899" s="107">
        <f t="shared" si="906"/>
        <v>0</v>
      </c>
      <c r="J1899" s="107">
        <f t="shared" si="906"/>
        <v>0</v>
      </c>
      <c r="K1899" s="107">
        <f t="shared" si="902"/>
        <v>13500</v>
      </c>
    </row>
    <row r="1900" spans="1:11" ht="15" hidden="1" x14ac:dyDescent="0.2">
      <c r="A1900" s="95" t="s">
        <v>810</v>
      </c>
      <c r="B1900" s="93" t="s">
        <v>969</v>
      </c>
      <c r="C1900" s="94">
        <v>43</v>
      </c>
      <c r="D1900" s="95" t="s">
        <v>101</v>
      </c>
      <c r="E1900" s="118">
        <v>3811</v>
      </c>
      <c r="F1900" s="141" t="s">
        <v>73</v>
      </c>
      <c r="H1900" s="228">
        <v>13500</v>
      </c>
      <c r="I1900" s="228"/>
      <c r="J1900" s="228"/>
      <c r="K1900" s="228">
        <f t="shared" si="902"/>
        <v>13500</v>
      </c>
    </row>
    <row r="1901" spans="1:11" s="100" customFormat="1" hidden="1" x14ac:dyDescent="0.2">
      <c r="A1901" s="117" t="s">
        <v>810</v>
      </c>
      <c r="B1901" s="101" t="s">
        <v>969</v>
      </c>
      <c r="C1901" s="102">
        <v>43</v>
      </c>
      <c r="D1901" s="117"/>
      <c r="E1901" s="112">
        <v>383</v>
      </c>
      <c r="F1901" s="140"/>
      <c r="G1901" s="182"/>
      <c r="H1901" s="107">
        <f t="shared" si="906"/>
        <v>150</v>
      </c>
      <c r="I1901" s="107">
        <f t="shared" si="906"/>
        <v>50</v>
      </c>
      <c r="J1901" s="107">
        <f t="shared" si="906"/>
        <v>0</v>
      </c>
      <c r="K1901" s="107">
        <f t="shared" si="902"/>
        <v>100</v>
      </c>
    </row>
    <row r="1902" spans="1:11" ht="15" hidden="1" x14ac:dyDescent="0.2">
      <c r="A1902" s="95" t="s">
        <v>810</v>
      </c>
      <c r="B1902" s="93" t="s">
        <v>969</v>
      </c>
      <c r="C1902" s="94">
        <v>43</v>
      </c>
      <c r="D1902" s="95" t="s">
        <v>101</v>
      </c>
      <c r="E1902" s="118">
        <v>3831</v>
      </c>
      <c r="F1902" s="141" t="s">
        <v>131</v>
      </c>
      <c r="H1902" s="228">
        <v>150</v>
      </c>
      <c r="I1902" s="228">
        <v>50</v>
      </c>
      <c r="J1902" s="228"/>
      <c r="K1902" s="228">
        <f t="shared" si="902"/>
        <v>100</v>
      </c>
    </row>
    <row r="1903" spans="1:11" s="149" customFormat="1" hidden="1" x14ac:dyDescent="0.2">
      <c r="A1903" s="183" t="s">
        <v>810</v>
      </c>
      <c r="B1903" s="164" t="s">
        <v>969</v>
      </c>
      <c r="C1903" s="165">
        <v>43</v>
      </c>
      <c r="D1903" s="164"/>
      <c r="E1903" s="166">
        <v>42</v>
      </c>
      <c r="F1903" s="167"/>
      <c r="G1903" s="167"/>
      <c r="H1903" s="181">
        <f t="shared" ref="H1903:I1903" si="907">H1904+H1908</f>
        <v>42000</v>
      </c>
      <c r="I1903" s="181">
        <f t="shared" si="907"/>
        <v>14800</v>
      </c>
      <c r="J1903" s="181">
        <f t="shared" ref="J1903" si="908">J1904+J1908</f>
        <v>0</v>
      </c>
      <c r="K1903" s="181">
        <f t="shared" si="902"/>
        <v>27200</v>
      </c>
    </row>
    <row r="1904" spans="1:11" s="149" customFormat="1" hidden="1" x14ac:dyDescent="0.2">
      <c r="A1904" s="152" t="s">
        <v>810</v>
      </c>
      <c r="B1904" s="101" t="s">
        <v>969</v>
      </c>
      <c r="C1904" s="102">
        <v>43</v>
      </c>
      <c r="D1904" s="117"/>
      <c r="E1904" s="112">
        <v>422</v>
      </c>
      <c r="F1904" s="140"/>
      <c r="G1904" s="182"/>
      <c r="H1904" s="107">
        <f t="shared" ref="H1904:I1904" si="909">SUM(H1905:H1907)</f>
        <v>32000</v>
      </c>
      <c r="I1904" s="107">
        <f t="shared" si="909"/>
        <v>4900</v>
      </c>
      <c r="J1904" s="107">
        <f t="shared" ref="J1904" si="910">SUM(J1905:J1907)</f>
        <v>0</v>
      </c>
      <c r="K1904" s="107">
        <f t="shared" si="902"/>
        <v>27100</v>
      </c>
    </row>
    <row r="1905" spans="1:11" s="138" customFormat="1" ht="15" hidden="1" x14ac:dyDescent="0.2">
      <c r="A1905" s="136" t="s">
        <v>810</v>
      </c>
      <c r="B1905" s="134" t="s">
        <v>969</v>
      </c>
      <c r="C1905" s="135">
        <v>43</v>
      </c>
      <c r="D1905" s="151" t="s">
        <v>101</v>
      </c>
      <c r="E1905" s="200">
        <v>4221</v>
      </c>
      <c r="F1905" s="142" t="s">
        <v>74</v>
      </c>
      <c r="G1905" s="202"/>
      <c r="H1905" s="228">
        <v>25000</v>
      </c>
      <c r="I1905" s="228"/>
      <c r="J1905" s="228"/>
      <c r="K1905" s="228">
        <f t="shared" si="902"/>
        <v>25000</v>
      </c>
    </row>
    <row r="1906" spans="1:11" s="138" customFormat="1" ht="15" hidden="1" x14ac:dyDescent="0.2">
      <c r="A1906" s="136" t="s">
        <v>810</v>
      </c>
      <c r="B1906" s="134" t="s">
        <v>969</v>
      </c>
      <c r="C1906" s="135">
        <v>43</v>
      </c>
      <c r="D1906" s="151" t="s">
        <v>101</v>
      </c>
      <c r="E1906" s="200">
        <v>4222</v>
      </c>
      <c r="F1906" s="142" t="s">
        <v>75</v>
      </c>
      <c r="G1906" s="202"/>
      <c r="H1906" s="228">
        <v>5000</v>
      </c>
      <c r="I1906" s="228">
        <v>3000</v>
      </c>
      <c r="J1906" s="228"/>
      <c r="K1906" s="228">
        <f t="shared" si="902"/>
        <v>2000</v>
      </c>
    </row>
    <row r="1907" spans="1:11" s="207" customFormat="1" ht="15" hidden="1" x14ac:dyDescent="0.2">
      <c r="A1907" s="108" t="s">
        <v>810</v>
      </c>
      <c r="B1907" s="93" t="s">
        <v>969</v>
      </c>
      <c r="C1907" s="94">
        <v>43</v>
      </c>
      <c r="D1907" s="95" t="s">
        <v>101</v>
      </c>
      <c r="E1907" s="118">
        <v>4223</v>
      </c>
      <c r="F1907" s="141" t="s">
        <v>76</v>
      </c>
      <c r="G1907" s="133"/>
      <c r="H1907" s="228">
        <v>2000</v>
      </c>
      <c r="I1907" s="228">
        <v>1900</v>
      </c>
      <c r="J1907" s="228"/>
      <c r="K1907" s="228">
        <f t="shared" si="902"/>
        <v>100</v>
      </c>
    </row>
    <row r="1908" spans="1:11" s="100" customFormat="1" hidden="1" x14ac:dyDescent="0.2">
      <c r="A1908" s="152" t="s">
        <v>810</v>
      </c>
      <c r="B1908" s="128" t="s">
        <v>969</v>
      </c>
      <c r="C1908" s="146">
        <v>43</v>
      </c>
      <c r="D1908" s="132"/>
      <c r="E1908" s="129">
        <v>426</v>
      </c>
      <c r="F1908" s="143"/>
      <c r="G1908" s="201"/>
      <c r="H1908" s="148">
        <f t="shared" ref="H1908:J1908" si="911">H1909</f>
        <v>10000</v>
      </c>
      <c r="I1908" s="148">
        <f t="shared" si="911"/>
        <v>9900</v>
      </c>
      <c r="J1908" s="148">
        <f t="shared" si="911"/>
        <v>0</v>
      </c>
      <c r="K1908" s="148">
        <f t="shared" si="902"/>
        <v>100</v>
      </c>
    </row>
    <row r="1909" spans="1:11" ht="15" hidden="1" x14ac:dyDescent="0.2">
      <c r="A1909" s="136" t="s">
        <v>810</v>
      </c>
      <c r="B1909" s="134" t="s">
        <v>969</v>
      </c>
      <c r="C1909" s="135">
        <v>43</v>
      </c>
      <c r="D1909" s="151" t="s">
        <v>101</v>
      </c>
      <c r="E1909" s="200">
        <v>4262</v>
      </c>
      <c r="F1909" s="142" t="s">
        <v>86</v>
      </c>
      <c r="G1909" s="202"/>
      <c r="H1909" s="228">
        <v>10000</v>
      </c>
      <c r="I1909" s="228">
        <v>9900</v>
      </c>
      <c r="J1909" s="228"/>
      <c r="K1909" s="228">
        <f t="shared" si="902"/>
        <v>100</v>
      </c>
    </row>
    <row r="1910" spans="1:11" s="100" customFormat="1" ht="67.5" hidden="1" x14ac:dyDescent="0.2">
      <c r="A1910" s="195" t="s">
        <v>810</v>
      </c>
      <c r="B1910" s="170" t="s">
        <v>970</v>
      </c>
      <c r="C1910" s="170"/>
      <c r="D1910" s="170"/>
      <c r="E1910" s="171"/>
      <c r="F1910" s="173" t="s">
        <v>802</v>
      </c>
      <c r="G1910" s="174" t="s">
        <v>616</v>
      </c>
      <c r="H1910" s="248">
        <f>H1911+H1917+H1927+H1937+H1940+H1934</f>
        <v>3348897</v>
      </c>
      <c r="I1910" s="248">
        <f>I1911+I1917+I1927+I1937+I1940+I1934</f>
        <v>1448600</v>
      </c>
      <c r="J1910" s="248">
        <f>J1911+J1917+J1927+J1937+J1940+J1934</f>
        <v>1360017</v>
      </c>
      <c r="K1910" s="248">
        <f t="shared" si="902"/>
        <v>3260314</v>
      </c>
    </row>
    <row r="1911" spans="1:11" hidden="1" x14ac:dyDescent="0.2">
      <c r="A1911" s="183" t="s">
        <v>810</v>
      </c>
      <c r="B1911" s="164" t="s">
        <v>970</v>
      </c>
      <c r="C1911" s="165">
        <v>43</v>
      </c>
      <c r="D1911" s="164"/>
      <c r="E1911" s="166">
        <v>32</v>
      </c>
      <c r="F1911" s="167"/>
      <c r="G1911" s="167"/>
      <c r="H1911" s="181">
        <f>H1914+H1912</f>
        <v>501900</v>
      </c>
      <c r="I1911" s="181">
        <f t="shared" ref="I1911:J1911" si="912">I1914+I1912</f>
        <v>1800</v>
      </c>
      <c r="J1911" s="181">
        <f t="shared" si="912"/>
        <v>1201500</v>
      </c>
      <c r="K1911" s="181">
        <f t="shared" si="902"/>
        <v>1701600</v>
      </c>
    </row>
    <row r="1912" spans="1:11" hidden="1" x14ac:dyDescent="0.2">
      <c r="A1912" s="117" t="s">
        <v>810</v>
      </c>
      <c r="B1912" s="101" t="s">
        <v>970</v>
      </c>
      <c r="C1912" s="102">
        <v>43</v>
      </c>
      <c r="D1912" s="117"/>
      <c r="E1912" s="112">
        <v>322</v>
      </c>
      <c r="F1912" s="140"/>
      <c r="G1912" s="182"/>
      <c r="H1912" s="107">
        <f>H1913</f>
        <v>0</v>
      </c>
      <c r="I1912" s="107">
        <f t="shared" ref="I1912:J1912" si="913">I1913</f>
        <v>0</v>
      </c>
      <c r="J1912" s="107">
        <f t="shared" si="913"/>
        <v>1500</v>
      </c>
      <c r="K1912" s="107">
        <f t="shared" ref="K1912:K1913" si="914">H1912-I1912+J1912</f>
        <v>1500</v>
      </c>
    </row>
    <row r="1913" spans="1:11" s="100" customFormat="1" ht="30" hidden="1" x14ac:dyDescent="0.2">
      <c r="A1913" s="95" t="s">
        <v>810</v>
      </c>
      <c r="B1913" s="93" t="s">
        <v>970</v>
      </c>
      <c r="C1913" s="94">
        <v>43</v>
      </c>
      <c r="D1913" s="95" t="s">
        <v>101</v>
      </c>
      <c r="E1913" s="118">
        <v>3224</v>
      </c>
      <c r="F1913" s="141" t="s">
        <v>155</v>
      </c>
      <c r="G1913" s="133"/>
      <c r="H1913" s="228">
        <v>0</v>
      </c>
      <c r="I1913" s="228"/>
      <c r="J1913" s="228">
        <v>1500</v>
      </c>
      <c r="K1913" s="228">
        <f t="shared" si="914"/>
        <v>1500</v>
      </c>
    </row>
    <row r="1914" spans="1:11" hidden="1" x14ac:dyDescent="0.2">
      <c r="A1914" s="117" t="s">
        <v>810</v>
      </c>
      <c r="B1914" s="101" t="s">
        <v>970</v>
      </c>
      <c r="C1914" s="102">
        <v>43</v>
      </c>
      <c r="D1914" s="117"/>
      <c r="E1914" s="112">
        <v>323</v>
      </c>
      <c r="F1914" s="140"/>
      <c r="G1914" s="182"/>
      <c r="H1914" s="107">
        <f t="shared" ref="H1914:I1914" si="915">H1915+H1916</f>
        <v>501900</v>
      </c>
      <c r="I1914" s="107">
        <f t="shared" si="915"/>
        <v>1800</v>
      </c>
      <c r="J1914" s="107">
        <f t="shared" ref="J1914" si="916">J1915+J1916</f>
        <v>1200000</v>
      </c>
      <c r="K1914" s="107">
        <f t="shared" si="902"/>
        <v>1700100</v>
      </c>
    </row>
    <row r="1915" spans="1:11" s="100" customFormat="1" hidden="1" x14ac:dyDescent="0.2">
      <c r="A1915" s="95" t="s">
        <v>810</v>
      </c>
      <c r="B1915" s="93" t="s">
        <v>970</v>
      </c>
      <c r="C1915" s="94">
        <v>43</v>
      </c>
      <c r="D1915" s="95" t="s">
        <v>101</v>
      </c>
      <c r="E1915" s="118">
        <v>3232</v>
      </c>
      <c r="F1915" s="141" t="s">
        <v>53</v>
      </c>
      <c r="G1915" s="133"/>
      <c r="H1915" s="228">
        <v>500000</v>
      </c>
      <c r="I1915" s="228"/>
      <c r="J1915" s="228">
        <v>1200000</v>
      </c>
      <c r="K1915" s="228">
        <f t="shared" si="902"/>
        <v>1700000</v>
      </c>
    </row>
    <row r="1916" spans="1:11" ht="15" hidden="1" x14ac:dyDescent="0.2">
      <c r="A1916" s="95" t="s">
        <v>810</v>
      </c>
      <c r="B1916" s="93" t="s">
        <v>970</v>
      </c>
      <c r="C1916" s="94">
        <v>43</v>
      </c>
      <c r="D1916" s="95" t="s">
        <v>101</v>
      </c>
      <c r="E1916" s="118">
        <v>3235</v>
      </c>
      <c r="F1916" s="141" t="s">
        <v>56</v>
      </c>
      <c r="H1916" s="228">
        <v>1900</v>
      </c>
      <c r="I1916" s="228">
        <v>1800</v>
      </c>
      <c r="J1916" s="228"/>
      <c r="K1916" s="228">
        <f t="shared" si="902"/>
        <v>100</v>
      </c>
    </row>
    <row r="1917" spans="1:11" hidden="1" x14ac:dyDescent="0.2">
      <c r="A1917" s="183" t="s">
        <v>810</v>
      </c>
      <c r="B1917" s="164" t="s">
        <v>970</v>
      </c>
      <c r="C1917" s="165">
        <v>43</v>
      </c>
      <c r="D1917" s="164"/>
      <c r="E1917" s="166">
        <v>42</v>
      </c>
      <c r="F1917" s="167"/>
      <c r="G1917" s="167"/>
      <c r="H1917" s="181">
        <f>H1918+H1921+H1925</f>
        <v>409100</v>
      </c>
      <c r="I1917" s="181">
        <f>I1918+I1921+I1925</f>
        <v>78000</v>
      </c>
      <c r="J1917" s="181">
        <f>J1918+J1921+J1925</f>
        <v>52250</v>
      </c>
      <c r="K1917" s="181">
        <f t="shared" si="902"/>
        <v>383350</v>
      </c>
    </row>
    <row r="1918" spans="1:11" s="100" customFormat="1" hidden="1" x14ac:dyDescent="0.2">
      <c r="A1918" s="117" t="s">
        <v>810</v>
      </c>
      <c r="B1918" s="101" t="s">
        <v>970</v>
      </c>
      <c r="C1918" s="102">
        <v>43</v>
      </c>
      <c r="D1918" s="117"/>
      <c r="E1918" s="112">
        <v>421</v>
      </c>
      <c r="F1918" s="140"/>
      <c r="G1918" s="182"/>
      <c r="H1918" s="107">
        <f>SUM(H1919:H1920)</f>
        <v>388000</v>
      </c>
      <c r="I1918" s="107">
        <f t="shared" ref="I1918:J1918" si="917">SUM(I1919:I1920)</f>
        <v>78000</v>
      </c>
      <c r="J1918" s="107">
        <f t="shared" si="917"/>
        <v>25000</v>
      </c>
      <c r="K1918" s="107">
        <f t="shared" si="902"/>
        <v>335000</v>
      </c>
    </row>
    <row r="1919" spans="1:11" ht="15" hidden="1" x14ac:dyDescent="0.2">
      <c r="A1919" s="95" t="s">
        <v>810</v>
      </c>
      <c r="B1919" s="93" t="s">
        <v>970</v>
      </c>
      <c r="C1919" s="94">
        <v>43</v>
      </c>
      <c r="D1919" s="95" t="s">
        <v>101</v>
      </c>
      <c r="E1919" s="118">
        <v>4213</v>
      </c>
      <c r="F1919" s="141" t="s">
        <v>906</v>
      </c>
      <c r="H1919" s="228"/>
      <c r="I1919" s="228"/>
      <c r="J1919" s="228">
        <v>25000</v>
      </c>
      <c r="K1919" s="228">
        <f t="shared" si="902"/>
        <v>25000</v>
      </c>
    </row>
    <row r="1920" spans="1:11" ht="15" hidden="1" x14ac:dyDescent="0.2">
      <c r="A1920" s="95" t="s">
        <v>810</v>
      </c>
      <c r="B1920" s="93" t="s">
        <v>970</v>
      </c>
      <c r="C1920" s="94">
        <v>43</v>
      </c>
      <c r="D1920" s="95" t="s">
        <v>101</v>
      </c>
      <c r="E1920" s="118">
        <v>4214</v>
      </c>
      <c r="F1920" s="141" t="s">
        <v>500</v>
      </c>
      <c r="H1920" s="228">
        <v>388000</v>
      </c>
      <c r="I1920" s="228">
        <v>78000</v>
      </c>
      <c r="J1920" s="228"/>
      <c r="K1920" s="228">
        <f t="shared" si="902"/>
        <v>310000</v>
      </c>
    </row>
    <row r="1921" spans="1:11" hidden="1" x14ac:dyDescent="0.2">
      <c r="A1921" s="117" t="s">
        <v>810</v>
      </c>
      <c r="B1921" s="101" t="s">
        <v>970</v>
      </c>
      <c r="C1921" s="102">
        <v>43</v>
      </c>
      <c r="D1921" s="117"/>
      <c r="E1921" s="112">
        <v>422</v>
      </c>
      <c r="F1921" s="140"/>
      <c r="G1921" s="182"/>
      <c r="H1921" s="107">
        <f t="shared" ref="H1921:I1921" si="918">SUM(H1922:H1924)</f>
        <v>21000</v>
      </c>
      <c r="I1921" s="107">
        <f t="shared" si="918"/>
        <v>0</v>
      </c>
      <c r="J1921" s="107">
        <f t="shared" ref="J1921" si="919">SUM(J1922:J1924)</f>
        <v>27250</v>
      </c>
      <c r="K1921" s="107">
        <f t="shared" si="902"/>
        <v>48250</v>
      </c>
    </row>
    <row r="1922" spans="1:11" s="207" customFormat="1" ht="15" hidden="1" x14ac:dyDescent="0.2">
      <c r="A1922" s="95" t="s">
        <v>810</v>
      </c>
      <c r="B1922" s="93" t="s">
        <v>970</v>
      </c>
      <c r="C1922" s="94">
        <v>43</v>
      </c>
      <c r="D1922" s="95" t="s">
        <v>101</v>
      </c>
      <c r="E1922" s="118">
        <v>4223</v>
      </c>
      <c r="F1922" s="141" t="s">
        <v>76</v>
      </c>
      <c r="G1922" s="133"/>
      <c r="H1922" s="307">
        <v>10000</v>
      </c>
      <c r="I1922" s="307"/>
      <c r="J1922" s="307"/>
      <c r="K1922" s="307">
        <f t="shared" si="902"/>
        <v>10000</v>
      </c>
    </row>
    <row r="1923" spans="1:11" s="207" customFormat="1" ht="15" hidden="1" x14ac:dyDescent="0.2">
      <c r="A1923" s="95" t="s">
        <v>810</v>
      </c>
      <c r="B1923" s="93" t="s">
        <v>970</v>
      </c>
      <c r="C1923" s="94">
        <v>43</v>
      </c>
      <c r="D1923" s="95" t="s">
        <v>101</v>
      </c>
      <c r="E1923" s="118">
        <v>4225</v>
      </c>
      <c r="F1923" s="141" t="s">
        <v>85</v>
      </c>
      <c r="G1923" s="133"/>
      <c r="H1923" s="307">
        <v>5000</v>
      </c>
      <c r="I1923" s="307"/>
      <c r="J1923" s="307">
        <v>26250</v>
      </c>
      <c r="K1923" s="307">
        <f t="shared" si="902"/>
        <v>31250</v>
      </c>
    </row>
    <row r="1924" spans="1:11" s="223" customFormat="1" hidden="1" x14ac:dyDescent="0.2">
      <c r="A1924" s="95" t="s">
        <v>810</v>
      </c>
      <c r="B1924" s="93" t="s">
        <v>970</v>
      </c>
      <c r="C1924" s="94">
        <v>43</v>
      </c>
      <c r="D1924" s="95" t="s">
        <v>101</v>
      </c>
      <c r="E1924" s="118">
        <v>4227</v>
      </c>
      <c r="F1924" s="141" t="s">
        <v>77</v>
      </c>
      <c r="G1924" s="133"/>
      <c r="H1924" s="228">
        <v>6000</v>
      </c>
      <c r="I1924" s="228"/>
      <c r="J1924" s="228">
        <v>1000</v>
      </c>
      <c r="K1924" s="228">
        <f t="shared" si="902"/>
        <v>7000</v>
      </c>
    </row>
    <row r="1925" spans="1:11" s="223" customFormat="1" hidden="1" x14ac:dyDescent="0.2">
      <c r="A1925" s="117" t="s">
        <v>810</v>
      </c>
      <c r="B1925" s="101" t="s">
        <v>970</v>
      </c>
      <c r="C1925" s="102">
        <v>43</v>
      </c>
      <c r="D1925" s="117"/>
      <c r="E1925" s="112">
        <v>426</v>
      </c>
      <c r="F1925" s="140"/>
      <c r="G1925" s="182"/>
      <c r="H1925" s="156">
        <f t="shared" ref="H1925:J1925" si="920">H1926</f>
        <v>100</v>
      </c>
      <c r="I1925" s="156">
        <f t="shared" si="920"/>
        <v>0</v>
      </c>
      <c r="J1925" s="156">
        <f t="shared" si="920"/>
        <v>0</v>
      </c>
      <c r="K1925" s="156">
        <f t="shared" si="902"/>
        <v>100</v>
      </c>
    </row>
    <row r="1926" spans="1:11" s="223" customFormat="1" hidden="1" x14ac:dyDescent="0.2">
      <c r="A1926" s="95" t="s">
        <v>810</v>
      </c>
      <c r="B1926" s="93" t="s">
        <v>970</v>
      </c>
      <c r="C1926" s="94">
        <v>43</v>
      </c>
      <c r="D1926" s="95" t="s">
        <v>101</v>
      </c>
      <c r="E1926" s="118">
        <v>4264</v>
      </c>
      <c r="F1926" s="141" t="s">
        <v>855</v>
      </c>
      <c r="G1926" s="133"/>
      <c r="H1926" s="228">
        <v>100</v>
      </c>
      <c r="I1926" s="228"/>
      <c r="J1926" s="228"/>
      <c r="K1926" s="228">
        <f t="shared" si="902"/>
        <v>100</v>
      </c>
    </row>
    <row r="1927" spans="1:11" hidden="1" x14ac:dyDescent="0.2">
      <c r="A1927" s="183" t="s">
        <v>810</v>
      </c>
      <c r="B1927" s="164" t="s">
        <v>970</v>
      </c>
      <c r="C1927" s="165">
        <v>43</v>
      </c>
      <c r="D1927" s="164"/>
      <c r="E1927" s="166">
        <v>45</v>
      </c>
      <c r="F1927" s="167"/>
      <c r="G1927" s="167"/>
      <c r="H1927" s="181">
        <f t="shared" ref="H1927:I1927" si="921">H1928+H1930+H1932</f>
        <v>2277000</v>
      </c>
      <c r="I1927" s="181">
        <f t="shared" si="921"/>
        <v>1317000</v>
      </c>
      <c r="J1927" s="181">
        <f t="shared" ref="J1927" si="922">J1928+J1930+J1932</f>
        <v>5000</v>
      </c>
      <c r="K1927" s="181">
        <f t="shared" si="902"/>
        <v>965000</v>
      </c>
    </row>
    <row r="1928" spans="1:11" s="100" customFormat="1" hidden="1" x14ac:dyDescent="0.2">
      <c r="A1928" s="117" t="s">
        <v>810</v>
      </c>
      <c r="B1928" s="101" t="s">
        <v>970</v>
      </c>
      <c r="C1928" s="102">
        <v>43</v>
      </c>
      <c r="D1928" s="117"/>
      <c r="E1928" s="112">
        <v>451</v>
      </c>
      <c r="F1928" s="140"/>
      <c r="G1928" s="182"/>
      <c r="H1928" s="107">
        <f t="shared" ref="H1928:J1928" si="923">H1929</f>
        <v>2217000</v>
      </c>
      <c r="I1928" s="107">
        <f t="shared" si="923"/>
        <v>1317000</v>
      </c>
      <c r="J1928" s="107">
        <f t="shared" si="923"/>
        <v>0</v>
      </c>
      <c r="K1928" s="107">
        <f t="shared" si="902"/>
        <v>900000</v>
      </c>
    </row>
    <row r="1929" spans="1:11" ht="15" hidden="1" x14ac:dyDescent="0.2">
      <c r="A1929" s="95" t="s">
        <v>810</v>
      </c>
      <c r="B1929" s="93" t="s">
        <v>970</v>
      </c>
      <c r="C1929" s="94">
        <v>43</v>
      </c>
      <c r="D1929" s="95" t="s">
        <v>101</v>
      </c>
      <c r="E1929" s="118">
        <v>4511</v>
      </c>
      <c r="F1929" s="141" t="s">
        <v>91</v>
      </c>
      <c r="H1929" s="228">
        <v>2217000</v>
      </c>
      <c r="I1929" s="228">
        <v>1317000</v>
      </c>
      <c r="J1929" s="228"/>
      <c r="K1929" s="228">
        <f t="shared" si="902"/>
        <v>900000</v>
      </c>
    </row>
    <row r="1930" spans="1:11" s="100" customFormat="1" hidden="1" x14ac:dyDescent="0.2">
      <c r="A1930" s="117" t="s">
        <v>810</v>
      </c>
      <c r="B1930" s="101" t="s">
        <v>970</v>
      </c>
      <c r="C1930" s="102">
        <v>43</v>
      </c>
      <c r="D1930" s="117"/>
      <c r="E1930" s="112">
        <v>452</v>
      </c>
      <c r="F1930" s="140"/>
      <c r="G1930" s="182"/>
      <c r="H1930" s="107">
        <f t="shared" ref="H1930:J1930" si="924">H1931</f>
        <v>40000</v>
      </c>
      <c r="I1930" s="107">
        <f t="shared" si="924"/>
        <v>0</v>
      </c>
      <c r="J1930" s="107">
        <f t="shared" si="924"/>
        <v>0</v>
      </c>
      <c r="K1930" s="107">
        <f t="shared" si="902"/>
        <v>40000</v>
      </c>
    </row>
    <row r="1931" spans="1:11" ht="15" hidden="1" x14ac:dyDescent="0.2">
      <c r="A1931" s="95" t="s">
        <v>810</v>
      </c>
      <c r="B1931" s="93" t="s">
        <v>970</v>
      </c>
      <c r="C1931" s="94">
        <v>43</v>
      </c>
      <c r="D1931" s="95" t="s">
        <v>101</v>
      </c>
      <c r="E1931" s="118">
        <v>4521</v>
      </c>
      <c r="F1931" s="141" t="s">
        <v>92</v>
      </c>
      <c r="H1931" s="228">
        <v>40000</v>
      </c>
      <c r="I1931" s="228"/>
      <c r="J1931" s="228"/>
      <c r="K1931" s="228">
        <f t="shared" si="902"/>
        <v>40000</v>
      </c>
    </row>
    <row r="1932" spans="1:11" s="100" customFormat="1" hidden="1" x14ac:dyDescent="0.2">
      <c r="A1932" s="117" t="s">
        <v>810</v>
      </c>
      <c r="B1932" s="101" t="s">
        <v>970</v>
      </c>
      <c r="C1932" s="102">
        <v>43</v>
      </c>
      <c r="D1932" s="117"/>
      <c r="E1932" s="112">
        <v>454</v>
      </c>
      <c r="F1932" s="140"/>
      <c r="G1932" s="182"/>
      <c r="H1932" s="107">
        <f t="shared" ref="H1932:J1932" si="925">H1933</f>
        <v>20000</v>
      </c>
      <c r="I1932" s="107">
        <f t="shared" si="925"/>
        <v>0</v>
      </c>
      <c r="J1932" s="107">
        <f t="shared" si="925"/>
        <v>5000</v>
      </c>
      <c r="K1932" s="107">
        <f t="shared" si="902"/>
        <v>25000</v>
      </c>
    </row>
    <row r="1933" spans="1:11" ht="30" hidden="1" x14ac:dyDescent="0.2">
      <c r="A1933" s="95" t="s">
        <v>810</v>
      </c>
      <c r="B1933" s="93" t="s">
        <v>970</v>
      </c>
      <c r="C1933" s="94">
        <v>43</v>
      </c>
      <c r="D1933" s="95" t="s">
        <v>101</v>
      </c>
      <c r="E1933" s="118">
        <v>4541</v>
      </c>
      <c r="F1933" s="141" t="s">
        <v>839</v>
      </c>
      <c r="H1933" s="228">
        <v>20000</v>
      </c>
      <c r="I1933" s="228"/>
      <c r="J1933" s="228">
        <v>5000</v>
      </c>
      <c r="K1933" s="228">
        <f t="shared" si="902"/>
        <v>25000</v>
      </c>
    </row>
    <row r="1934" spans="1:11" s="223" customFormat="1" hidden="1" x14ac:dyDescent="0.2">
      <c r="A1934" s="194" t="s">
        <v>810</v>
      </c>
      <c r="B1934" s="175" t="s">
        <v>970</v>
      </c>
      <c r="C1934" s="165">
        <v>51</v>
      </c>
      <c r="D1934" s="194"/>
      <c r="E1934" s="318">
        <v>32</v>
      </c>
      <c r="F1934" s="319"/>
      <c r="G1934" s="320"/>
      <c r="H1934" s="181">
        <f t="shared" ref="H1934:J1935" si="926">H1935</f>
        <v>897</v>
      </c>
      <c r="I1934" s="181">
        <f t="shared" si="926"/>
        <v>0</v>
      </c>
      <c r="J1934" s="181">
        <f t="shared" si="926"/>
        <v>2085</v>
      </c>
      <c r="K1934" s="181">
        <f t="shared" si="902"/>
        <v>2982</v>
      </c>
    </row>
    <row r="1935" spans="1:11" s="223" customFormat="1" hidden="1" x14ac:dyDescent="0.2">
      <c r="A1935" s="117" t="s">
        <v>810</v>
      </c>
      <c r="B1935" s="101" t="s">
        <v>970</v>
      </c>
      <c r="C1935" s="102">
        <v>51</v>
      </c>
      <c r="D1935" s="117"/>
      <c r="E1935" s="112">
        <v>323</v>
      </c>
      <c r="F1935" s="140"/>
      <c r="G1935" s="182"/>
      <c r="H1935" s="156">
        <f t="shared" si="926"/>
        <v>897</v>
      </c>
      <c r="I1935" s="156">
        <f t="shared" si="926"/>
        <v>0</v>
      </c>
      <c r="J1935" s="156">
        <f t="shared" si="926"/>
        <v>2085</v>
      </c>
      <c r="K1935" s="156">
        <f t="shared" si="902"/>
        <v>2982</v>
      </c>
    </row>
    <row r="1936" spans="1:11" s="207" customFormat="1" ht="15" hidden="1" x14ac:dyDescent="0.2">
      <c r="A1936" s="95" t="s">
        <v>810</v>
      </c>
      <c r="B1936" s="93" t="s">
        <v>970</v>
      </c>
      <c r="C1936" s="94">
        <v>51</v>
      </c>
      <c r="D1936" s="95" t="s">
        <v>101</v>
      </c>
      <c r="E1936" s="118">
        <v>3232</v>
      </c>
      <c r="F1936" s="141" t="s">
        <v>53</v>
      </c>
      <c r="G1936" s="133"/>
      <c r="H1936" s="228">
        <v>897</v>
      </c>
      <c r="I1936" s="228"/>
      <c r="J1936" s="228">
        <v>2085</v>
      </c>
      <c r="K1936" s="228">
        <f t="shared" si="902"/>
        <v>2982</v>
      </c>
    </row>
    <row r="1937" spans="1:11" hidden="1" x14ac:dyDescent="0.2">
      <c r="A1937" s="183" t="s">
        <v>810</v>
      </c>
      <c r="B1937" s="164" t="s">
        <v>970</v>
      </c>
      <c r="C1937" s="165">
        <v>51</v>
      </c>
      <c r="D1937" s="164"/>
      <c r="E1937" s="166">
        <v>42</v>
      </c>
      <c r="F1937" s="167"/>
      <c r="G1937" s="167"/>
      <c r="H1937" s="181">
        <f t="shared" ref="H1937:J1938" si="927">H1938</f>
        <v>107000</v>
      </c>
      <c r="I1937" s="181">
        <f t="shared" si="927"/>
        <v>0</v>
      </c>
      <c r="J1937" s="181">
        <f t="shared" si="927"/>
        <v>99182</v>
      </c>
      <c r="K1937" s="181">
        <f t="shared" si="902"/>
        <v>206182</v>
      </c>
    </row>
    <row r="1938" spans="1:11" s="100" customFormat="1" hidden="1" x14ac:dyDescent="0.2">
      <c r="A1938" s="117" t="s">
        <v>810</v>
      </c>
      <c r="B1938" s="101" t="s">
        <v>970</v>
      </c>
      <c r="C1938" s="102">
        <v>51</v>
      </c>
      <c r="D1938" s="117"/>
      <c r="E1938" s="112">
        <v>421</v>
      </c>
      <c r="F1938" s="140"/>
      <c r="G1938" s="182"/>
      <c r="H1938" s="107">
        <f t="shared" si="927"/>
        <v>107000</v>
      </c>
      <c r="I1938" s="107">
        <f t="shared" si="927"/>
        <v>0</v>
      </c>
      <c r="J1938" s="107">
        <f t="shared" si="927"/>
        <v>99182</v>
      </c>
      <c r="K1938" s="107">
        <f t="shared" si="902"/>
        <v>206182</v>
      </c>
    </row>
    <row r="1939" spans="1:11" ht="15" hidden="1" x14ac:dyDescent="0.2">
      <c r="A1939" s="95" t="s">
        <v>810</v>
      </c>
      <c r="B1939" s="93" t="s">
        <v>970</v>
      </c>
      <c r="C1939" s="94">
        <v>51</v>
      </c>
      <c r="D1939" s="95" t="s">
        <v>101</v>
      </c>
      <c r="E1939" s="118">
        <v>4214</v>
      </c>
      <c r="F1939" s="141" t="s">
        <v>500</v>
      </c>
      <c r="H1939" s="228">
        <v>107000</v>
      </c>
      <c r="I1939" s="228"/>
      <c r="J1939" s="228">
        <v>99182</v>
      </c>
      <c r="K1939" s="228">
        <f t="shared" si="902"/>
        <v>206182</v>
      </c>
    </row>
    <row r="1940" spans="1:11" hidden="1" x14ac:dyDescent="0.2">
      <c r="A1940" s="183" t="s">
        <v>810</v>
      </c>
      <c r="B1940" s="164" t="s">
        <v>970</v>
      </c>
      <c r="C1940" s="165">
        <v>71</v>
      </c>
      <c r="D1940" s="164"/>
      <c r="E1940" s="166">
        <v>32</v>
      </c>
      <c r="F1940" s="167"/>
      <c r="G1940" s="167"/>
      <c r="H1940" s="181">
        <f t="shared" ref="H1940:J1941" si="928">H1941</f>
        <v>53000</v>
      </c>
      <c r="I1940" s="181">
        <f t="shared" si="928"/>
        <v>51800</v>
      </c>
      <c r="J1940" s="181">
        <f t="shared" si="928"/>
        <v>0</v>
      </c>
      <c r="K1940" s="181">
        <f t="shared" si="902"/>
        <v>1200</v>
      </c>
    </row>
    <row r="1941" spans="1:11" s="100" customFormat="1" hidden="1" x14ac:dyDescent="0.2">
      <c r="A1941" s="117" t="s">
        <v>810</v>
      </c>
      <c r="B1941" s="101" t="s">
        <v>970</v>
      </c>
      <c r="C1941" s="102">
        <v>71</v>
      </c>
      <c r="D1941" s="117"/>
      <c r="E1941" s="112">
        <v>323</v>
      </c>
      <c r="F1941" s="140"/>
      <c r="G1941" s="182"/>
      <c r="H1941" s="107">
        <f t="shared" si="928"/>
        <v>53000</v>
      </c>
      <c r="I1941" s="107">
        <f t="shared" si="928"/>
        <v>51800</v>
      </c>
      <c r="J1941" s="107">
        <f t="shared" si="928"/>
        <v>0</v>
      </c>
      <c r="K1941" s="107">
        <f t="shared" si="902"/>
        <v>1200</v>
      </c>
    </row>
    <row r="1942" spans="1:11" ht="15" hidden="1" x14ac:dyDescent="0.2">
      <c r="A1942" s="95" t="s">
        <v>810</v>
      </c>
      <c r="B1942" s="93" t="s">
        <v>970</v>
      </c>
      <c r="C1942" s="94">
        <v>71</v>
      </c>
      <c r="D1942" s="95" t="s">
        <v>101</v>
      </c>
      <c r="E1942" s="118">
        <v>3232</v>
      </c>
      <c r="F1942" s="141" t="s">
        <v>53</v>
      </c>
      <c r="H1942" s="228">
        <v>53000</v>
      </c>
      <c r="I1942" s="228">
        <v>51800</v>
      </c>
      <c r="J1942" s="228"/>
      <c r="K1942" s="228">
        <f t="shared" si="902"/>
        <v>1200</v>
      </c>
    </row>
    <row r="1943" spans="1:11" s="100" customFormat="1" ht="67.5" hidden="1" x14ac:dyDescent="0.2">
      <c r="A1943" s="195" t="s">
        <v>810</v>
      </c>
      <c r="B1943" s="170" t="s">
        <v>813</v>
      </c>
      <c r="C1943" s="170"/>
      <c r="D1943" s="170"/>
      <c r="E1943" s="171"/>
      <c r="F1943" s="173" t="s">
        <v>814</v>
      </c>
      <c r="G1943" s="174" t="s">
        <v>616</v>
      </c>
      <c r="H1943" s="248">
        <f>H1944</f>
        <v>850000</v>
      </c>
      <c r="I1943" s="248">
        <f>I1944</f>
        <v>250000</v>
      </c>
      <c r="J1943" s="248">
        <f>J1944</f>
        <v>0</v>
      </c>
      <c r="K1943" s="248">
        <f t="shared" si="902"/>
        <v>600000</v>
      </c>
    </row>
    <row r="1944" spans="1:11" s="100" customFormat="1" hidden="1" x14ac:dyDescent="0.2">
      <c r="A1944" s="183" t="s">
        <v>810</v>
      </c>
      <c r="B1944" s="164" t="s">
        <v>813</v>
      </c>
      <c r="C1944" s="165">
        <v>43</v>
      </c>
      <c r="D1944" s="164"/>
      <c r="E1944" s="166">
        <v>34</v>
      </c>
      <c r="F1944" s="167"/>
      <c r="G1944" s="167"/>
      <c r="H1944" s="181">
        <f t="shared" ref="H1944:J1945" si="929">H1945</f>
        <v>850000</v>
      </c>
      <c r="I1944" s="181">
        <f t="shared" si="929"/>
        <v>250000</v>
      </c>
      <c r="J1944" s="181">
        <f t="shared" si="929"/>
        <v>0</v>
      </c>
      <c r="K1944" s="181">
        <f t="shared" si="902"/>
        <v>600000</v>
      </c>
    </row>
    <row r="1945" spans="1:11" hidden="1" x14ac:dyDescent="0.2">
      <c r="A1945" s="117" t="s">
        <v>810</v>
      </c>
      <c r="B1945" s="101" t="s">
        <v>813</v>
      </c>
      <c r="C1945" s="102">
        <v>43</v>
      </c>
      <c r="D1945" s="117"/>
      <c r="E1945" s="112">
        <v>342</v>
      </c>
      <c r="F1945" s="140"/>
      <c r="G1945" s="182"/>
      <c r="H1945" s="107">
        <f t="shared" si="929"/>
        <v>850000</v>
      </c>
      <c r="I1945" s="107">
        <f t="shared" si="929"/>
        <v>250000</v>
      </c>
      <c r="J1945" s="107">
        <f t="shared" si="929"/>
        <v>0</v>
      </c>
      <c r="K1945" s="107">
        <f t="shared" si="902"/>
        <v>600000</v>
      </c>
    </row>
    <row r="1946" spans="1:11" ht="45" hidden="1" x14ac:dyDescent="0.2">
      <c r="A1946" s="95" t="s">
        <v>810</v>
      </c>
      <c r="B1946" s="93" t="s">
        <v>813</v>
      </c>
      <c r="C1946" s="94">
        <v>43</v>
      </c>
      <c r="D1946" s="95" t="s">
        <v>101</v>
      </c>
      <c r="E1946" s="118">
        <v>3421</v>
      </c>
      <c r="F1946" s="141" t="s">
        <v>780</v>
      </c>
      <c r="H1946" s="228">
        <v>850000</v>
      </c>
      <c r="I1946" s="228">
        <v>250000</v>
      </c>
      <c r="J1946" s="228"/>
      <c r="K1946" s="228">
        <f t="shared" si="902"/>
        <v>600000</v>
      </c>
    </row>
    <row r="1947" spans="1:11" ht="67.5" hidden="1" x14ac:dyDescent="0.2">
      <c r="A1947" s="195" t="s">
        <v>810</v>
      </c>
      <c r="B1947" s="170" t="s">
        <v>971</v>
      </c>
      <c r="C1947" s="170"/>
      <c r="D1947" s="170"/>
      <c r="E1947" s="171"/>
      <c r="F1947" s="173" t="s">
        <v>972</v>
      </c>
      <c r="G1947" s="174" t="s">
        <v>616</v>
      </c>
      <c r="H1947" s="248">
        <f t="shared" ref="H1947:I1947" si="930">H1948+H1951</f>
        <v>241000</v>
      </c>
      <c r="I1947" s="248">
        <f t="shared" si="930"/>
        <v>6363</v>
      </c>
      <c r="J1947" s="248">
        <f t="shared" ref="J1947" si="931">J1948+J1951</f>
        <v>0</v>
      </c>
      <c r="K1947" s="248">
        <f t="shared" si="902"/>
        <v>234637</v>
      </c>
    </row>
    <row r="1948" spans="1:11" hidden="1" x14ac:dyDescent="0.2">
      <c r="A1948" s="183" t="s">
        <v>810</v>
      </c>
      <c r="B1948" s="164" t="s">
        <v>971</v>
      </c>
      <c r="C1948" s="165">
        <v>43</v>
      </c>
      <c r="D1948" s="164"/>
      <c r="E1948" s="166">
        <v>42</v>
      </c>
      <c r="F1948" s="167"/>
      <c r="G1948" s="167"/>
      <c r="H1948" s="181">
        <f t="shared" ref="H1948:J1949" si="932">H1949</f>
        <v>172000</v>
      </c>
      <c r="I1948" s="181">
        <f t="shared" si="932"/>
        <v>4402</v>
      </c>
      <c r="J1948" s="181">
        <f t="shared" si="932"/>
        <v>0</v>
      </c>
      <c r="K1948" s="181">
        <f t="shared" si="902"/>
        <v>167598</v>
      </c>
    </row>
    <row r="1949" spans="1:11" s="100" customFormat="1" hidden="1" x14ac:dyDescent="0.2">
      <c r="A1949" s="117" t="s">
        <v>810</v>
      </c>
      <c r="B1949" s="101" t="s">
        <v>971</v>
      </c>
      <c r="C1949" s="102">
        <v>43</v>
      </c>
      <c r="D1949" s="117"/>
      <c r="E1949" s="112">
        <v>421</v>
      </c>
      <c r="F1949" s="140"/>
      <c r="G1949" s="182"/>
      <c r="H1949" s="107">
        <f t="shared" si="932"/>
        <v>172000</v>
      </c>
      <c r="I1949" s="107">
        <f t="shared" si="932"/>
        <v>4402</v>
      </c>
      <c r="J1949" s="107">
        <f t="shared" si="932"/>
        <v>0</v>
      </c>
      <c r="K1949" s="107">
        <f t="shared" si="902"/>
        <v>167598</v>
      </c>
    </row>
    <row r="1950" spans="1:11" ht="15" hidden="1" x14ac:dyDescent="0.2">
      <c r="A1950" s="95" t="s">
        <v>810</v>
      </c>
      <c r="B1950" s="93" t="s">
        <v>971</v>
      </c>
      <c r="C1950" s="94">
        <v>43</v>
      </c>
      <c r="D1950" s="95" t="s">
        <v>101</v>
      </c>
      <c r="E1950" s="118">
        <v>4214</v>
      </c>
      <c r="F1950" s="141" t="s">
        <v>500</v>
      </c>
      <c r="H1950" s="228">
        <v>172000</v>
      </c>
      <c r="I1950" s="228">
        <v>4402</v>
      </c>
      <c r="J1950" s="228"/>
      <c r="K1950" s="228">
        <f t="shared" si="902"/>
        <v>167598</v>
      </c>
    </row>
    <row r="1951" spans="1:11" hidden="1" x14ac:dyDescent="0.2">
      <c r="A1951" s="183" t="s">
        <v>810</v>
      </c>
      <c r="B1951" s="164" t="s">
        <v>971</v>
      </c>
      <c r="C1951" s="165">
        <v>52</v>
      </c>
      <c r="D1951" s="164"/>
      <c r="E1951" s="166">
        <v>42</v>
      </c>
      <c r="F1951" s="167"/>
      <c r="G1951" s="167"/>
      <c r="H1951" s="181">
        <f t="shared" ref="H1951:J1952" si="933">H1952</f>
        <v>69000</v>
      </c>
      <c r="I1951" s="181">
        <f t="shared" si="933"/>
        <v>1961</v>
      </c>
      <c r="J1951" s="181">
        <f t="shared" si="933"/>
        <v>0</v>
      </c>
      <c r="K1951" s="181">
        <f t="shared" si="902"/>
        <v>67039</v>
      </c>
    </row>
    <row r="1952" spans="1:11" hidden="1" x14ac:dyDescent="0.2">
      <c r="A1952" s="117" t="s">
        <v>810</v>
      </c>
      <c r="B1952" s="101" t="s">
        <v>971</v>
      </c>
      <c r="C1952" s="102">
        <v>52</v>
      </c>
      <c r="D1952" s="117"/>
      <c r="E1952" s="112">
        <v>421</v>
      </c>
      <c r="F1952" s="140"/>
      <c r="G1952" s="182"/>
      <c r="H1952" s="107">
        <f t="shared" si="933"/>
        <v>69000</v>
      </c>
      <c r="I1952" s="107">
        <f t="shared" si="933"/>
        <v>1961</v>
      </c>
      <c r="J1952" s="107">
        <f t="shared" si="933"/>
        <v>0</v>
      </c>
      <c r="K1952" s="107">
        <f t="shared" ref="K1952:K2015" si="934">H1952-I1952+J1952</f>
        <v>67039</v>
      </c>
    </row>
    <row r="1953" spans="1:11" ht="15" hidden="1" x14ac:dyDescent="0.2">
      <c r="A1953" s="95" t="s">
        <v>810</v>
      </c>
      <c r="B1953" s="93" t="s">
        <v>971</v>
      </c>
      <c r="C1953" s="94">
        <v>52</v>
      </c>
      <c r="D1953" s="95" t="s">
        <v>101</v>
      </c>
      <c r="E1953" s="118">
        <v>4214</v>
      </c>
      <c r="F1953" s="141" t="s">
        <v>500</v>
      </c>
      <c r="H1953" s="228">
        <v>69000</v>
      </c>
      <c r="I1953" s="228">
        <v>1961</v>
      </c>
      <c r="J1953" s="228"/>
      <c r="K1953" s="228">
        <f t="shared" si="934"/>
        <v>67039</v>
      </c>
    </row>
    <row r="1954" spans="1:11" s="100" customFormat="1" ht="67.5" hidden="1" x14ac:dyDescent="0.2">
      <c r="A1954" s="195" t="s">
        <v>810</v>
      </c>
      <c r="B1954" s="170" t="s">
        <v>973</v>
      </c>
      <c r="C1954" s="170"/>
      <c r="D1954" s="170"/>
      <c r="E1954" s="171"/>
      <c r="F1954" s="173" t="s">
        <v>648</v>
      </c>
      <c r="G1954" s="174" t="s">
        <v>616</v>
      </c>
      <c r="H1954" s="248">
        <f>H1955+H2001+H1962+H2008+H1970+H2016+H1975+H2021+H1978+H1985+H1993+H1998</f>
        <v>253945</v>
      </c>
      <c r="I1954" s="248">
        <f>I1955+I2001+I1962+I2008+I1970+I2016+I1975+I2021+I1978+I1985+I1993+I1998</f>
        <v>71425</v>
      </c>
      <c r="J1954" s="248">
        <f>J1955+J2001+J1962+J2008+J1970+J2016+J1975+J2021+J1978+J1985+J1993+J1998</f>
        <v>197380</v>
      </c>
      <c r="K1954" s="248">
        <f t="shared" si="934"/>
        <v>379900</v>
      </c>
    </row>
    <row r="1955" spans="1:11" hidden="1" x14ac:dyDescent="0.2">
      <c r="A1955" s="183" t="s">
        <v>810</v>
      </c>
      <c r="B1955" s="183" t="s">
        <v>973</v>
      </c>
      <c r="C1955" s="165">
        <v>43</v>
      </c>
      <c r="D1955" s="164"/>
      <c r="E1955" s="166">
        <v>31</v>
      </c>
      <c r="F1955" s="167"/>
      <c r="G1955" s="167"/>
      <c r="H1955" s="181">
        <f t="shared" ref="H1955:I1955" si="935">H1956+H1960+H1958</f>
        <v>8220</v>
      </c>
      <c r="I1955" s="181">
        <f t="shared" si="935"/>
        <v>0</v>
      </c>
      <c r="J1955" s="181">
        <f t="shared" ref="J1955" si="936">J1956+J1960+J1958</f>
        <v>7430</v>
      </c>
      <c r="K1955" s="181">
        <f t="shared" si="934"/>
        <v>15650</v>
      </c>
    </row>
    <row r="1956" spans="1:11" s="100" customFormat="1" hidden="1" x14ac:dyDescent="0.2">
      <c r="A1956" s="117" t="s">
        <v>810</v>
      </c>
      <c r="B1956" s="117" t="s">
        <v>973</v>
      </c>
      <c r="C1956" s="102">
        <v>43</v>
      </c>
      <c r="D1956" s="117"/>
      <c r="E1956" s="112">
        <v>311</v>
      </c>
      <c r="F1956" s="140"/>
      <c r="G1956" s="182"/>
      <c r="H1956" s="107">
        <f t="shared" ref="H1956:J1958" si="937">H1957</f>
        <v>7000</v>
      </c>
      <c r="I1956" s="107">
        <f t="shared" si="937"/>
        <v>0</v>
      </c>
      <c r="J1956" s="107">
        <f t="shared" si="937"/>
        <v>6400</v>
      </c>
      <c r="K1956" s="107">
        <f t="shared" si="934"/>
        <v>13400</v>
      </c>
    </row>
    <row r="1957" spans="1:11" ht="15" hidden="1" x14ac:dyDescent="0.2">
      <c r="A1957" s="95" t="s">
        <v>810</v>
      </c>
      <c r="B1957" s="95" t="s">
        <v>973</v>
      </c>
      <c r="C1957" s="94">
        <v>43</v>
      </c>
      <c r="D1957" s="95" t="s">
        <v>101</v>
      </c>
      <c r="E1957" s="118">
        <v>3111</v>
      </c>
      <c r="F1957" s="141" t="s">
        <v>33</v>
      </c>
      <c r="H1957" s="228">
        <v>7000</v>
      </c>
      <c r="I1957" s="228"/>
      <c r="J1957" s="228">
        <v>6400</v>
      </c>
      <c r="K1957" s="228">
        <f t="shared" si="934"/>
        <v>13400</v>
      </c>
    </row>
    <row r="1958" spans="1:11" s="100" customFormat="1" hidden="1" x14ac:dyDescent="0.2">
      <c r="A1958" s="117" t="s">
        <v>810</v>
      </c>
      <c r="B1958" s="117" t="s">
        <v>973</v>
      </c>
      <c r="C1958" s="102">
        <v>43</v>
      </c>
      <c r="D1958" s="117"/>
      <c r="E1958" s="112">
        <v>312</v>
      </c>
      <c r="F1958" s="140"/>
      <c r="G1958" s="182"/>
      <c r="H1958" s="107">
        <f t="shared" si="937"/>
        <v>20</v>
      </c>
      <c r="I1958" s="107">
        <f t="shared" si="937"/>
        <v>0</v>
      </c>
      <c r="J1958" s="107">
        <f t="shared" si="937"/>
        <v>0</v>
      </c>
      <c r="K1958" s="107">
        <f t="shared" si="934"/>
        <v>20</v>
      </c>
    </row>
    <row r="1959" spans="1:11" ht="15" hidden="1" x14ac:dyDescent="0.2">
      <c r="A1959" s="95" t="s">
        <v>810</v>
      </c>
      <c r="B1959" s="95" t="s">
        <v>973</v>
      </c>
      <c r="C1959" s="94">
        <v>43</v>
      </c>
      <c r="D1959" s="95" t="s">
        <v>101</v>
      </c>
      <c r="E1959" s="118">
        <v>3121</v>
      </c>
      <c r="F1959" s="141" t="s">
        <v>471</v>
      </c>
      <c r="H1959" s="228">
        <v>20</v>
      </c>
      <c r="I1959" s="228"/>
      <c r="J1959" s="228"/>
      <c r="K1959" s="228">
        <f t="shared" si="934"/>
        <v>20</v>
      </c>
    </row>
    <row r="1960" spans="1:11" hidden="1" x14ac:dyDescent="0.2">
      <c r="A1960" s="117" t="s">
        <v>810</v>
      </c>
      <c r="B1960" s="117" t="s">
        <v>973</v>
      </c>
      <c r="C1960" s="102">
        <v>43</v>
      </c>
      <c r="D1960" s="117"/>
      <c r="E1960" s="112">
        <v>313</v>
      </c>
      <c r="F1960" s="140"/>
      <c r="G1960" s="182"/>
      <c r="H1960" s="107">
        <f t="shared" ref="H1960:J1960" si="938">H1961</f>
        <v>1200</v>
      </c>
      <c r="I1960" s="107">
        <f t="shared" si="938"/>
        <v>0</v>
      </c>
      <c r="J1960" s="107">
        <f t="shared" si="938"/>
        <v>1030</v>
      </c>
      <c r="K1960" s="107">
        <f t="shared" si="934"/>
        <v>2230</v>
      </c>
    </row>
    <row r="1961" spans="1:11" s="100" customFormat="1" hidden="1" x14ac:dyDescent="0.2">
      <c r="A1961" s="95" t="s">
        <v>810</v>
      </c>
      <c r="B1961" s="95" t="s">
        <v>973</v>
      </c>
      <c r="C1961" s="94">
        <v>43</v>
      </c>
      <c r="D1961" s="95" t="s">
        <v>101</v>
      </c>
      <c r="E1961" s="118">
        <v>3132</v>
      </c>
      <c r="F1961" s="141" t="s">
        <v>40</v>
      </c>
      <c r="G1961" s="133"/>
      <c r="H1961" s="228">
        <v>1200</v>
      </c>
      <c r="I1961" s="228"/>
      <c r="J1961" s="228">
        <v>1030</v>
      </c>
      <c r="K1961" s="228">
        <f t="shared" si="934"/>
        <v>2230</v>
      </c>
    </row>
    <row r="1962" spans="1:11" hidden="1" x14ac:dyDescent="0.2">
      <c r="A1962" s="183" t="s">
        <v>810</v>
      </c>
      <c r="B1962" s="183" t="s">
        <v>973</v>
      </c>
      <c r="C1962" s="165">
        <v>43</v>
      </c>
      <c r="D1962" s="164"/>
      <c r="E1962" s="166">
        <v>32</v>
      </c>
      <c r="F1962" s="167"/>
      <c r="G1962" s="167"/>
      <c r="H1962" s="181">
        <f t="shared" ref="H1962:I1962" si="939">H1963+H1967</f>
        <v>59550</v>
      </c>
      <c r="I1962" s="181">
        <f t="shared" si="939"/>
        <v>57750</v>
      </c>
      <c r="J1962" s="181">
        <f t="shared" ref="J1962" si="940">J1963+J1967</f>
        <v>0</v>
      </c>
      <c r="K1962" s="181">
        <f t="shared" si="934"/>
        <v>1800</v>
      </c>
    </row>
    <row r="1963" spans="1:11" hidden="1" x14ac:dyDescent="0.2">
      <c r="A1963" s="117" t="s">
        <v>810</v>
      </c>
      <c r="B1963" s="117" t="s">
        <v>973</v>
      </c>
      <c r="C1963" s="102">
        <v>43</v>
      </c>
      <c r="D1963" s="117"/>
      <c r="E1963" s="112">
        <v>321</v>
      </c>
      <c r="F1963" s="140"/>
      <c r="G1963" s="182"/>
      <c r="H1963" s="107">
        <f t="shared" ref="H1963:I1963" si="941">SUM(H1964:H1966)</f>
        <v>8050</v>
      </c>
      <c r="I1963" s="107">
        <f t="shared" si="941"/>
        <v>6250</v>
      </c>
      <c r="J1963" s="107">
        <f t="shared" ref="J1963" si="942">SUM(J1964:J1966)</f>
        <v>0</v>
      </c>
      <c r="K1963" s="107">
        <f t="shared" si="934"/>
        <v>1800</v>
      </c>
    </row>
    <row r="1964" spans="1:11" ht="15" hidden="1" x14ac:dyDescent="0.2">
      <c r="A1964" s="95" t="s">
        <v>810</v>
      </c>
      <c r="B1964" s="95" t="s">
        <v>973</v>
      </c>
      <c r="C1964" s="94">
        <v>43</v>
      </c>
      <c r="D1964" s="95" t="s">
        <v>101</v>
      </c>
      <c r="E1964" s="118">
        <v>3211</v>
      </c>
      <c r="F1964" s="141" t="s">
        <v>42</v>
      </c>
      <c r="H1964" s="228">
        <v>3000</v>
      </c>
      <c r="I1964" s="228">
        <v>1500</v>
      </c>
      <c r="J1964" s="228"/>
      <c r="K1964" s="228">
        <f t="shared" si="934"/>
        <v>1500</v>
      </c>
    </row>
    <row r="1965" spans="1:11" s="100" customFormat="1" ht="30" hidden="1" x14ac:dyDescent="0.2">
      <c r="A1965" s="95" t="s">
        <v>810</v>
      </c>
      <c r="B1965" s="95" t="s">
        <v>973</v>
      </c>
      <c r="C1965" s="94">
        <v>43</v>
      </c>
      <c r="D1965" s="95" t="s">
        <v>101</v>
      </c>
      <c r="E1965" s="118">
        <v>3212</v>
      </c>
      <c r="F1965" s="141" t="s">
        <v>43</v>
      </c>
      <c r="G1965" s="133"/>
      <c r="H1965" s="228">
        <v>550</v>
      </c>
      <c r="I1965" s="228">
        <v>250</v>
      </c>
      <c r="J1965" s="228"/>
      <c r="K1965" s="228">
        <f t="shared" si="934"/>
        <v>300</v>
      </c>
    </row>
    <row r="1966" spans="1:11" ht="15" hidden="1" x14ac:dyDescent="0.2">
      <c r="A1966" s="95" t="s">
        <v>810</v>
      </c>
      <c r="B1966" s="95" t="s">
        <v>973</v>
      </c>
      <c r="C1966" s="94">
        <v>43</v>
      </c>
      <c r="D1966" s="95" t="s">
        <v>101</v>
      </c>
      <c r="E1966" s="118">
        <v>3213</v>
      </c>
      <c r="F1966" s="141" t="s">
        <v>44</v>
      </c>
      <c r="H1966" s="228">
        <v>4500</v>
      </c>
      <c r="I1966" s="228">
        <v>4500</v>
      </c>
      <c r="J1966" s="228"/>
      <c r="K1966" s="228">
        <f t="shared" si="934"/>
        <v>0</v>
      </c>
    </row>
    <row r="1967" spans="1:11" hidden="1" x14ac:dyDescent="0.2">
      <c r="A1967" s="117" t="s">
        <v>810</v>
      </c>
      <c r="B1967" s="117" t="s">
        <v>973</v>
      </c>
      <c r="C1967" s="102">
        <v>43</v>
      </c>
      <c r="D1967" s="117"/>
      <c r="E1967" s="112">
        <v>323</v>
      </c>
      <c r="F1967" s="140"/>
      <c r="G1967" s="182"/>
      <c r="H1967" s="107">
        <f t="shared" ref="H1967:I1967" si="943">SUM(H1968:H1969)</f>
        <v>51500</v>
      </c>
      <c r="I1967" s="107">
        <f t="shared" si="943"/>
        <v>51500</v>
      </c>
      <c r="J1967" s="107">
        <f t="shared" ref="J1967" si="944">SUM(J1968:J1969)</f>
        <v>0</v>
      </c>
      <c r="K1967" s="107">
        <f t="shared" si="934"/>
        <v>0</v>
      </c>
    </row>
    <row r="1968" spans="1:11" ht="15" hidden="1" x14ac:dyDescent="0.2">
      <c r="A1968" s="95" t="s">
        <v>810</v>
      </c>
      <c r="B1968" s="95" t="s">
        <v>973</v>
      </c>
      <c r="C1968" s="94">
        <v>43</v>
      </c>
      <c r="D1968" s="95" t="s">
        <v>101</v>
      </c>
      <c r="E1968" s="118">
        <v>3233</v>
      </c>
      <c r="F1968" s="141" t="s">
        <v>54</v>
      </c>
      <c r="H1968" s="228">
        <v>1500</v>
      </c>
      <c r="I1968" s="228">
        <v>1500</v>
      </c>
      <c r="J1968" s="228"/>
      <c r="K1968" s="228">
        <f t="shared" si="934"/>
        <v>0</v>
      </c>
    </row>
    <row r="1969" spans="1:11" s="100" customFormat="1" hidden="1" x14ac:dyDescent="0.2">
      <c r="A1969" s="95" t="s">
        <v>810</v>
      </c>
      <c r="B1969" s="95" t="s">
        <v>973</v>
      </c>
      <c r="C1969" s="94">
        <v>43</v>
      </c>
      <c r="D1969" s="95" t="s">
        <v>101</v>
      </c>
      <c r="E1969" s="118">
        <v>3237</v>
      </c>
      <c r="F1969" s="141" t="s">
        <v>58</v>
      </c>
      <c r="G1969" s="133"/>
      <c r="H1969" s="228">
        <v>50000</v>
      </c>
      <c r="I1969" s="228">
        <v>50000</v>
      </c>
      <c r="J1969" s="228"/>
      <c r="K1969" s="228">
        <f t="shared" si="934"/>
        <v>0</v>
      </c>
    </row>
    <row r="1970" spans="1:11" hidden="1" x14ac:dyDescent="0.2">
      <c r="A1970" s="183" t="s">
        <v>810</v>
      </c>
      <c r="B1970" s="183" t="s">
        <v>973</v>
      </c>
      <c r="C1970" s="165">
        <v>43</v>
      </c>
      <c r="D1970" s="164"/>
      <c r="E1970" s="166">
        <v>42</v>
      </c>
      <c r="F1970" s="167"/>
      <c r="G1970" s="167"/>
      <c r="H1970" s="181">
        <f t="shared" ref="H1970:I1970" si="945">H1971+H1973</f>
        <v>152500</v>
      </c>
      <c r="I1970" s="181">
        <f t="shared" si="945"/>
        <v>0</v>
      </c>
      <c r="J1970" s="181">
        <f t="shared" ref="J1970" si="946">J1971+J1973</f>
        <v>0</v>
      </c>
      <c r="K1970" s="181">
        <f t="shared" si="934"/>
        <v>152500</v>
      </c>
    </row>
    <row r="1971" spans="1:11" s="100" customFormat="1" hidden="1" x14ac:dyDescent="0.2">
      <c r="A1971" s="117" t="s">
        <v>810</v>
      </c>
      <c r="B1971" s="117" t="s">
        <v>973</v>
      </c>
      <c r="C1971" s="102">
        <v>43</v>
      </c>
      <c r="D1971" s="117"/>
      <c r="E1971" s="112">
        <v>422</v>
      </c>
      <c r="F1971" s="140"/>
      <c r="G1971" s="182"/>
      <c r="H1971" s="107">
        <f t="shared" ref="H1971:J1971" si="947">H1972</f>
        <v>112500</v>
      </c>
      <c r="I1971" s="107">
        <f t="shared" si="947"/>
        <v>0</v>
      </c>
      <c r="J1971" s="107">
        <f t="shared" si="947"/>
        <v>0</v>
      </c>
      <c r="K1971" s="107">
        <f t="shared" si="934"/>
        <v>112500</v>
      </c>
    </row>
    <row r="1972" spans="1:11" ht="15" hidden="1" x14ac:dyDescent="0.2">
      <c r="A1972" s="95" t="s">
        <v>810</v>
      </c>
      <c r="B1972" s="95" t="s">
        <v>973</v>
      </c>
      <c r="C1972" s="94">
        <v>43</v>
      </c>
      <c r="D1972" s="95" t="s">
        <v>101</v>
      </c>
      <c r="E1972" s="118">
        <v>4221</v>
      </c>
      <c r="F1972" s="141" t="s">
        <v>944</v>
      </c>
      <c r="H1972" s="228">
        <v>112500</v>
      </c>
      <c r="I1972" s="228"/>
      <c r="J1972" s="228"/>
      <c r="K1972" s="228">
        <f t="shared" si="934"/>
        <v>112500</v>
      </c>
    </row>
    <row r="1973" spans="1:11" hidden="1" x14ac:dyDescent="0.2">
      <c r="A1973" s="117" t="s">
        <v>810</v>
      </c>
      <c r="B1973" s="117" t="s">
        <v>973</v>
      </c>
      <c r="C1973" s="102">
        <v>43</v>
      </c>
      <c r="D1973" s="117"/>
      <c r="E1973" s="112">
        <v>426</v>
      </c>
      <c r="F1973" s="140"/>
      <c r="G1973" s="182"/>
      <c r="H1973" s="107">
        <f t="shared" ref="H1973:J1973" si="948">SUM(H1974:H1974)</f>
        <v>40000</v>
      </c>
      <c r="I1973" s="107">
        <f t="shared" si="948"/>
        <v>0</v>
      </c>
      <c r="J1973" s="107">
        <f t="shared" si="948"/>
        <v>0</v>
      </c>
      <c r="K1973" s="107">
        <f t="shared" si="934"/>
        <v>40000</v>
      </c>
    </row>
    <row r="1974" spans="1:11" s="100" customFormat="1" hidden="1" x14ac:dyDescent="0.2">
      <c r="A1974" s="95" t="s">
        <v>810</v>
      </c>
      <c r="B1974" s="95" t="s">
        <v>973</v>
      </c>
      <c r="C1974" s="94">
        <v>43</v>
      </c>
      <c r="D1974" s="95" t="s">
        <v>101</v>
      </c>
      <c r="E1974" s="118">
        <v>4262</v>
      </c>
      <c r="F1974" s="141" t="s">
        <v>218</v>
      </c>
      <c r="G1974" s="133"/>
      <c r="H1974" s="228">
        <v>40000</v>
      </c>
      <c r="I1974" s="228"/>
      <c r="J1974" s="228"/>
      <c r="K1974" s="228">
        <f t="shared" si="934"/>
        <v>40000</v>
      </c>
    </row>
    <row r="1975" spans="1:11" s="223" customFormat="1" hidden="1" x14ac:dyDescent="0.2">
      <c r="A1975" s="194" t="s">
        <v>810</v>
      </c>
      <c r="B1975" s="194" t="s">
        <v>973</v>
      </c>
      <c r="C1975" s="165">
        <v>43</v>
      </c>
      <c r="D1975" s="194"/>
      <c r="E1975" s="318">
        <v>45</v>
      </c>
      <c r="F1975" s="319"/>
      <c r="G1975" s="320"/>
      <c r="H1975" s="181">
        <f t="shared" ref="H1975:J1976" si="949">H1976</f>
        <v>20000</v>
      </c>
      <c r="I1975" s="181">
        <f t="shared" si="949"/>
        <v>0</v>
      </c>
      <c r="J1975" s="181">
        <f t="shared" si="949"/>
        <v>0</v>
      </c>
      <c r="K1975" s="181">
        <f t="shared" si="934"/>
        <v>20000</v>
      </c>
    </row>
    <row r="1976" spans="1:11" s="223" customFormat="1" hidden="1" x14ac:dyDescent="0.2">
      <c r="A1976" s="117" t="s">
        <v>810</v>
      </c>
      <c r="B1976" s="117" t="s">
        <v>973</v>
      </c>
      <c r="C1976" s="102">
        <v>43</v>
      </c>
      <c r="D1976" s="117"/>
      <c r="E1976" s="112">
        <v>452</v>
      </c>
      <c r="F1976" s="140"/>
      <c r="G1976" s="182"/>
      <c r="H1976" s="156">
        <f t="shared" si="949"/>
        <v>20000</v>
      </c>
      <c r="I1976" s="156">
        <f t="shared" si="949"/>
        <v>0</v>
      </c>
      <c r="J1976" s="156">
        <f t="shared" si="949"/>
        <v>0</v>
      </c>
      <c r="K1976" s="156">
        <f t="shared" si="934"/>
        <v>20000</v>
      </c>
    </row>
    <row r="1977" spans="1:11" s="223" customFormat="1" hidden="1" x14ac:dyDescent="0.2">
      <c r="A1977" s="95" t="s">
        <v>810</v>
      </c>
      <c r="B1977" s="95" t="s">
        <v>973</v>
      </c>
      <c r="C1977" s="94">
        <v>43</v>
      </c>
      <c r="D1977" s="95" t="s">
        <v>101</v>
      </c>
      <c r="E1977" s="118">
        <v>4521</v>
      </c>
      <c r="F1977" s="141" t="s">
        <v>92</v>
      </c>
      <c r="G1977" s="133"/>
      <c r="H1977" s="228">
        <v>20000</v>
      </c>
      <c r="I1977" s="228"/>
      <c r="J1977" s="228"/>
      <c r="K1977" s="228">
        <f t="shared" si="934"/>
        <v>20000</v>
      </c>
    </row>
    <row r="1978" spans="1:11" hidden="1" x14ac:dyDescent="0.2">
      <c r="A1978" s="183" t="s">
        <v>810</v>
      </c>
      <c r="B1978" s="183" t="s">
        <v>973</v>
      </c>
      <c r="C1978" s="165">
        <v>51</v>
      </c>
      <c r="D1978" s="164"/>
      <c r="E1978" s="166">
        <v>31</v>
      </c>
      <c r="F1978" s="167"/>
      <c r="G1978" s="167"/>
      <c r="H1978" s="181">
        <f t="shared" ref="H1978:I1978" si="950">H1979+H1983+H1981</f>
        <v>0</v>
      </c>
      <c r="I1978" s="181">
        <f t="shared" si="950"/>
        <v>0</v>
      </c>
      <c r="J1978" s="181">
        <f t="shared" ref="J1978" si="951">J1979+J1983+J1981</f>
        <v>15650</v>
      </c>
      <c r="K1978" s="181">
        <f t="shared" si="934"/>
        <v>15650</v>
      </c>
    </row>
    <row r="1979" spans="1:11" s="100" customFormat="1" hidden="1" x14ac:dyDescent="0.2">
      <c r="A1979" s="117" t="s">
        <v>810</v>
      </c>
      <c r="B1979" s="117" t="s">
        <v>973</v>
      </c>
      <c r="C1979" s="102">
        <v>51</v>
      </c>
      <c r="D1979" s="117"/>
      <c r="E1979" s="112">
        <v>311</v>
      </c>
      <c r="F1979" s="140"/>
      <c r="G1979" s="182"/>
      <c r="H1979" s="107">
        <f t="shared" ref="H1979:J1981" si="952">H1980</f>
        <v>0</v>
      </c>
      <c r="I1979" s="107">
        <f t="shared" si="952"/>
        <v>0</v>
      </c>
      <c r="J1979" s="107">
        <f t="shared" si="952"/>
        <v>13400</v>
      </c>
      <c r="K1979" s="107">
        <f t="shared" si="934"/>
        <v>13400</v>
      </c>
    </row>
    <row r="1980" spans="1:11" ht="15" hidden="1" x14ac:dyDescent="0.2">
      <c r="A1980" s="95" t="s">
        <v>810</v>
      </c>
      <c r="B1980" s="95" t="s">
        <v>973</v>
      </c>
      <c r="C1980" s="94">
        <v>51</v>
      </c>
      <c r="D1980" s="95" t="s">
        <v>101</v>
      </c>
      <c r="E1980" s="118">
        <v>3111</v>
      </c>
      <c r="F1980" s="141" t="s">
        <v>33</v>
      </c>
      <c r="H1980" s="228"/>
      <c r="I1980" s="228"/>
      <c r="J1980" s="228">
        <v>13400</v>
      </c>
      <c r="K1980" s="228">
        <f t="shared" si="934"/>
        <v>13400</v>
      </c>
    </row>
    <row r="1981" spans="1:11" s="100" customFormat="1" hidden="1" x14ac:dyDescent="0.2">
      <c r="A1981" s="117" t="s">
        <v>810</v>
      </c>
      <c r="B1981" s="117" t="s">
        <v>973</v>
      </c>
      <c r="C1981" s="102">
        <v>51</v>
      </c>
      <c r="D1981" s="117"/>
      <c r="E1981" s="112">
        <v>312</v>
      </c>
      <c r="F1981" s="140"/>
      <c r="G1981" s="182"/>
      <c r="H1981" s="107">
        <f t="shared" si="952"/>
        <v>0</v>
      </c>
      <c r="I1981" s="107">
        <f t="shared" si="952"/>
        <v>0</v>
      </c>
      <c r="J1981" s="107">
        <f t="shared" si="952"/>
        <v>20</v>
      </c>
      <c r="K1981" s="107">
        <f t="shared" si="934"/>
        <v>20</v>
      </c>
    </row>
    <row r="1982" spans="1:11" ht="15" hidden="1" x14ac:dyDescent="0.2">
      <c r="A1982" s="95" t="s">
        <v>810</v>
      </c>
      <c r="B1982" s="95" t="s">
        <v>973</v>
      </c>
      <c r="C1982" s="94">
        <v>51</v>
      </c>
      <c r="D1982" s="95" t="s">
        <v>101</v>
      </c>
      <c r="E1982" s="118">
        <v>3121</v>
      </c>
      <c r="F1982" s="141" t="s">
        <v>471</v>
      </c>
      <c r="H1982" s="228"/>
      <c r="I1982" s="228"/>
      <c r="J1982" s="228">
        <v>20</v>
      </c>
      <c r="K1982" s="228">
        <f t="shared" si="934"/>
        <v>20</v>
      </c>
    </row>
    <row r="1983" spans="1:11" hidden="1" x14ac:dyDescent="0.2">
      <c r="A1983" s="117" t="s">
        <v>810</v>
      </c>
      <c r="B1983" s="117" t="s">
        <v>973</v>
      </c>
      <c r="C1983" s="102">
        <v>51</v>
      </c>
      <c r="D1983" s="117"/>
      <c r="E1983" s="112">
        <v>313</v>
      </c>
      <c r="F1983" s="140"/>
      <c r="G1983" s="182"/>
      <c r="H1983" s="107">
        <f t="shared" ref="H1983:J1983" si="953">H1984</f>
        <v>0</v>
      </c>
      <c r="I1983" s="107">
        <f t="shared" si="953"/>
        <v>0</v>
      </c>
      <c r="J1983" s="107">
        <f t="shared" si="953"/>
        <v>2230</v>
      </c>
      <c r="K1983" s="107">
        <f t="shared" si="934"/>
        <v>2230</v>
      </c>
    </row>
    <row r="1984" spans="1:11" s="100" customFormat="1" hidden="1" x14ac:dyDescent="0.2">
      <c r="A1984" s="95" t="s">
        <v>810</v>
      </c>
      <c r="B1984" s="95" t="s">
        <v>973</v>
      </c>
      <c r="C1984" s="94">
        <v>51</v>
      </c>
      <c r="D1984" s="95" t="s">
        <v>101</v>
      </c>
      <c r="E1984" s="118">
        <v>3132</v>
      </c>
      <c r="F1984" s="141" t="s">
        <v>40</v>
      </c>
      <c r="G1984" s="133"/>
      <c r="H1984" s="228"/>
      <c r="I1984" s="228"/>
      <c r="J1984" s="228">
        <v>2230</v>
      </c>
      <c r="K1984" s="228">
        <f t="shared" si="934"/>
        <v>2230</v>
      </c>
    </row>
    <row r="1985" spans="1:11" hidden="1" x14ac:dyDescent="0.2">
      <c r="A1985" s="183" t="s">
        <v>810</v>
      </c>
      <c r="B1985" s="183" t="s">
        <v>973</v>
      </c>
      <c r="C1985" s="165">
        <v>51</v>
      </c>
      <c r="D1985" s="164"/>
      <c r="E1985" s="166">
        <v>32</v>
      </c>
      <c r="F1985" s="167"/>
      <c r="G1985" s="167"/>
      <c r="H1985" s="181">
        <f t="shared" ref="H1985:I1985" si="954">H1986+H1990</f>
        <v>0</v>
      </c>
      <c r="I1985" s="181">
        <f t="shared" si="954"/>
        <v>0</v>
      </c>
      <c r="J1985" s="181">
        <f t="shared" ref="J1985" si="955">J1986+J1990</f>
        <v>1800</v>
      </c>
      <c r="K1985" s="181">
        <f t="shared" si="934"/>
        <v>1800</v>
      </c>
    </row>
    <row r="1986" spans="1:11" hidden="1" x14ac:dyDescent="0.2">
      <c r="A1986" s="117" t="s">
        <v>810</v>
      </c>
      <c r="B1986" s="117" t="s">
        <v>973</v>
      </c>
      <c r="C1986" s="102">
        <v>51</v>
      </c>
      <c r="D1986" s="117"/>
      <c r="E1986" s="112">
        <v>321</v>
      </c>
      <c r="F1986" s="140"/>
      <c r="G1986" s="182"/>
      <c r="H1986" s="107">
        <f t="shared" ref="H1986:I1986" si="956">SUM(H1987:H1989)</f>
        <v>0</v>
      </c>
      <c r="I1986" s="107">
        <f t="shared" si="956"/>
        <v>0</v>
      </c>
      <c r="J1986" s="107">
        <f t="shared" ref="J1986" si="957">SUM(J1987:J1989)</f>
        <v>1800</v>
      </c>
      <c r="K1986" s="107">
        <f t="shared" si="934"/>
        <v>1800</v>
      </c>
    </row>
    <row r="1987" spans="1:11" ht="15" hidden="1" x14ac:dyDescent="0.2">
      <c r="A1987" s="95" t="s">
        <v>810</v>
      </c>
      <c r="B1987" s="95" t="s">
        <v>973</v>
      </c>
      <c r="C1987" s="94">
        <v>51</v>
      </c>
      <c r="D1987" s="95" t="s">
        <v>101</v>
      </c>
      <c r="E1987" s="118">
        <v>3211</v>
      </c>
      <c r="F1987" s="141" t="s">
        <v>42</v>
      </c>
      <c r="H1987" s="228"/>
      <c r="I1987" s="228"/>
      <c r="J1987" s="228">
        <v>1500</v>
      </c>
      <c r="K1987" s="228">
        <f t="shared" si="934"/>
        <v>1500</v>
      </c>
    </row>
    <row r="1988" spans="1:11" s="100" customFormat="1" ht="30" hidden="1" x14ac:dyDescent="0.2">
      <c r="A1988" s="95" t="s">
        <v>810</v>
      </c>
      <c r="B1988" s="95" t="s">
        <v>973</v>
      </c>
      <c r="C1988" s="94">
        <v>51</v>
      </c>
      <c r="D1988" s="95" t="s">
        <v>101</v>
      </c>
      <c r="E1988" s="118">
        <v>3212</v>
      </c>
      <c r="F1988" s="141" t="s">
        <v>43</v>
      </c>
      <c r="G1988" s="133"/>
      <c r="H1988" s="228"/>
      <c r="I1988" s="228"/>
      <c r="J1988" s="228">
        <v>300</v>
      </c>
      <c r="K1988" s="228">
        <f t="shared" si="934"/>
        <v>300</v>
      </c>
    </row>
    <row r="1989" spans="1:11" ht="15" hidden="1" x14ac:dyDescent="0.2">
      <c r="A1989" s="95" t="s">
        <v>810</v>
      </c>
      <c r="B1989" s="95" t="s">
        <v>973</v>
      </c>
      <c r="C1989" s="94">
        <v>51</v>
      </c>
      <c r="D1989" s="95" t="s">
        <v>101</v>
      </c>
      <c r="E1989" s="118">
        <v>3213</v>
      </c>
      <c r="F1989" s="141" t="s">
        <v>44</v>
      </c>
      <c r="H1989" s="228"/>
      <c r="I1989" s="228"/>
      <c r="J1989" s="228"/>
      <c r="K1989" s="228">
        <f t="shared" si="934"/>
        <v>0</v>
      </c>
    </row>
    <row r="1990" spans="1:11" hidden="1" x14ac:dyDescent="0.2">
      <c r="A1990" s="117" t="s">
        <v>810</v>
      </c>
      <c r="B1990" s="117" t="s">
        <v>973</v>
      </c>
      <c r="C1990" s="102">
        <v>51</v>
      </c>
      <c r="D1990" s="117"/>
      <c r="E1990" s="112">
        <v>323</v>
      </c>
      <c r="F1990" s="140"/>
      <c r="G1990" s="182"/>
      <c r="H1990" s="107">
        <f t="shared" ref="H1990:I1990" si="958">SUM(H1991:H1992)</f>
        <v>0</v>
      </c>
      <c r="I1990" s="107">
        <f t="shared" si="958"/>
        <v>0</v>
      </c>
      <c r="J1990" s="107">
        <f t="shared" ref="J1990" si="959">SUM(J1991:J1992)</f>
        <v>0</v>
      </c>
      <c r="K1990" s="107">
        <f t="shared" si="934"/>
        <v>0</v>
      </c>
    </row>
    <row r="1991" spans="1:11" ht="15" hidden="1" x14ac:dyDescent="0.2">
      <c r="A1991" s="95" t="s">
        <v>810</v>
      </c>
      <c r="B1991" s="95" t="s">
        <v>973</v>
      </c>
      <c r="C1991" s="94">
        <v>51</v>
      </c>
      <c r="D1991" s="95" t="s">
        <v>101</v>
      </c>
      <c r="E1991" s="118">
        <v>3233</v>
      </c>
      <c r="F1991" s="141" t="s">
        <v>54</v>
      </c>
      <c r="H1991" s="228"/>
      <c r="I1991" s="228"/>
      <c r="J1991" s="228"/>
      <c r="K1991" s="228">
        <f t="shared" si="934"/>
        <v>0</v>
      </c>
    </row>
    <row r="1992" spans="1:11" s="100" customFormat="1" hidden="1" x14ac:dyDescent="0.2">
      <c r="A1992" s="95" t="s">
        <v>810</v>
      </c>
      <c r="B1992" s="95" t="s">
        <v>973</v>
      </c>
      <c r="C1992" s="94">
        <v>51</v>
      </c>
      <c r="D1992" s="95" t="s">
        <v>101</v>
      </c>
      <c r="E1992" s="118">
        <v>3237</v>
      </c>
      <c r="F1992" s="141" t="s">
        <v>58</v>
      </c>
      <c r="G1992" s="133"/>
      <c r="H1992" s="228"/>
      <c r="I1992" s="228"/>
      <c r="J1992" s="228"/>
      <c r="K1992" s="228">
        <f t="shared" si="934"/>
        <v>0</v>
      </c>
    </row>
    <row r="1993" spans="1:11" hidden="1" x14ac:dyDescent="0.2">
      <c r="A1993" s="183" t="s">
        <v>810</v>
      </c>
      <c r="B1993" s="183" t="s">
        <v>973</v>
      </c>
      <c r="C1993" s="165">
        <v>51</v>
      </c>
      <c r="D1993" s="164"/>
      <c r="E1993" s="166">
        <v>42</v>
      </c>
      <c r="F1993" s="167"/>
      <c r="G1993" s="167"/>
      <c r="H1993" s="181">
        <f t="shared" ref="H1993:I1993" si="960">H1994+H1996</f>
        <v>0</v>
      </c>
      <c r="I1993" s="181">
        <f t="shared" si="960"/>
        <v>0</v>
      </c>
      <c r="J1993" s="181">
        <f t="shared" ref="J1993" si="961">J1994+J1996</f>
        <v>152500</v>
      </c>
      <c r="K1993" s="181">
        <f t="shared" si="934"/>
        <v>152500</v>
      </c>
    </row>
    <row r="1994" spans="1:11" s="100" customFormat="1" hidden="1" x14ac:dyDescent="0.2">
      <c r="A1994" s="117" t="s">
        <v>810</v>
      </c>
      <c r="B1994" s="117" t="s">
        <v>973</v>
      </c>
      <c r="C1994" s="102">
        <v>51</v>
      </c>
      <c r="D1994" s="117"/>
      <c r="E1994" s="112">
        <v>422</v>
      </c>
      <c r="F1994" s="140"/>
      <c r="G1994" s="182"/>
      <c r="H1994" s="107">
        <f t="shared" ref="H1994:J1994" si="962">H1995</f>
        <v>0</v>
      </c>
      <c r="I1994" s="107">
        <f t="shared" si="962"/>
        <v>0</v>
      </c>
      <c r="J1994" s="107">
        <f t="shared" si="962"/>
        <v>112500</v>
      </c>
      <c r="K1994" s="107">
        <f t="shared" si="934"/>
        <v>112500</v>
      </c>
    </row>
    <row r="1995" spans="1:11" ht="15" hidden="1" x14ac:dyDescent="0.2">
      <c r="A1995" s="95" t="s">
        <v>810</v>
      </c>
      <c r="B1995" s="95" t="s">
        <v>973</v>
      </c>
      <c r="C1995" s="94">
        <v>51</v>
      </c>
      <c r="D1995" s="95" t="s">
        <v>101</v>
      </c>
      <c r="E1995" s="118">
        <v>4221</v>
      </c>
      <c r="F1995" s="141" t="s">
        <v>944</v>
      </c>
      <c r="H1995" s="228"/>
      <c r="I1995" s="228"/>
      <c r="J1995" s="228">
        <v>112500</v>
      </c>
      <c r="K1995" s="228">
        <f t="shared" si="934"/>
        <v>112500</v>
      </c>
    </row>
    <row r="1996" spans="1:11" hidden="1" x14ac:dyDescent="0.2">
      <c r="A1996" s="117" t="s">
        <v>810</v>
      </c>
      <c r="B1996" s="117" t="s">
        <v>973</v>
      </c>
      <c r="C1996" s="102">
        <v>51</v>
      </c>
      <c r="D1996" s="117"/>
      <c r="E1996" s="112">
        <v>426</v>
      </c>
      <c r="F1996" s="140"/>
      <c r="G1996" s="182"/>
      <c r="H1996" s="107">
        <f t="shared" ref="H1996:J1996" si="963">SUM(H1997:H1997)</f>
        <v>0</v>
      </c>
      <c r="I1996" s="107">
        <f t="shared" si="963"/>
        <v>0</v>
      </c>
      <c r="J1996" s="107">
        <f t="shared" si="963"/>
        <v>40000</v>
      </c>
      <c r="K1996" s="107">
        <f t="shared" si="934"/>
        <v>40000</v>
      </c>
    </row>
    <row r="1997" spans="1:11" s="100" customFormat="1" hidden="1" x14ac:dyDescent="0.2">
      <c r="A1997" s="95" t="s">
        <v>810</v>
      </c>
      <c r="B1997" s="95" t="s">
        <v>973</v>
      </c>
      <c r="C1997" s="94">
        <v>51</v>
      </c>
      <c r="D1997" s="95" t="s">
        <v>101</v>
      </c>
      <c r="E1997" s="118">
        <v>4262</v>
      </c>
      <c r="F1997" s="141" t="s">
        <v>218</v>
      </c>
      <c r="G1997" s="133"/>
      <c r="H1997" s="228"/>
      <c r="I1997" s="228"/>
      <c r="J1997" s="228">
        <v>40000</v>
      </c>
      <c r="K1997" s="228">
        <f t="shared" si="934"/>
        <v>40000</v>
      </c>
    </row>
    <row r="1998" spans="1:11" s="223" customFormat="1" hidden="1" x14ac:dyDescent="0.2">
      <c r="A1998" s="194" t="s">
        <v>810</v>
      </c>
      <c r="B1998" s="194" t="s">
        <v>973</v>
      </c>
      <c r="C1998" s="165">
        <v>51</v>
      </c>
      <c r="D1998" s="194"/>
      <c r="E1998" s="318">
        <v>45</v>
      </c>
      <c r="F1998" s="319"/>
      <c r="G1998" s="320"/>
      <c r="H1998" s="181">
        <f t="shared" ref="H1998:J1999" si="964">H1999</f>
        <v>0</v>
      </c>
      <c r="I1998" s="181">
        <f t="shared" si="964"/>
        <v>0</v>
      </c>
      <c r="J1998" s="181">
        <f t="shared" si="964"/>
        <v>20000</v>
      </c>
      <c r="K1998" s="181">
        <f t="shared" si="934"/>
        <v>20000</v>
      </c>
    </row>
    <row r="1999" spans="1:11" s="223" customFormat="1" hidden="1" x14ac:dyDescent="0.2">
      <c r="A1999" s="117" t="s">
        <v>810</v>
      </c>
      <c r="B1999" s="117" t="s">
        <v>973</v>
      </c>
      <c r="C1999" s="102">
        <v>51</v>
      </c>
      <c r="D1999" s="117"/>
      <c r="E1999" s="112">
        <v>452</v>
      </c>
      <c r="F1999" s="140"/>
      <c r="G1999" s="182"/>
      <c r="H1999" s="156">
        <f t="shared" si="964"/>
        <v>0</v>
      </c>
      <c r="I1999" s="156">
        <f t="shared" si="964"/>
        <v>0</v>
      </c>
      <c r="J1999" s="156">
        <f t="shared" si="964"/>
        <v>20000</v>
      </c>
      <c r="K1999" s="156">
        <f t="shared" si="934"/>
        <v>20000</v>
      </c>
    </row>
    <row r="2000" spans="1:11" s="223" customFormat="1" hidden="1" x14ac:dyDescent="0.2">
      <c r="A2000" s="95" t="s">
        <v>810</v>
      </c>
      <c r="B2000" s="95" t="s">
        <v>973</v>
      </c>
      <c r="C2000" s="94">
        <v>51</v>
      </c>
      <c r="D2000" s="95" t="s">
        <v>101</v>
      </c>
      <c r="E2000" s="118">
        <v>4521</v>
      </c>
      <c r="F2000" s="141" t="s">
        <v>92</v>
      </c>
      <c r="G2000" s="133"/>
      <c r="H2000" s="228"/>
      <c r="I2000" s="228"/>
      <c r="J2000" s="228">
        <v>20000</v>
      </c>
      <c r="K2000" s="228">
        <f t="shared" si="934"/>
        <v>20000</v>
      </c>
    </row>
    <row r="2001" spans="1:11" hidden="1" x14ac:dyDescent="0.2">
      <c r="A2001" s="183" t="s">
        <v>810</v>
      </c>
      <c r="B2001" s="183" t="s">
        <v>973</v>
      </c>
      <c r="C2001" s="165">
        <v>559</v>
      </c>
      <c r="D2001" s="164"/>
      <c r="E2001" s="166">
        <v>31</v>
      </c>
      <c r="F2001" s="167"/>
      <c r="G2001" s="167"/>
      <c r="H2001" s="181">
        <f t="shared" ref="H2001:I2001" si="965">H2002+H2006+H2004</f>
        <v>0</v>
      </c>
      <c r="I2001" s="181">
        <f t="shared" si="965"/>
        <v>0</v>
      </c>
      <c r="J2001" s="181">
        <f t="shared" ref="J2001" si="966">J2002+J2006+J2004</f>
        <v>0</v>
      </c>
      <c r="K2001" s="181">
        <f t="shared" si="934"/>
        <v>0</v>
      </c>
    </row>
    <row r="2002" spans="1:11" hidden="1" x14ac:dyDescent="0.2">
      <c r="A2002" s="117" t="s">
        <v>810</v>
      </c>
      <c r="B2002" s="117" t="s">
        <v>973</v>
      </c>
      <c r="C2002" s="102">
        <v>559</v>
      </c>
      <c r="D2002" s="117"/>
      <c r="E2002" s="112">
        <v>311</v>
      </c>
      <c r="F2002" s="140"/>
      <c r="G2002" s="182"/>
      <c r="H2002" s="267">
        <f t="shared" ref="H2002:J2002" si="967">H2003</f>
        <v>0</v>
      </c>
      <c r="I2002" s="107">
        <f t="shared" si="967"/>
        <v>0</v>
      </c>
      <c r="J2002" s="107">
        <f t="shared" si="967"/>
        <v>0</v>
      </c>
      <c r="K2002" s="107">
        <f t="shared" si="934"/>
        <v>0</v>
      </c>
    </row>
    <row r="2003" spans="1:11" hidden="1" x14ac:dyDescent="0.2">
      <c r="A2003" s="95" t="s">
        <v>810</v>
      </c>
      <c r="B2003" s="95" t="s">
        <v>973</v>
      </c>
      <c r="C2003" s="94">
        <v>559</v>
      </c>
      <c r="D2003" s="95" t="s">
        <v>101</v>
      </c>
      <c r="E2003" s="118">
        <v>3111</v>
      </c>
      <c r="F2003" s="141" t="s">
        <v>33</v>
      </c>
      <c r="H2003" s="267">
        <v>0</v>
      </c>
      <c r="I2003" s="228">
        <v>0</v>
      </c>
      <c r="J2003" s="228"/>
      <c r="K2003" s="228">
        <f t="shared" si="934"/>
        <v>0</v>
      </c>
    </row>
    <row r="2004" spans="1:11" s="100" customFormat="1" hidden="1" x14ac:dyDescent="0.2">
      <c r="A2004" s="117" t="s">
        <v>810</v>
      </c>
      <c r="B2004" s="117" t="s">
        <v>973</v>
      </c>
      <c r="C2004" s="102">
        <v>559</v>
      </c>
      <c r="D2004" s="117"/>
      <c r="E2004" s="112">
        <v>312</v>
      </c>
      <c r="F2004" s="140"/>
      <c r="G2004" s="182"/>
      <c r="H2004" s="267">
        <f t="shared" ref="H2004:J2004" si="968">H2005</f>
        <v>0</v>
      </c>
      <c r="I2004" s="107">
        <f t="shared" si="968"/>
        <v>0</v>
      </c>
      <c r="J2004" s="107">
        <f t="shared" si="968"/>
        <v>0</v>
      </c>
      <c r="K2004" s="107">
        <f t="shared" si="934"/>
        <v>0</v>
      </c>
    </row>
    <row r="2005" spans="1:11" hidden="1" x14ac:dyDescent="0.2">
      <c r="A2005" s="95" t="s">
        <v>810</v>
      </c>
      <c r="B2005" s="95" t="s">
        <v>973</v>
      </c>
      <c r="C2005" s="94">
        <v>559</v>
      </c>
      <c r="D2005" s="95" t="s">
        <v>101</v>
      </c>
      <c r="E2005" s="118">
        <v>3121</v>
      </c>
      <c r="F2005" s="141" t="s">
        <v>471</v>
      </c>
      <c r="H2005" s="267">
        <v>0</v>
      </c>
      <c r="I2005" s="228">
        <v>0</v>
      </c>
      <c r="J2005" s="228"/>
      <c r="K2005" s="228">
        <f t="shared" si="934"/>
        <v>0</v>
      </c>
    </row>
    <row r="2006" spans="1:11" hidden="1" x14ac:dyDescent="0.2">
      <c r="A2006" s="117" t="s">
        <v>810</v>
      </c>
      <c r="B2006" s="117" t="s">
        <v>973</v>
      </c>
      <c r="C2006" s="102">
        <v>559</v>
      </c>
      <c r="D2006" s="117"/>
      <c r="E2006" s="112">
        <v>313</v>
      </c>
      <c r="F2006" s="140"/>
      <c r="G2006" s="182"/>
      <c r="H2006" s="267">
        <f t="shared" ref="H2006:J2006" si="969">H2007</f>
        <v>0</v>
      </c>
      <c r="I2006" s="107">
        <f t="shared" si="969"/>
        <v>0</v>
      </c>
      <c r="J2006" s="107">
        <f t="shared" si="969"/>
        <v>0</v>
      </c>
      <c r="K2006" s="107">
        <f t="shared" si="934"/>
        <v>0</v>
      </c>
    </row>
    <row r="2007" spans="1:11" hidden="1" x14ac:dyDescent="0.2">
      <c r="A2007" s="95" t="s">
        <v>810</v>
      </c>
      <c r="B2007" s="95" t="s">
        <v>973</v>
      </c>
      <c r="C2007" s="94">
        <v>559</v>
      </c>
      <c r="D2007" s="95" t="s">
        <v>101</v>
      </c>
      <c r="E2007" s="118">
        <v>3132</v>
      </c>
      <c r="F2007" s="141" t="s">
        <v>40</v>
      </c>
      <c r="H2007" s="267">
        <v>0</v>
      </c>
      <c r="I2007" s="228">
        <v>0</v>
      </c>
      <c r="J2007" s="228"/>
      <c r="K2007" s="228">
        <f t="shared" si="934"/>
        <v>0</v>
      </c>
    </row>
    <row r="2008" spans="1:11" hidden="1" x14ac:dyDescent="0.2">
      <c r="A2008" s="183" t="s">
        <v>810</v>
      </c>
      <c r="B2008" s="183" t="s">
        <v>973</v>
      </c>
      <c r="C2008" s="165">
        <v>559</v>
      </c>
      <c r="D2008" s="164"/>
      <c r="E2008" s="166">
        <v>32</v>
      </c>
      <c r="F2008" s="167"/>
      <c r="G2008" s="167"/>
      <c r="H2008" s="181">
        <f t="shared" ref="H2008:I2008" si="970">H2009+H2013</f>
        <v>0</v>
      </c>
      <c r="I2008" s="181">
        <f t="shared" si="970"/>
        <v>0</v>
      </c>
      <c r="J2008" s="181">
        <f t="shared" ref="J2008" si="971">J2009+J2013</f>
        <v>0</v>
      </c>
      <c r="K2008" s="181">
        <f t="shared" si="934"/>
        <v>0</v>
      </c>
    </row>
    <row r="2009" spans="1:11" hidden="1" x14ac:dyDescent="0.2">
      <c r="A2009" s="117" t="s">
        <v>810</v>
      </c>
      <c r="B2009" s="117" t="s">
        <v>973</v>
      </c>
      <c r="C2009" s="102">
        <v>559</v>
      </c>
      <c r="D2009" s="117"/>
      <c r="E2009" s="112">
        <v>321</v>
      </c>
      <c r="F2009" s="140"/>
      <c r="G2009" s="182"/>
      <c r="H2009" s="148">
        <f t="shared" ref="H2009:I2009" si="972">SUM(H2010:H2012)</f>
        <v>0</v>
      </c>
      <c r="I2009" s="107">
        <f t="shared" si="972"/>
        <v>0</v>
      </c>
      <c r="J2009" s="107">
        <f t="shared" ref="J2009" si="973">SUM(J2010:J2012)</f>
        <v>0</v>
      </c>
      <c r="K2009" s="107">
        <f t="shared" si="934"/>
        <v>0</v>
      </c>
    </row>
    <row r="2010" spans="1:11" hidden="1" x14ac:dyDescent="0.2">
      <c r="A2010" s="95" t="s">
        <v>810</v>
      </c>
      <c r="B2010" s="95" t="s">
        <v>973</v>
      </c>
      <c r="C2010" s="94">
        <v>559</v>
      </c>
      <c r="D2010" s="95" t="s">
        <v>101</v>
      </c>
      <c r="E2010" s="118">
        <v>3211</v>
      </c>
      <c r="F2010" s="141" t="s">
        <v>42</v>
      </c>
      <c r="H2010" s="156">
        <v>0</v>
      </c>
      <c r="I2010" s="228"/>
      <c r="J2010" s="228"/>
      <c r="K2010" s="228">
        <f t="shared" si="934"/>
        <v>0</v>
      </c>
    </row>
    <row r="2011" spans="1:11" s="100" customFormat="1" ht="30" hidden="1" x14ac:dyDescent="0.2">
      <c r="A2011" s="95" t="s">
        <v>810</v>
      </c>
      <c r="B2011" s="95" t="s">
        <v>973</v>
      </c>
      <c r="C2011" s="94">
        <v>559</v>
      </c>
      <c r="D2011" s="95" t="s">
        <v>101</v>
      </c>
      <c r="E2011" s="118">
        <v>3212</v>
      </c>
      <c r="F2011" s="141" t="s">
        <v>43</v>
      </c>
      <c r="G2011" s="133"/>
      <c r="H2011" s="156">
        <v>0</v>
      </c>
      <c r="I2011" s="228">
        <v>0</v>
      </c>
      <c r="J2011" s="228"/>
      <c r="K2011" s="228">
        <f t="shared" si="934"/>
        <v>0</v>
      </c>
    </row>
    <row r="2012" spans="1:11" hidden="1" x14ac:dyDescent="0.2">
      <c r="A2012" s="95" t="s">
        <v>810</v>
      </c>
      <c r="B2012" s="95" t="s">
        <v>973</v>
      </c>
      <c r="C2012" s="94">
        <v>559</v>
      </c>
      <c r="D2012" s="95" t="s">
        <v>101</v>
      </c>
      <c r="E2012" s="118">
        <v>3213</v>
      </c>
      <c r="F2012" s="141" t="s">
        <v>44</v>
      </c>
      <c r="H2012" s="156">
        <v>0</v>
      </c>
      <c r="I2012" s="228"/>
      <c r="J2012" s="228"/>
      <c r="K2012" s="228">
        <f t="shared" si="934"/>
        <v>0</v>
      </c>
    </row>
    <row r="2013" spans="1:11" hidden="1" x14ac:dyDescent="0.2">
      <c r="A2013" s="117" t="s">
        <v>810</v>
      </c>
      <c r="B2013" s="117" t="s">
        <v>973</v>
      </c>
      <c r="C2013" s="102">
        <v>559</v>
      </c>
      <c r="D2013" s="117"/>
      <c r="E2013" s="112">
        <v>323</v>
      </c>
      <c r="F2013" s="140"/>
      <c r="G2013" s="182"/>
      <c r="H2013" s="148">
        <f t="shared" ref="H2013:I2013" si="974">SUM(H2014:H2015)</f>
        <v>0</v>
      </c>
      <c r="I2013" s="107">
        <f t="shared" si="974"/>
        <v>0</v>
      </c>
      <c r="J2013" s="107">
        <f t="shared" ref="J2013" si="975">SUM(J2014:J2015)</f>
        <v>0</v>
      </c>
      <c r="K2013" s="107">
        <f t="shared" si="934"/>
        <v>0</v>
      </c>
    </row>
    <row r="2014" spans="1:11" hidden="1" x14ac:dyDescent="0.2">
      <c r="A2014" s="95" t="s">
        <v>810</v>
      </c>
      <c r="B2014" s="95" t="s">
        <v>973</v>
      </c>
      <c r="C2014" s="94">
        <v>559</v>
      </c>
      <c r="D2014" s="95" t="s">
        <v>101</v>
      </c>
      <c r="E2014" s="118">
        <v>3233</v>
      </c>
      <c r="F2014" s="141" t="s">
        <v>54</v>
      </c>
      <c r="H2014" s="156">
        <v>0</v>
      </c>
      <c r="I2014" s="228">
        <v>0</v>
      </c>
      <c r="J2014" s="228"/>
      <c r="K2014" s="228">
        <f t="shared" si="934"/>
        <v>0</v>
      </c>
    </row>
    <row r="2015" spans="1:11" s="100" customFormat="1" hidden="1" x14ac:dyDescent="0.2">
      <c r="A2015" s="95" t="s">
        <v>810</v>
      </c>
      <c r="B2015" s="95" t="s">
        <v>973</v>
      </c>
      <c r="C2015" s="94">
        <v>559</v>
      </c>
      <c r="D2015" s="95" t="s">
        <v>101</v>
      </c>
      <c r="E2015" s="118">
        <v>3237</v>
      </c>
      <c r="F2015" s="141" t="s">
        <v>58</v>
      </c>
      <c r="G2015" s="133"/>
      <c r="H2015" s="156">
        <v>0</v>
      </c>
      <c r="I2015" s="228"/>
      <c r="J2015" s="228"/>
      <c r="K2015" s="228">
        <f t="shared" si="934"/>
        <v>0</v>
      </c>
    </row>
    <row r="2016" spans="1:11" hidden="1" x14ac:dyDescent="0.2">
      <c r="A2016" s="183" t="s">
        <v>810</v>
      </c>
      <c r="B2016" s="183" t="s">
        <v>973</v>
      </c>
      <c r="C2016" s="165">
        <v>559</v>
      </c>
      <c r="D2016" s="164"/>
      <c r="E2016" s="166">
        <v>42</v>
      </c>
      <c r="F2016" s="167"/>
      <c r="G2016" s="167"/>
      <c r="H2016" s="181">
        <f t="shared" ref="H2016:I2016" si="976">H2017+H2019</f>
        <v>13675</v>
      </c>
      <c r="I2016" s="181">
        <f t="shared" si="976"/>
        <v>13675</v>
      </c>
      <c r="J2016" s="181">
        <f t="shared" ref="J2016" si="977">J2017+J2019</f>
        <v>0</v>
      </c>
      <c r="K2016" s="181">
        <f t="shared" ref="K2016:K2080" si="978">H2016-I2016+J2016</f>
        <v>0</v>
      </c>
    </row>
    <row r="2017" spans="1:11" s="100" customFormat="1" hidden="1" x14ac:dyDescent="0.2">
      <c r="A2017" s="117" t="s">
        <v>810</v>
      </c>
      <c r="B2017" s="117" t="s">
        <v>973</v>
      </c>
      <c r="C2017" s="102">
        <v>559</v>
      </c>
      <c r="D2017" s="117"/>
      <c r="E2017" s="112">
        <v>422</v>
      </c>
      <c r="F2017" s="140"/>
      <c r="G2017" s="182"/>
      <c r="H2017" s="148">
        <f t="shared" ref="H2017:J2017" si="979">H2018</f>
        <v>13675</v>
      </c>
      <c r="I2017" s="107">
        <f t="shared" si="979"/>
        <v>13675</v>
      </c>
      <c r="J2017" s="107">
        <f t="shared" si="979"/>
        <v>0</v>
      </c>
      <c r="K2017" s="107">
        <f t="shared" si="978"/>
        <v>0</v>
      </c>
    </row>
    <row r="2018" spans="1:11" ht="15" hidden="1" x14ac:dyDescent="0.2">
      <c r="A2018" s="95" t="s">
        <v>810</v>
      </c>
      <c r="B2018" s="95" t="s">
        <v>973</v>
      </c>
      <c r="C2018" s="94">
        <v>559</v>
      </c>
      <c r="D2018" s="95" t="s">
        <v>101</v>
      </c>
      <c r="E2018" s="118">
        <v>4221</v>
      </c>
      <c r="F2018" s="141" t="s">
        <v>944</v>
      </c>
      <c r="H2018" s="268">
        <v>13675</v>
      </c>
      <c r="I2018" s="228">
        <v>13675</v>
      </c>
      <c r="J2018" s="228"/>
      <c r="K2018" s="228">
        <f t="shared" si="978"/>
        <v>0</v>
      </c>
    </row>
    <row r="2019" spans="1:11" hidden="1" x14ac:dyDescent="0.2">
      <c r="A2019" s="117" t="s">
        <v>810</v>
      </c>
      <c r="B2019" s="117" t="s">
        <v>973</v>
      </c>
      <c r="C2019" s="102">
        <v>559</v>
      </c>
      <c r="D2019" s="117"/>
      <c r="E2019" s="112">
        <v>426</v>
      </c>
      <c r="F2019" s="140"/>
      <c r="G2019" s="182"/>
      <c r="H2019" s="148">
        <f t="shared" ref="H2019:J2019" si="980">SUM(H2020:H2020)</f>
        <v>0</v>
      </c>
      <c r="I2019" s="107">
        <f t="shared" si="980"/>
        <v>0</v>
      </c>
      <c r="J2019" s="107">
        <f t="shared" si="980"/>
        <v>0</v>
      </c>
      <c r="K2019" s="107">
        <f t="shared" si="978"/>
        <v>0</v>
      </c>
    </row>
    <row r="2020" spans="1:11" ht="15" hidden="1" x14ac:dyDescent="0.2">
      <c r="A2020" s="95" t="s">
        <v>810</v>
      </c>
      <c r="B2020" s="95" t="s">
        <v>973</v>
      </c>
      <c r="C2020" s="94">
        <v>559</v>
      </c>
      <c r="D2020" s="95" t="s">
        <v>101</v>
      </c>
      <c r="E2020" s="118">
        <v>4262</v>
      </c>
      <c r="F2020" s="141" t="s">
        <v>218</v>
      </c>
      <c r="H2020" s="268">
        <v>0</v>
      </c>
      <c r="I2020" s="228"/>
      <c r="J2020" s="228"/>
      <c r="K2020" s="228">
        <f t="shared" si="978"/>
        <v>0</v>
      </c>
    </row>
    <row r="2021" spans="1:11" s="223" customFormat="1" hidden="1" x14ac:dyDescent="0.2">
      <c r="A2021" s="194" t="s">
        <v>810</v>
      </c>
      <c r="B2021" s="194" t="s">
        <v>973</v>
      </c>
      <c r="C2021" s="165">
        <v>559</v>
      </c>
      <c r="D2021" s="194"/>
      <c r="E2021" s="318">
        <v>45</v>
      </c>
      <c r="F2021" s="319"/>
      <c r="G2021" s="320"/>
      <c r="H2021" s="181">
        <f t="shared" ref="H2021:J2022" si="981">H2022</f>
        <v>0</v>
      </c>
      <c r="I2021" s="181">
        <f t="shared" si="981"/>
        <v>0</v>
      </c>
      <c r="J2021" s="181">
        <f t="shared" si="981"/>
        <v>0</v>
      </c>
      <c r="K2021" s="181">
        <f t="shared" si="978"/>
        <v>0</v>
      </c>
    </row>
    <row r="2022" spans="1:11" s="223" customFormat="1" hidden="1" x14ac:dyDescent="0.2">
      <c r="A2022" s="117" t="s">
        <v>810</v>
      </c>
      <c r="B2022" s="117" t="s">
        <v>973</v>
      </c>
      <c r="C2022" s="102">
        <v>559</v>
      </c>
      <c r="D2022" s="117"/>
      <c r="E2022" s="112">
        <v>452</v>
      </c>
      <c r="F2022" s="140"/>
      <c r="G2022" s="182"/>
      <c r="H2022" s="156">
        <f t="shared" si="981"/>
        <v>0</v>
      </c>
      <c r="I2022" s="156">
        <f t="shared" si="981"/>
        <v>0</v>
      </c>
      <c r="J2022" s="156">
        <f t="shared" si="981"/>
        <v>0</v>
      </c>
      <c r="K2022" s="156">
        <f t="shared" si="978"/>
        <v>0</v>
      </c>
    </row>
    <row r="2023" spans="1:11" s="223" customFormat="1" hidden="1" x14ac:dyDescent="0.2">
      <c r="A2023" s="95" t="s">
        <v>810</v>
      </c>
      <c r="B2023" s="95" t="s">
        <v>973</v>
      </c>
      <c r="C2023" s="94">
        <v>559</v>
      </c>
      <c r="D2023" s="95" t="s">
        <v>101</v>
      </c>
      <c r="E2023" s="118">
        <v>4521</v>
      </c>
      <c r="F2023" s="141" t="s">
        <v>92</v>
      </c>
      <c r="G2023" s="133"/>
      <c r="H2023" s="228">
        <v>0</v>
      </c>
      <c r="I2023" s="228"/>
      <c r="J2023" s="228"/>
      <c r="K2023" s="228">
        <f t="shared" si="978"/>
        <v>0</v>
      </c>
    </row>
    <row r="2024" spans="1:11" s="100" customFormat="1" ht="67.5" hidden="1" x14ac:dyDescent="0.2">
      <c r="A2024" s="195" t="s">
        <v>810</v>
      </c>
      <c r="B2024" s="170" t="s">
        <v>974</v>
      </c>
      <c r="C2024" s="170"/>
      <c r="D2024" s="170"/>
      <c r="E2024" s="171"/>
      <c r="F2024" s="173" t="s">
        <v>975</v>
      </c>
      <c r="G2024" s="174" t="s">
        <v>616</v>
      </c>
      <c r="H2024" s="248">
        <f>H2025+H2032+H2038+H2045+H2051</f>
        <v>0</v>
      </c>
      <c r="I2024" s="248">
        <f>I2025+I2032+I2038+I2045+I2051</f>
        <v>0</v>
      </c>
      <c r="J2024" s="248">
        <f>J2025+J2032+J2038+J2045+J2051</f>
        <v>315235</v>
      </c>
      <c r="K2024" s="248">
        <f t="shared" si="978"/>
        <v>315235</v>
      </c>
    </row>
    <row r="2025" spans="1:11" s="223" customFormat="1" hidden="1" x14ac:dyDescent="0.2">
      <c r="A2025" s="194" t="s">
        <v>810</v>
      </c>
      <c r="B2025" s="194" t="s">
        <v>974</v>
      </c>
      <c r="C2025" s="165">
        <v>43</v>
      </c>
      <c r="D2025" s="194"/>
      <c r="E2025" s="318">
        <v>31</v>
      </c>
      <c r="F2025" s="319"/>
      <c r="G2025" s="320"/>
      <c r="H2025" s="181">
        <f>H2026+H2028+H2030</f>
        <v>0</v>
      </c>
      <c r="I2025" s="181">
        <f>I2026+I2028+I2030</f>
        <v>0</v>
      </c>
      <c r="J2025" s="181">
        <f>J2026+J2028+J2030</f>
        <v>8530</v>
      </c>
      <c r="K2025" s="181">
        <f t="shared" si="978"/>
        <v>8530</v>
      </c>
    </row>
    <row r="2026" spans="1:11" s="223" customFormat="1" hidden="1" x14ac:dyDescent="0.2">
      <c r="A2026" s="117" t="s">
        <v>810</v>
      </c>
      <c r="B2026" s="117" t="s">
        <v>974</v>
      </c>
      <c r="C2026" s="102">
        <v>43</v>
      </c>
      <c r="D2026" s="117"/>
      <c r="E2026" s="112">
        <v>311</v>
      </c>
      <c r="F2026" s="140"/>
      <c r="G2026" s="182"/>
      <c r="H2026" s="156">
        <f>H2027</f>
        <v>0</v>
      </c>
      <c r="I2026" s="156">
        <f>I2027</f>
        <v>0</v>
      </c>
      <c r="J2026" s="156">
        <f>J2027</f>
        <v>7200</v>
      </c>
      <c r="K2026" s="156">
        <f t="shared" si="978"/>
        <v>7200</v>
      </c>
    </row>
    <row r="2027" spans="1:11" s="223" customFormat="1" hidden="1" x14ac:dyDescent="0.2">
      <c r="A2027" s="95" t="s">
        <v>810</v>
      </c>
      <c r="B2027" s="95" t="s">
        <v>974</v>
      </c>
      <c r="C2027" s="94">
        <v>43</v>
      </c>
      <c r="D2027" s="95" t="s">
        <v>101</v>
      </c>
      <c r="E2027" s="118">
        <v>3111</v>
      </c>
      <c r="F2027" s="141" t="s">
        <v>33</v>
      </c>
      <c r="G2027" s="133"/>
      <c r="H2027" s="228"/>
      <c r="I2027" s="228"/>
      <c r="J2027" s="228">
        <v>7200</v>
      </c>
      <c r="K2027" s="228">
        <f t="shared" si="978"/>
        <v>7200</v>
      </c>
    </row>
    <row r="2028" spans="1:11" s="223" customFormat="1" hidden="1" x14ac:dyDescent="0.2">
      <c r="A2028" s="117" t="s">
        <v>810</v>
      </c>
      <c r="B2028" s="117" t="s">
        <v>974</v>
      </c>
      <c r="C2028" s="102">
        <v>43</v>
      </c>
      <c r="D2028" s="117"/>
      <c r="E2028" s="112">
        <v>312</v>
      </c>
      <c r="F2028" s="140"/>
      <c r="G2028" s="182"/>
      <c r="H2028" s="156">
        <f>H2029</f>
        <v>0</v>
      </c>
      <c r="I2028" s="156">
        <f>I2029</f>
        <v>0</v>
      </c>
      <c r="J2028" s="156">
        <f>J2029</f>
        <v>130</v>
      </c>
      <c r="K2028" s="156">
        <f t="shared" si="978"/>
        <v>130</v>
      </c>
    </row>
    <row r="2029" spans="1:11" s="223" customFormat="1" hidden="1" x14ac:dyDescent="0.2">
      <c r="A2029" s="95" t="s">
        <v>810</v>
      </c>
      <c r="B2029" s="95" t="s">
        <v>974</v>
      </c>
      <c r="C2029" s="94">
        <v>43</v>
      </c>
      <c r="D2029" s="95" t="s">
        <v>101</v>
      </c>
      <c r="E2029" s="118">
        <v>3121</v>
      </c>
      <c r="F2029" s="141" t="s">
        <v>471</v>
      </c>
      <c r="G2029" s="133"/>
      <c r="H2029" s="228"/>
      <c r="I2029" s="228"/>
      <c r="J2029" s="228">
        <v>130</v>
      </c>
      <c r="K2029" s="228">
        <f t="shared" si="978"/>
        <v>130</v>
      </c>
    </row>
    <row r="2030" spans="1:11" s="223" customFormat="1" hidden="1" x14ac:dyDescent="0.2">
      <c r="A2030" s="117" t="s">
        <v>810</v>
      </c>
      <c r="B2030" s="117" t="s">
        <v>974</v>
      </c>
      <c r="C2030" s="102">
        <v>43</v>
      </c>
      <c r="D2030" s="117"/>
      <c r="E2030" s="112">
        <v>313</v>
      </c>
      <c r="F2030" s="140"/>
      <c r="G2030" s="182"/>
      <c r="H2030" s="156">
        <f>H2031</f>
        <v>0</v>
      </c>
      <c r="I2030" s="156">
        <f>I2031</f>
        <v>0</v>
      </c>
      <c r="J2030" s="156">
        <f>J2031</f>
        <v>1200</v>
      </c>
      <c r="K2030" s="156">
        <f t="shared" si="978"/>
        <v>1200</v>
      </c>
    </row>
    <row r="2031" spans="1:11" s="223" customFormat="1" hidden="1" x14ac:dyDescent="0.2">
      <c r="A2031" s="95" t="s">
        <v>810</v>
      </c>
      <c r="B2031" s="95" t="s">
        <v>974</v>
      </c>
      <c r="C2031" s="94">
        <v>43</v>
      </c>
      <c r="D2031" s="95" t="s">
        <v>101</v>
      </c>
      <c r="E2031" s="118">
        <v>3132</v>
      </c>
      <c r="F2031" s="141" t="s">
        <v>40</v>
      </c>
      <c r="G2031" s="133"/>
      <c r="H2031" s="228"/>
      <c r="I2031" s="228"/>
      <c r="J2031" s="228">
        <v>1200</v>
      </c>
      <c r="K2031" s="228">
        <f t="shared" si="978"/>
        <v>1200</v>
      </c>
    </row>
    <row r="2032" spans="1:11" s="223" customFormat="1" hidden="1" x14ac:dyDescent="0.2">
      <c r="A2032" s="194" t="s">
        <v>810</v>
      </c>
      <c r="B2032" s="194" t="s">
        <v>974</v>
      </c>
      <c r="C2032" s="165">
        <v>43</v>
      </c>
      <c r="D2032" s="194"/>
      <c r="E2032" s="318">
        <v>32</v>
      </c>
      <c r="F2032" s="319"/>
      <c r="G2032" s="320"/>
      <c r="H2032" s="181">
        <f>H2033+H2036</f>
        <v>0</v>
      </c>
      <c r="I2032" s="181">
        <f>I2033+I2036</f>
        <v>0</v>
      </c>
      <c r="J2032" s="181">
        <f>J2033+J2036</f>
        <v>11970</v>
      </c>
      <c r="K2032" s="181">
        <f t="shared" si="978"/>
        <v>11970</v>
      </c>
    </row>
    <row r="2033" spans="1:11" s="223" customFormat="1" hidden="1" x14ac:dyDescent="0.2">
      <c r="A2033" s="117" t="s">
        <v>810</v>
      </c>
      <c r="B2033" s="117" t="s">
        <v>974</v>
      </c>
      <c r="C2033" s="102">
        <v>43</v>
      </c>
      <c r="D2033" s="117"/>
      <c r="E2033" s="112">
        <v>321</v>
      </c>
      <c r="F2033" s="140"/>
      <c r="G2033" s="182"/>
      <c r="H2033" s="156">
        <f>SUM(H2034:H2035)</f>
        <v>0</v>
      </c>
      <c r="I2033" s="156">
        <f>SUM(I2034:I2035)</f>
        <v>0</v>
      </c>
      <c r="J2033" s="156">
        <f>SUM(J2034:J2035)</f>
        <v>720</v>
      </c>
      <c r="K2033" s="156">
        <f t="shared" si="978"/>
        <v>720</v>
      </c>
    </row>
    <row r="2034" spans="1:11" s="223" customFormat="1" hidden="1" x14ac:dyDescent="0.2">
      <c r="A2034" s="95" t="s">
        <v>810</v>
      </c>
      <c r="B2034" s="95" t="s">
        <v>974</v>
      </c>
      <c r="C2034" s="94">
        <v>43</v>
      </c>
      <c r="D2034" s="95" t="s">
        <v>101</v>
      </c>
      <c r="E2034" s="118">
        <v>3211</v>
      </c>
      <c r="F2034" s="141" t="s">
        <v>42</v>
      </c>
      <c r="G2034" s="133"/>
      <c r="H2034" s="228"/>
      <c r="I2034" s="228"/>
      <c r="J2034" s="228">
        <v>600</v>
      </c>
      <c r="K2034" s="228">
        <f t="shared" si="978"/>
        <v>600</v>
      </c>
    </row>
    <row r="2035" spans="1:11" s="223" customFormat="1" ht="30" hidden="1" x14ac:dyDescent="0.2">
      <c r="A2035" s="95" t="s">
        <v>810</v>
      </c>
      <c r="B2035" s="95" t="s">
        <v>974</v>
      </c>
      <c r="C2035" s="94">
        <v>43</v>
      </c>
      <c r="D2035" s="95" t="s">
        <v>101</v>
      </c>
      <c r="E2035" s="118">
        <v>3212</v>
      </c>
      <c r="F2035" s="141" t="s">
        <v>43</v>
      </c>
      <c r="G2035" s="133"/>
      <c r="H2035" s="228"/>
      <c r="I2035" s="228"/>
      <c r="J2035" s="228">
        <v>120</v>
      </c>
      <c r="K2035" s="228">
        <f t="shared" si="978"/>
        <v>120</v>
      </c>
    </row>
    <row r="2036" spans="1:11" s="223" customFormat="1" hidden="1" x14ac:dyDescent="0.2">
      <c r="A2036" s="117" t="s">
        <v>810</v>
      </c>
      <c r="B2036" s="117" t="s">
        <v>974</v>
      </c>
      <c r="C2036" s="102">
        <v>43</v>
      </c>
      <c r="D2036" s="117"/>
      <c r="E2036" s="112">
        <v>323</v>
      </c>
      <c r="F2036" s="140"/>
      <c r="G2036" s="182"/>
      <c r="H2036" s="156">
        <f>H2037</f>
        <v>0</v>
      </c>
      <c r="I2036" s="156">
        <f>I2037</f>
        <v>0</v>
      </c>
      <c r="J2036" s="156">
        <f>J2037</f>
        <v>11250</v>
      </c>
      <c r="K2036" s="156">
        <f t="shared" si="978"/>
        <v>11250</v>
      </c>
    </row>
    <row r="2037" spans="1:11" s="223" customFormat="1" hidden="1" x14ac:dyDescent="0.2">
      <c r="A2037" s="95" t="s">
        <v>810</v>
      </c>
      <c r="B2037" s="95" t="s">
        <v>974</v>
      </c>
      <c r="C2037" s="94">
        <v>43</v>
      </c>
      <c r="D2037" s="95" t="s">
        <v>101</v>
      </c>
      <c r="E2037" s="118">
        <v>3237</v>
      </c>
      <c r="F2037" s="141" t="s">
        <v>58</v>
      </c>
      <c r="G2037" s="133"/>
      <c r="H2037" s="228"/>
      <c r="I2037" s="228"/>
      <c r="J2037" s="228">
        <v>11250</v>
      </c>
      <c r="K2037" s="228">
        <f t="shared" si="978"/>
        <v>11250</v>
      </c>
    </row>
    <row r="2038" spans="1:11" s="223" customFormat="1" hidden="1" x14ac:dyDescent="0.2">
      <c r="A2038" s="194" t="s">
        <v>810</v>
      </c>
      <c r="B2038" s="194" t="s">
        <v>974</v>
      </c>
      <c r="C2038" s="165">
        <v>51</v>
      </c>
      <c r="D2038" s="194"/>
      <c r="E2038" s="318">
        <v>31</v>
      </c>
      <c r="F2038" s="319"/>
      <c r="G2038" s="320"/>
      <c r="H2038" s="181">
        <f>H2039+H2041+H2043</f>
        <v>0</v>
      </c>
      <c r="I2038" s="181">
        <f>I2039+I2041+I2043</f>
        <v>0</v>
      </c>
      <c r="J2038" s="181">
        <f>J2039+J2041+J2043</f>
        <v>25700</v>
      </c>
      <c r="K2038" s="181">
        <f t="shared" si="978"/>
        <v>25700</v>
      </c>
    </row>
    <row r="2039" spans="1:11" s="223" customFormat="1" hidden="1" x14ac:dyDescent="0.2">
      <c r="A2039" s="117" t="s">
        <v>810</v>
      </c>
      <c r="B2039" s="117" t="s">
        <v>974</v>
      </c>
      <c r="C2039" s="102">
        <v>51</v>
      </c>
      <c r="D2039" s="117"/>
      <c r="E2039" s="112">
        <v>311</v>
      </c>
      <c r="F2039" s="140"/>
      <c r="G2039" s="182"/>
      <c r="H2039" s="156">
        <f>H2040</f>
        <v>0</v>
      </c>
      <c r="I2039" s="156">
        <f>I2040</f>
        <v>0</v>
      </c>
      <c r="J2039" s="156">
        <f>J2040</f>
        <v>21600</v>
      </c>
      <c r="K2039" s="156">
        <f t="shared" si="978"/>
        <v>21600</v>
      </c>
    </row>
    <row r="2040" spans="1:11" s="223" customFormat="1" hidden="1" x14ac:dyDescent="0.2">
      <c r="A2040" s="95" t="s">
        <v>810</v>
      </c>
      <c r="B2040" s="95" t="s">
        <v>974</v>
      </c>
      <c r="C2040" s="94">
        <v>51</v>
      </c>
      <c r="D2040" s="95" t="s">
        <v>101</v>
      </c>
      <c r="E2040" s="118">
        <v>3111</v>
      </c>
      <c r="F2040" s="141" t="s">
        <v>33</v>
      </c>
      <c r="G2040" s="133"/>
      <c r="H2040" s="228"/>
      <c r="I2040" s="228"/>
      <c r="J2040" s="228">
        <v>21600</v>
      </c>
      <c r="K2040" s="228">
        <f t="shared" si="978"/>
        <v>21600</v>
      </c>
    </row>
    <row r="2041" spans="1:11" s="223" customFormat="1" hidden="1" x14ac:dyDescent="0.2">
      <c r="A2041" s="117" t="s">
        <v>810</v>
      </c>
      <c r="B2041" s="117" t="s">
        <v>974</v>
      </c>
      <c r="C2041" s="102">
        <v>51</v>
      </c>
      <c r="D2041" s="117"/>
      <c r="E2041" s="112">
        <v>312</v>
      </c>
      <c r="F2041" s="140"/>
      <c r="G2041" s="182"/>
      <c r="H2041" s="156">
        <f>H2042</f>
        <v>0</v>
      </c>
      <c r="I2041" s="156">
        <f>I2042</f>
        <v>0</v>
      </c>
      <c r="J2041" s="156">
        <f>J2042</f>
        <v>500</v>
      </c>
      <c r="K2041" s="156">
        <f t="shared" si="978"/>
        <v>500</v>
      </c>
    </row>
    <row r="2042" spans="1:11" s="223" customFormat="1" hidden="1" x14ac:dyDescent="0.2">
      <c r="A2042" s="95" t="s">
        <v>810</v>
      </c>
      <c r="B2042" s="95" t="s">
        <v>974</v>
      </c>
      <c r="C2042" s="94">
        <v>51</v>
      </c>
      <c r="D2042" s="95" t="s">
        <v>101</v>
      </c>
      <c r="E2042" s="118">
        <v>3121</v>
      </c>
      <c r="F2042" s="141" t="s">
        <v>471</v>
      </c>
      <c r="G2042" s="133"/>
      <c r="H2042" s="228"/>
      <c r="I2042" s="228"/>
      <c r="J2042" s="228">
        <v>500</v>
      </c>
      <c r="K2042" s="228">
        <f t="shared" si="978"/>
        <v>500</v>
      </c>
    </row>
    <row r="2043" spans="1:11" s="223" customFormat="1" hidden="1" x14ac:dyDescent="0.2">
      <c r="A2043" s="117" t="s">
        <v>810</v>
      </c>
      <c r="B2043" s="117" t="s">
        <v>974</v>
      </c>
      <c r="C2043" s="102">
        <v>51</v>
      </c>
      <c r="D2043" s="117"/>
      <c r="E2043" s="112">
        <v>313</v>
      </c>
      <c r="F2043" s="140"/>
      <c r="G2043" s="182"/>
      <c r="H2043" s="156">
        <f>H2044</f>
        <v>0</v>
      </c>
      <c r="I2043" s="156">
        <f>I2044</f>
        <v>0</v>
      </c>
      <c r="J2043" s="156">
        <f>J2044</f>
        <v>3600</v>
      </c>
      <c r="K2043" s="156">
        <f t="shared" si="978"/>
        <v>3600</v>
      </c>
    </row>
    <row r="2044" spans="1:11" s="223" customFormat="1" hidden="1" x14ac:dyDescent="0.2">
      <c r="A2044" s="95" t="s">
        <v>810</v>
      </c>
      <c r="B2044" s="95" t="s">
        <v>974</v>
      </c>
      <c r="C2044" s="94">
        <v>51</v>
      </c>
      <c r="D2044" s="95" t="s">
        <v>101</v>
      </c>
      <c r="E2044" s="118">
        <v>3132</v>
      </c>
      <c r="F2044" s="141" t="s">
        <v>40</v>
      </c>
      <c r="G2044" s="133"/>
      <c r="H2044" s="228"/>
      <c r="I2044" s="228"/>
      <c r="J2044" s="228">
        <v>3600</v>
      </c>
      <c r="K2044" s="228">
        <f t="shared" si="978"/>
        <v>3600</v>
      </c>
    </row>
    <row r="2045" spans="1:11" s="223" customFormat="1" hidden="1" x14ac:dyDescent="0.2">
      <c r="A2045" s="194" t="s">
        <v>810</v>
      </c>
      <c r="B2045" s="194" t="s">
        <v>974</v>
      </c>
      <c r="C2045" s="165">
        <v>51</v>
      </c>
      <c r="D2045" s="194"/>
      <c r="E2045" s="318">
        <v>32</v>
      </c>
      <c r="F2045" s="319"/>
      <c r="G2045" s="320"/>
      <c r="H2045" s="181">
        <f>H2046+H2049</f>
        <v>0</v>
      </c>
      <c r="I2045" s="181">
        <f>I2046+I2049</f>
        <v>0</v>
      </c>
      <c r="J2045" s="181">
        <f>J2046+J2049</f>
        <v>19035</v>
      </c>
      <c r="K2045" s="181">
        <f t="shared" si="978"/>
        <v>19035</v>
      </c>
    </row>
    <row r="2046" spans="1:11" s="223" customFormat="1" hidden="1" x14ac:dyDescent="0.2">
      <c r="A2046" s="117" t="s">
        <v>810</v>
      </c>
      <c r="B2046" s="117" t="s">
        <v>974</v>
      </c>
      <c r="C2046" s="102">
        <v>51</v>
      </c>
      <c r="D2046" s="117"/>
      <c r="E2046" s="112">
        <v>321</v>
      </c>
      <c r="F2046" s="140"/>
      <c r="G2046" s="182"/>
      <c r="H2046" s="156">
        <f>SUM(H2047:H2048)</f>
        <v>0</v>
      </c>
      <c r="I2046" s="156">
        <f>SUM(I2047:I2048)</f>
        <v>0</v>
      </c>
      <c r="J2046" s="156">
        <f>SUM(J2047:J2048)</f>
        <v>2160</v>
      </c>
      <c r="K2046" s="156">
        <f t="shared" si="978"/>
        <v>2160</v>
      </c>
    </row>
    <row r="2047" spans="1:11" s="223" customFormat="1" hidden="1" x14ac:dyDescent="0.2">
      <c r="A2047" s="95" t="s">
        <v>810</v>
      </c>
      <c r="B2047" s="95" t="s">
        <v>974</v>
      </c>
      <c r="C2047" s="94">
        <v>51</v>
      </c>
      <c r="D2047" s="95" t="s">
        <v>101</v>
      </c>
      <c r="E2047" s="118">
        <v>3211</v>
      </c>
      <c r="F2047" s="141" t="s">
        <v>42</v>
      </c>
      <c r="G2047" s="133"/>
      <c r="H2047" s="228"/>
      <c r="I2047" s="228"/>
      <c r="J2047" s="228">
        <v>1800</v>
      </c>
      <c r="K2047" s="228">
        <f t="shared" si="978"/>
        <v>1800</v>
      </c>
    </row>
    <row r="2048" spans="1:11" s="223" customFormat="1" ht="30" hidden="1" x14ac:dyDescent="0.2">
      <c r="A2048" s="95" t="s">
        <v>810</v>
      </c>
      <c r="B2048" s="95" t="s">
        <v>974</v>
      </c>
      <c r="C2048" s="94">
        <v>51</v>
      </c>
      <c r="D2048" s="95" t="s">
        <v>101</v>
      </c>
      <c r="E2048" s="118">
        <v>3212</v>
      </c>
      <c r="F2048" s="141" t="s">
        <v>43</v>
      </c>
      <c r="G2048" s="133"/>
      <c r="H2048" s="228"/>
      <c r="I2048" s="228"/>
      <c r="J2048" s="228">
        <v>360</v>
      </c>
      <c r="K2048" s="228">
        <f t="shared" si="978"/>
        <v>360</v>
      </c>
    </row>
    <row r="2049" spans="1:11" s="223" customFormat="1" hidden="1" x14ac:dyDescent="0.2">
      <c r="A2049" s="117" t="s">
        <v>810</v>
      </c>
      <c r="B2049" s="117" t="s">
        <v>974</v>
      </c>
      <c r="C2049" s="102">
        <v>51</v>
      </c>
      <c r="D2049" s="117"/>
      <c r="E2049" s="112">
        <v>323</v>
      </c>
      <c r="F2049" s="140"/>
      <c r="G2049" s="182"/>
      <c r="H2049" s="156">
        <f>H2050</f>
        <v>0</v>
      </c>
      <c r="I2049" s="156">
        <f>I2050</f>
        <v>0</v>
      </c>
      <c r="J2049" s="156">
        <f>J2050</f>
        <v>16875</v>
      </c>
      <c r="K2049" s="156">
        <f t="shared" si="978"/>
        <v>16875</v>
      </c>
    </row>
    <row r="2050" spans="1:11" s="223" customFormat="1" hidden="1" x14ac:dyDescent="0.2">
      <c r="A2050" s="95" t="s">
        <v>810</v>
      </c>
      <c r="B2050" s="95" t="s">
        <v>974</v>
      </c>
      <c r="C2050" s="94">
        <v>51</v>
      </c>
      <c r="D2050" s="95" t="s">
        <v>101</v>
      </c>
      <c r="E2050" s="118">
        <v>3237</v>
      </c>
      <c r="F2050" s="141" t="s">
        <v>58</v>
      </c>
      <c r="G2050" s="133"/>
      <c r="H2050" s="228"/>
      <c r="I2050" s="228"/>
      <c r="J2050" s="228">
        <v>16875</v>
      </c>
      <c r="K2050" s="228">
        <f t="shared" si="978"/>
        <v>16875</v>
      </c>
    </row>
    <row r="2051" spans="1:11" s="223" customFormat="1" hidden="1" x14ac:dyDescent="0.2">
      <c r="A2051" s="194" t="s">
        <v>810</v>
      </c>
      <c r="B2051" s="194" t="s">
        <v>974</v>
      </c>
      <c r="C2051" s="165">
        <v>51</v>
      </c>
      <c r="D2051" s="194"/>
      <c r="E2051" s="318">
        <v>35</v>
      </c>
      <c r="F2051" s="319"/>
      <c r="G2051" s="320"/>
      <c r="H2051" s="181">
        <f t="shared" ref="H2051:J2052" si="982">H2052</f>
        <v>0</v>
      </c>
      <c r="I2051" s="181">
        <f t="shared" si="982"/>
        <v>0</v>
      </c>
      <c r="J2051" s="181">
        <f t="shared" si="982"/>
        <v>250000</v>
      </c>
      <c r="K2051" s="181">
        <f t="shared" si="978"/>
        <v>250000</v>
      </c>
    </row>
    <row r="2052" spans="1:11" s="223" customFormat="1" hidden="1" x14ac:dyDescent="0.2">
      <c r="A2052" s="117" t="s">
        <v>810</v>
      </c>
      <c r="B2052" s="117" t="s">
        <v>974</v>
      </c>
      <c r="C2052" s="102">
        <v>51</v>
      </c>
      <c r="D2052" s="117"/>
      <c r="E2052" s="112">
        <v>353</v>
      </c>
      <c r="F2052" s="140"/>
      <c r="G2052" s="182"/>
      <c r="H2052" s="156">
        <f t="shared" si="982"/>
        <v>0</v>
      </c>
      <c r="I2052" s="156">
        <f t="shared" si="982"/>
        <v>0</v>
      </c>
      <c r="J2052" s="156">
        <f t="shared" si="982"/>
        <v>250000</v>
      </c>
      <c r="K2052" s="156">
        <f t="shared" si="978"/>
        <v>250000</v>
      </c>
    </row>
    <row r="2053" spans="1:11" s="223" customFormat="1" ht="30" hidden="1" x14ac:dyDescent="0.2">
      <c r="A2053" s="95" t="s">
        <v>810</v>
      </c>
      <c r="B2053" s="95" t="s">
        <v>974</v>
      </c>
      <c r="C2053" s="94">
        <v>51</v>
      </c>
      <c r="D2053" s="95" t="s">
        <v>101</v>
      </c>
      <c r="E2053" s="118">
        <v>3531</v>
      </c>
      <c r="F2053" s="141" t="s">
        <v>886</v>
      </c>
      <c r="G2053" s="133"/>
      <c r="H2053" s="228"/>
      <c r="I2053" s="228"/>
      <c r="J2053" s="228">
        <v>250000</v>
      </c>
      <c r="K2053" s="228">
        <f t="shared" si="978"/>
        <v>250000</v>
      </c>
    </row>
    <row r="2054" spans="1:11" s="100" customFormat="1" ht="67.5" hidden="1" x14ac:dyDescent="0.2">
      <c r="A2054" s="195" t="s">
        <v>810</v>
      </c>
      <c r="B2054" s="170" t="s">
        <v>976</v>
      </c>
      <c r="C2054" s="170"/>
      <c r="D2054" s="170"/>
      <c r="E2054" s="171"/>
      <c r="F2054" s="173" t="s">
        <v>977</v>
      </c>
      <c r="G2054" s="174" t="s">
        <v>616</v>
      </c>
      <c r="H2054" s="248">
        <f t="shared" ref="H2054:I2054" si="983">H2055+H2062+H2074+H2079+H2086+H2098</f>
        <v>58375</v>
      </c>
      <c r="I2054" s="248">
        <f t="shared" si="983"/>
        <v>32290</v>
      </c>
      <c r="J2054" s="248">
        <f t="shared" ref="J2054" si="984">J2055+J2062+J2074+J2079+J2086+J2098</f>
        <v>16445</v>
      </c>
      <c r="K2054" s="248">
        <f t="shared" si="978"/>
        <v>42530</v>
      </c>
    </row>
    <row r="2055" spans="1:11" s="223" customFormat="1" hidden="1" x14ac:dyDescent="0.2">
      <c r="A2055" s="194" t="s">
        <v>810</v>
      </c>
      <c r="B2055" s="194" t="s">
        <v>976</v>
      </c>
      <c r="C2055" s="165">
        <v>43</v>
      </c>
      <c r="D2055" s="194"/>
      <c r="E2055" s="318">
        <v>31</v>
      </c>
      <c r="F2055" s="319"/>
      <c r="G2055" s="320"/>
      <c r="H2055" s="181">
        <f>H2056+H2058+H2060</f>
        <v>0</v>
      </c>
      <c r="I2055" s="181">
        <f>I2056+I2058+I2060</f>
        <v>0</v>
      </c>
      <c r="J2055" s="181">
        <f>J2056+J2058+J2060</f>
        <v>7470</v>
      </c>
      <c r="K2055" s="181">
        <f t="shared" si="978"/>
        <v>7470</v>
      </c>
    </row>
    <row r="2056" spans="1:11" s="223" customFormat="1" hidden="1" x14ac:dyDescent="0.2">
      <c r="A2056" s="117" t="s">
        <v>810</v>
      </c>
      <c r="B2056" s="117" t="s">
        <v>976</v>
      </c>
      <c r="C2056" s="102">
        <v>43</v>
      </c>
      <c r="D2056" s="117"/>
      <c r="E2056" s="112">
        <v>311</v>
      </c>
      <c r="F2056" s="140"/>
      <c r="G2056" s="182"/>
      <c r="H2056" s="156">
        <f>H2057</f>
        <v>0</v>
      </c>
      <c r="I2056" s="156">
        <f>I2057</f>
        <v>0</v>
      </c>
      <c r="J2056" s="156">
        <f>J2057</f>
        <v>2750</v>
      </c>
      <c r="K2056" s="156">
        <f t="shared" si="978"/>
        <v>2750</v>
      </c>
    </row>
    <row r="2057" spans="1:11" s="223" customFormat="1" hidden="1" x14ac:dyDescent="0.2">
      <c r="A2057" s="95" t="s">
        <v>810</v>
      </c>
      <c r="B2057" s="95" t="s">
        <v>976</v>
      </c>
      <c r="C2057" s="94">
        <v>43</v>
      </c>
      <c r="D2057" s="95" t="s">
        <v>101</v>
      </c>
      <c r="E2057" s="118">
        <v>3111</v>
      </c>
      <c r="F2057" s="141" t="s">
        <v>33</v>
      </c>
      <c r="G2057" s="133"/>
      <c r="H2057" s="228"/>
      <c r="I2057" s="228"/>
      <c r="J2057" s="228">
        <v>2750</v>
      </c>
      <c r="K2057" s="228">
        <f t="shared" si="978"/>
        <v>2750</v>
      </c>
    </row>
    <row r="2058" spans="1:11" s="223" customFormat="1" hidden="1" x14ac:dyDescent="0.2">
      <c r="A2058" s="117" t="s">
        <v>810</v>
      </c>
      <c r="B2058" s="117" t="s">
        <v>976</v>
      </c>
      <c r="C2058" s="102">
        <v>43</v>
      </c>
      <c r="D2058" s="117"/>
      <c r="E2058" s="112">
        <v>312</v>
      </c>
      <c r="F2058" s="140"/>
      <c r="G2058" s="182"/>
      <c r="H2058" s="156">
        <f>H2059</f>
        <v>0</v>
      </c>
      <c r="I2058" s="156">
        <f>I2059</f>
        <v>0</v>
      </c>
      <c r="J2058" s="156">
        <f>J2059</f>
        <v>120</v>
      </c>
      <c r="K2058" s="156">
        <f t="shared" si="978"/>
        <v>120</v>
      </c>
    </row>
    <row r="2059" spans="1:11" s="223" customFormat="1" hidden="1" x14ac:dyDescent="0.2">
      <c r="A2059" s="95" t="s">
        <v>810</v>
      </c>
      <c r="B2059" s="95" t="s">
        <v>976</v>
      </c>
      <c r="C2059" s="94">
        <v>43</v>
      </c>
      <c r="D2059" s="95" t="s">
        <v>101</v>
      </c>
      <c r="E2059" s="118">
        <v>3121</v>
      </c>
      <c r="F2059" s="141" t="s">
        <v>471</v>
      </c>
      <c r="G2059" s="133"/>
      <c r="H2059" s="228"/>
      <c r="I2059" s="228"/>
      <c r="J2059" s="228">
        <v>120</v>
      </c>
      <c r="K2059" s="228">
        <f t="shared" si="978"/>
        <v>120</v>
      </c>
    </row>
    <row r="2060" spans="1:11" s="223" customFormat="1" hidden="1" x14ac:dyDescent="0.2">
      <c r="A2060" s="117" t="s">
        <v>810</v>
      </c>
      <c r="B2060" s="117" t="s">
        <v>976</v>
      </c>
      <c r="C2060" s="102">
        <v>43</v>
      </c>
      <c r="D2060" s="117"/>
      <c r="E2060" s="112">
        <v>313</v>
      </c>
      <c r="F2060" s="140"/>
      <c r="G2060" s="182"/>
      <c r="H2060" s="156">
        <f>H2061</f>
        <v>0</v>
      </c>
      <c r="I2060" s="156">
        <f>I2061</f>
        <v>0</v>
      </c>
      <c r="J2060" s="156">
        <f>J2061</f>
        <v>4600</v>
      </c>
      <c r="K2060" s="156">
        <f t="shared" si="978"/>
        <v>4600</v>
      </c>
    </row>
    <row r="2061" spans="1:11" s="223" customFormat="1" hidden="1" x14ac:dyDescent="0.2">
      <c r="A2061" s="95" t="s">
        <v>810</v>
      </c>
      <c r="B2061" s="95" t="s">
        <v>976</v>
      </c>
      <c r="C2061" s="94">
        <v>43</v>
      </c>
      <c r="D2061" s="95" t="s">
        <v>101</v>
      </c>
      <c r="E2061" s="118">
        <v>3132</v>
      </c>
      <c r="F2061" s="141" t="s">
        <v>40</v>
      </c>
      <c r="G2061" s="133"/>
      <c r="H2061" s="228"/>
      <c r="I2061" s="228"/>
      <c r="J2061" s="228">
        <v>4600</v>
      </c>
      <c r="K2061" s="228">
        <f t="shared" si="978"/>
        <v>4600</v>
      </c>
    </row>
    <row r="2062" spans="1:11" s="223" customFormat="1" hidden="1" x14ac:dyDescent="0.2">
      <c r="A2062" s="194" t="s">
        <v>810</v>
      </c>
      <c r="B2062" s="194" t="s">
        <v>976</v>
      </c>
      <c r="C2062" s="165">
        <v>43</v>
      </c>
      <c r="D2062" s="194"/>
      <c r="E2062" s="318">
        <v>32</v>
      </c>
      <c r="F2062" s="319"/>
      <c r="G2062" s="320"/>
      <c r="H2062" s="181">
        <f t="shared" ref="H2062:I2062" si="985">H2063+H2068+H2066+H2072</f>
        <v>0</v>
      </c>
      <c r="I2062" s="181">
        <f t="shared" si="985"/>
        <v>0</v>
      </c>
      <c r="J2062" s="181">
        <f t="shared" ref="J2062" si="986">J2063+J2068+J2066+J2072</f>
        <v>1630</v>
      </c>
      <c r="K2062" s="181">
        <f t="shared" si="978"/>
        <v>1630</v>
      </c>
    </row>
    <row r="2063" spans="1:11" s="223" customFormat="1" hidden="1" x14ac:dyDescent="0.2">
      <c r="A2063" s="117" t="s">
        <v>810</v>
      </c>
      <c r="B2063" s="117" t="s">
        <v>976</v>
      </c>
      <c r="C2063" s="102">
        <v>43</v>
      </c>
      <c r="D2063" s="117"/>
      <c r="E2063" s="112">
        <v>321</v>
      </c>
      <c r="F2063" s="140"/>
      <c r="G2063" s="182"/>
      <c r="H2063" s="156">
        <f>SUM(H2064:H2065)</f>
        <v>0</v>
      </c>
      <c r="I2063" s="156">
        <f>SUM(I2064:I2065)</f>
        <v>0</v>
      </c>
      <c r="J2063" s="156">
        <f>SUM(J2064:J2065)</f>
        <v>660</v>
      </c>
      <c r="K2063" s="156">
        <f t="shared" si="978"/>
        <v>660</v>
      </c>
    </row>
    <row r="2064" spans="1:11" s="223" customFormat="1" hidden="1" x14ac:dyDescent="0.2">
      <c r="A2064" s="95" t="s">
        <v>810</v>
      </c>
      <c r="B2064" s="95" t="s">
        <v>976</v>
      </c>
      <c r="C2064" s="94">
        <v>43</v>
      </c>
      <c r="D2064" s="95" t="s">
        <v>101</v>
      </c>
      <c r="E2064" s="118">
        <v>3211</v>
      </c>
      <c r="F2064" s="141" t="s">
        <v>42</v>
      </c>
      <c r="G2064" s="133"/>
      <c r="H2064" s="228"/>
      <c r="I2064" s="228"/>
      <c r="J2064" s="228">
        <v>600</v>
      </c>
      <c r="K2064" s="228">
        <f t="shared" si="978"/>
        <v>600</v>
      </c>
    </row>
    <row r="2065" spans="1:11" s="223" customFormat="1" ht="30" hidden="1" x14ac:dyDescent="0.2">
      <c r="A2065" s="95" t="s">
        <v>810</v>
      </c>
      <c r="B2065" s="95" t="s">
        <v>976</v>
      </c>
      <c r="C2065" s="94">
        <v>43</v>
      </c>
      <c r="D2065" s="95" t="s">
        <v>101</v>
      </c>
      <c r="E2065" s="118">
        <v>3212</v>
      </c>
      <c r="F2065" s="141" t="s">
        <v>43</v>
      </c>
      <c r="G2065" s="133"/>
      <c r="H2065" s="228"/>
      <c r="I2065" s="228"/>
      <c r="J2065" s="228">
        <v>60</v>
      </c>
      <c r="K2065" s="228">
        <f t="shared" si="978"/>
        <v>60</v>
      </c>
    </row>
    <row r="2066" spans="1:11" s="223" customFormat="1" hidden="1" x14ac:dyDescent="0.2">
      <c r="A2066" s="117" t="s">
        <v>810</v>
      </c>
      <c r="B2066" s="117" t="s">
        <v>976</v>
      </c>
      <c r="C2066" s="102">
        <v>43</v>
      </c>
      <c r="D2066" s="117"/>
      <c r="E2066" s="112">
        <v>322</v>
      </c>
      <c r="F2066" s="140"/>
      <c r="G2066" s="182"/>
      <c r="H2066" s="156">
        <f t="shared" ref="H2066:J2066" si="987">SUM(H2067)</f>
        <v>0</v>
      </c>
      <c r="I2066" s="156">
        <f t="shared" si="987"/>
        <v>0</v>
      </c>
      <c r="J2066" s="156">
        <f t="shared" si="987"/>
        <v>0</v>
      </c>
      <c r="K2066" s="156">
        <f t="shared" si="978"/>
        <v>0</v>
      </c>
    </row>
    <row r="2067" spans="1:11" s="223" customFormat="1" hidden="1" x14ac:dyDescent="0.2">
      <c r="A2067" s="95" t="s">
        <v>810</v>
      </c>
      <c r="B2067" s="95" t="s">
        <v>976</v>
      </c>
      <c r="C2067" s="94">
        <v>43</v>
      </c>
      <c r="D2067" s="95" t="s">
        <v>101</v>
      </c>
      <c r="E2067" s="118">
        <v>3221</v>
      </c>
      <c r="F2067" s="141" t="s">
        <v>297</v>
      </c>
      <c r="G2067" s="133"/>
      <c r="H2067" s="228"/>
      <c r="I2067" s="228"/>
      <c r="J2067" s="228"/>
      <c r="K2067" s="228">
        <f t="shared" si="978"/>
        <v>0</v>
      </c>
    </row>
    <row r="2068" spans="1:11" s="223" customFormat="1" hidden="1" x14ac:dyDescent="0.2">
      <c r="A2068" s="117" t="s">
        <v>810</v>
      </c>
      <c r="B2068" s="117" t="s">
        <v>976</v>
      </c>
      <c r="C2068" s="102">
        <v>43</v>
      </c>
      <c r="D2068" s="117"/>
      <c r="E2068" s="112">
        <v>323</v>
      </c>
      <c r="F2068" s="140"/>
      <c r="G2068" s="182"/>
      <c r="H2068" s="156">
        <f>SUM(H2069:H2071)</f>
        <v>0</v>
      </c>
      <c r="I2068" s="156">
        <f t="shared" ref="I2068:J2068" si="988">SUM(I2069:I2071)</f>
        <v>0</v>
      </c>
      <c r="J2068" s="156">
        <f t="shared" si="988"/>
        <v>600</v>
      </c>
      <c r="K2068" s="156">
        <f t="shared" si="978"/>
        <v>600</v>
      </c>
    </row>
    <row r="2069" spans="1:11" s="223" customFormat="1" hidden="1" x14ac:dyDescent="0.2">
      <c r="A2069" s="95" t="s">
        <v>810</v>
      </c>
      <c r="B2069" s="95" t="s">
        <v>976</v>
      </c>
      <c r="C2069" s="94">
        <v>43</v>
      </c>
      <c r="D2069" s="95" t="s">
        <v>101</v>
      </c>
      <c r="E2069" s="118">
        <v>3235</v>
      </c>
      <c r="F2069" s="141" t="s">
        <v>56</v>
      </c>
      <c r="G2069" s="133"/>
      <c r="H2069" s="228"/>
      <c r="I2069" s="228"/>
      <c r="J2069" s="228"/>
      <c r="K2069" s="228">
        <f t="shared" si="978"/>
        <v>0</v>
      </c>
    </row>
    <row r="2070" spans="1:11" s="223" customFormat="1" hidden="1" x14ac:dyDescent="0.2">
      <c r="A2070" s="95" t="s">
        <v>810</v>
      </c>
      <c r="B2070" s="95" t="s">
        <v>976</v>
      </c>
      <c r="C2070" s="94">
        <v>43</v>
      </c>
      <c r="D2070" s="95" t="s">
        <v>101</v>
      </c>
      <c r="E2070" s="118">
        <v>3237</v>
      </c>
      <c r="F2070" s="141" t="s">
        <v>58</v>
      </c>
      <c r="G2070" s="133"/>
      <c r="H2070" s="228"/>
      <c r="I2070" s="228"/>
      <c r="J2070" s="228"/>
      <c r="K2070" s="228">
        <f t="shared" si="978"/>
        <v>0</v>
      </c>
    </row>
    <row r="2071" spans="1:11" s="223" customFormat="1" hidden="1" x14ac:dyDescent="0.2">
      <c r="A2071" s="95" t="s">
        <v>810</v>
      </c>
      <c r="B2071" s="95" t="s">
        <v>976</v>
      </c>
      <c r="C2071" s="94">
        <v>43</v>
      </c>
      <c r="D2071" s="95" t="s">
        <v>101</v>
      </c>
      <c r="E2071" s="118">
        <v>3238</v>
      </c>
      <c r="F2071" s="141" t="s">
        <v>59</v>
      </c>
      <c r="G2071" s="133"/>
      <c r="H2071" s="228"/>
      <c r="I2071" s="228"/>
      <c r="J2071" s="228">
        <v>600</v>
      </c>
      <c r="K2071" s="228">
        <f t="shared" ref="K2071" si="989">H2071-I2071+J2071</f>
        <v>600</v>
      </c>
    </row>
    <row r="2072" spans="1:11" s="223" customFormat="1" hidden="1" x14ac:dyDescent="0.2">
      <c r="A2072" s="117" t="s">
        <v>810</v>
      </c>
      <c r="B2072" s="117" t="s">
        <v>976</v>
      </c>
      <c r="C2072" s="102">
        <v>43</v>
      </c>
      <c r="D2072" s="117"/>
      <c r="E2072" s="112">
        <v>329</v>
      </c>
      <c r="F2072" s="140"/>
      <c r="G2072" s="182"/>
      <c r="H2072" s="156">
        <f t="shared" ref="H2072:J2072" si="990">SUM(H2073)</f>
        <v>0</v>
      </c>
      <c r="I2072" s="156">
        <f t="shared" si="990"/>
        <v>0</v>
      </c>
      <c r="J2072" s="156">
        <f t="shared" si="990"/>
        <v>370</v>
      </c>
      <c r="K2072" s="156">
        <f t="shared" si="978"/>
        <v>370</v>
      </c>
    </row>
    <row r="2073" spans="1:11" s="223" customFormat="1" hidden="1" x14ac:dyDescent="0.2">
      <c r="A2073" s="95" t="s">
        <v>810</v>
      </c>
      <c r="B2073" s="95" t="s">
        <v>976</v>
      </c>
      <c r="C2073" s="94">
        <v>43</v>
      </c>
      <c r="D2073" s="95" t="s">
        <v>101</v>
      </c>
      <c r="E2073" s="118">
        <v>3293</v>
      </c>
      <c r="F2073" s="141" t="s">
        <v>64</v>
      </c>
      <c r="G2073" s="133"/>
      <c r="H2073" s="228"/>
      <c r="I2073" s="228"/>
      <c r="J2073" s="228">
        <v>370</v>
      </c>
      <c r="K2073" s="228">
        <f t="shared" si="978"/>
        <v>370</v>
      </c>
    </row>
    <row r="2074" spans="1:11" s="223" customFormat="1" hidden="1" x14ac:dyDescent="0.2">
      <c r="A2074" s="194" t="s">
        <v>810</v>
      </c>
      <c r="B2074" s="194" t="s">
        <v>976</v>
      </c>
      <c r="C2074" s="165">
        <v>43</v>
      </c>
      <c r="D2074" s="194"/>
      <c r="E2074" s="318">
        <v>42</v>
      </c>
      <c r="F2074" s="319"/>
      <c r="G2074" s="320"/>
      <c r="H2074" s="181">
        <f t="shared" ref="H2074:I2074" si="991">H2075+H2077</f>
        <v>0</v>
      </c>
      <c r="I2074" s="181">
        <f t="shared" si="991"/>
        <v>0</v>
      </c>
      <c r="J2074" s="181">
        <f t="shared" ref="J2074" si="992">J2075+J2077</f>
        <v>0</v>
      </c>
      <c r="K2074" s="181">
        <f t="shared" si="978"/>
        <v>0</v>
      </c>
    </row>
    <row r="2075" spans="1:11" s="223" customFormat="1" hidden="1" x14ac:dyDescent="0.2">
      <c r="A2075" s="117" t="s">
        <v>810</v>
      </c>
      <c r="B2075" s="117" t="s">
        <v>976</v>
      </c>
      <c r="C2075" s="102">
        <v>43</v>
      </c>
      <c r="D2075" s="117"/>
      <c r="E2075" s="112">
        <v>422</v>
      </c>
      <c r="F2075" s="140"/>
      <c r="G2075" s="182"/>
      <c r="H2075" s="156">
        <f>H2076</f>
        <v>0</v>
      </c>
      <c r="I2075" s="156">
        <f>I2076</f>
        <v>0</v>
      </c>
      <c r="J2075" s="156">
        <f>J2076</f>
        <v>0</v>
      </c>
      <c r="K2075" s="156">
        <f t="shared" si="978"/>
        <v>0</v>
      </c>
    </row>
    <row r="2076" spans="1:11" s="223" customFormat="1" hidden="1" x14ac:dyDescent="0.2">
      <c r="A2076" s="95" t="s">
        <v>810</v>
      </c>
      <c r="B2076" s="95" t="s">
        <v>976</v>
      </c>
      <c r="C2076" s="94">
        <v>43</v>
      </c>
      <c r="D2076" s="95" t="s">
        <v>101</v>
      </c>
      <c r="E2076" s="118">
        <v>4221</v>
      </c>
      <c r="F2076" s="141" t="s">
        <v>74</v>
      </c>
      <c r="G2076" s="133"/>
      <c r="H2076" s="228"/>
      <c r="I2076" s="228"/>
      <c r="J2076" s="228"/>
      <c r="K2076" s="228">
        <f t="shared" si="978"/>
        <v>0</v>
      </c>
    </row>
    <row r="2077" spans="1:11" s="223" customFormat="1" hidden="1" x14ac:dyDescent="0.2">
      <c r="A2077" s="117" t="s">
        <v>810</v>
      </c>
      <c r="B2077" s="117" t="s">
        <v>976</v>
      </c>
      <c r="C2077" s="102">
        <v>43</v>
      </c>
      <c r="D2077" s="117"/>
      <c r="E2077" s="112">
        <v>426</v>
      </c>
      <c r="F2077" s="140"/>
      <c r="G2077" s="182"/>
      <c r="H2077" s="156">
        <f>H2078</f>
        <v>0</v>
      </c>
      <c r="I2077" s="156">
        <f>I2078</f>
        <v>0</v>
      </c>
      <c r="J2077" s="156">
        <f>J2078</f>
        <v>0</v>
      </c>
      <c r="K2077" s="156">
        <f t="shared" si="978"/>
        <v>0</v>
      </c>
    </row>
    <row r="2078" spans="1:11" s="223" customFormat="1" hidden="1" x14ac:dyDescent="0.2">
      <c r="A2078" s="95" t="s">
        <v>810</v>
      </c>
      <c r="B2078" s="95" t="s">
        <v>976</v>
      </c>
      <c r="C2078" s="94">
        <v>43</v>
      </c>
      <c r="D2078" s="95" t="s">
        <v>101</v>
      </c>
      <c r="E2078" s="118">
        <v>4262</v>
      </c>
      <c r="F2078" s="141" t="s">
        <v>86</v>
      </c>
      <c r="G2078" s="133"/>
      <c r="H2078" s="228"/>
      <c r="I2078" s="228"/>
      <c r="J2078" s="228"/>
      <c r="K2078" s="228">
        <f t="shared" si="978"/>
        <v>0</v>
      </c>
    </row>
    <row r="2079" spans="1:11" s="223" customFormat="1" hidden="1" x14ac:dyDescent="0.2">
      <c r="A2079" s="194" t="s">
        <v>810</v>
      </c>
      <c r="B2079" s="194" t="s">
        <v>976</v>
      </c>
      <c r="C2079" s="165">
        <v>559</v>
      </c>
      <c r="D2079" s="194"/>
      <c r="E2079" s="318">
        <v>31</v>
      </c>
      <c r="F2079" s="319"/>
      <c r="G2079" s="320"/>
      <c r="H2079" s="181">
        <f>H2080+H2082+H2084</f>
        <v>6375</v>
      </c>
      <c r="I2079" s="181">
        <f>I2080+I2082+I2084</f>
        <v>20</v>
      </c>
      <c r="J2079" s="181">
        <f>J2080+J2082+J2084</f>
        <v>6945</v>
      </c>
      <c r="K2079" s="181">
        <f t="shared" si="978"/>
        <v>13300</v>
      </c>
    </row>
    <row r="2080" spans="1:11" s="223" customFormat="1" hidden="1" x14ac:dyDescent="0.2">
      <c r="A2080" s="117" t="s">
        <v>810</v>
      </c>
      <c r="B2080" s="117" t="s">
        <v>976</v>
      </c>
      <c r="C2080" s="102">
        <v>559</v>
      </c>
      <c r="D2080" s="117"/>
      <c r="E2080" s="112">
        <v>311</v>
      </c>
      <c r="F2080" s="140"/>
      <c r="G2080" s="182"/>
      <c r="H2080" s="156">
        <f>H2081</f>
        <v>5040</v>
      </c>
      <c r="I2080" s="156">
        <f>I2081</f>
        <v>0</v>
      </c>
      <c r="J2080" s="156">
        <f>J2081</f>
        <v>5960</v>
      </c>
      <c r="K2080" s="156">
        <f t="shared" si="978"/>
        <v>11000</v>
      </c>
    </row>
    <row r="2081" spans="1:11" s="223" customFormat="1" hidden="1" x14ac:dyDescent="0.2">
      <c r="A2081" s="95" t="s">
        <v>810</v>
      </c>
      <c r="B2081" s="95" t="s">
        <v>976</v>
      </c>
      <c r="C2081" s="94">
        <v>559</v>
      </c>
      <c r="D2081" s="95" t="s">
        <v>101</v>
      </c>
      <c r="E2081" s="118">
        <v>3111</v>
      </c>
      <c r="F2081" s="141" t="s">
        <v>33</v>
      </c>
      <c r="G2081" s="133"/>
      <c r="H2081" s="228">
        <v>5040</v>
      </c>
      <c r="I2081" s="228"/>
      <c r="J2081" s="228">
        <v>5960</v>
      </c>
      <c r="K2081" s="228">
        <f t="shared" ref="K2081:K2145" si="993">H2081-I2081+J2081</f>
        <v>11000</v>
      </c>
    </row>
    <row r="2082" spans="1:11" s="223" customFormat="1" hidden="1" x14ac:dyDescent="0.2">
      <c r="A2082" s="117" t="s">
        <v>810</v>
      </c>
      <c r="B2082" s="117" t="s">
        <v>976</v>
      </c>
      <c r="C2082" s="102">
        <v>559</v>
      </c>
      <c r="D2082" s="117"/>
      <c r="E2082" s="112">
        <v>312</v>
      </c>
      <c r="F2082" s="140"/>
      <c r="G2082" s="182"/>
      <c r="H2082" s="156">
        <f>H2083</f>
        <v>500</v>
      </c>
      <c r="I2082" s="156">
        <f>I2083</f>
        <v>20</v>
      </c>
      <c r="J2082" s="156">
        <f>J2083</f>
        <v>0</v>
      </c>
      <c r="K2082" s="156">
        <f t="shared" si="993"/>
        <v>480</v>
      </c>
    </row>
    <row r="2083" spans="1:11" s="223" customFormat="1" hidden="1" x14ac:dyDescent="0.2">
      <c r="A2083" s="95" t="s">
        <v>810</v>
      </c>
      <c r="B2083" s="95" t="s">
        <v>976</v>
      </c>
      <c r="C2083" s="94">
        <v>559</v>
      </c>
      <c r="D2083" s="95" t="s">
        <v>101</v>
      </c>
      <c r="E2083" s="118">
        <v>3121</v>
      </c>
      <c r="F2083" s="141" t="s">
        <v>471</v>
      </c>
      <c r="G2083" s="133"/>
      <c r="H2083" s="228">
        <v>500</v>
      </c>
      <c r="I2083" s="228">
        <v>20</v>
      </c>
      <c r="J2083" s="228"/>
      <c r="K2083" s="228">
        <f t="shared" si="993"/>
        <v>480</v>
      </c>
    </row>
    <row r="2084" spans="1:11" s="223" customFormat="1" hidden="1" x14ac:dyDescent="0.2">
      <c r="A2084" s="117" t="s">
        <v>810</v>
      </c>
      <c r="B2084" s="117" t="s">
        <v>976</v>
      </c>
      <c r="C2084" s="102">
        <v>559</v>
      </c>
      <c r="D2084" s="117"/>
      <c r="E2084" s="112">
        <v>313</v>
      </c>
      <c r="F2084" s="140"/>
      <c r="G2084" s="182"/>
      <c r="H2084" s="156">
        <f>H2085</f>
        <v>835</v>
      </c>
      <c r="I2084" s="156">
        <f>I2085</f>
        <v>0</v>
      </c>
      <c r="J2084" s="156">
        <f>J2085</f>
        <v>985</v>
      </c>
      <c r="K2084" s="156">
        <f t="shared" si="993"/>
        <v>1820</v>
      </c>
    </row>
    <row r="2085" spans="1:11" s="223" customFormat="1" hidden="1" x14ac:dyDescent="0.2">
      <c r="A2085" s="95" t="s">
        <v>810</v>
      </c>
      <c r="B2085" s="95" t="s">
        <v>976</v>
      </c>
      <c r="C2085" s="94">
        <v>559</v>
      </c>
      <c r="D2085" s="95" t="s">
        <v>101</v>
      </c>
      <c r="E2085" s="118">
        <v>3132</v>
      </c>
      <c r="F2085" s="141" t="s">
        <v>40</v>
      </c>
      <c r="G2085" s="133"/>
      <c r="H2085" s="228">
        <v>835</v>
      </c>
      <c r="I2085" s="228"/>
      <c r="J2085" s="228">
        <v>985</v>
      </c>
      <c r="K2085" s="228">
        <f t="shared" si="993"/>
        <v>1820</v>
      </c>
    </row>
    <row r="2086" spans="1:11" s="223" customFormat="1" hidden="1" x14ac:dyDescent="0.2">
      <c r="A2086" s="194" t="s">
        <v>810</v>
      </c>
      <c r="B2086" s="194" t="s">
        <v>976</v>
      </c>
      <c r="C2086" s="165">
        <v>559</v>
      </c>
      <c r="D2086" s="194"/>
      <c r="E2086" s="318">
        <v>32</v>
      </c>
      <c r="F2086" s="319"/>
      <c r="G2086" s="320"/>
      <c r="H2086" s="181">
        <f t="shared" ref="H2086:I2086" si="994">H2087+H2092+H2090+H2096</f>
        <v>22000</v>
      </c>
      <c r="I2086" s="181">
        <f t="shared" si="994"/>
        <v>2270</v>
      </c>
      <c r="J2086" s="181">
        <f t="shared" ref="J2086" si="995">J2087+J2092+J2090+J2096</f>
        <v>400</v>
      </c>
      <c r="K2086" s="181">
        <f t="shared" si="993"/>
        <v>20130</v>
      </c>
    </row>
    <row r="2087" spans="1:11" s="223" customFormat="1" hidden="1" x14ac:dyDescent="0.2">
      <c r="A2087" s="117" t="s">
        <v>810</v>
      </c>
      <c r="B2087" s="117" t="s">
        <v>976</v>
      </c>
      <c r="C2087" s="102">
        <v>559</v>
      </c>
      <c r="D2087" s="117"/>
      <c r="E2087" s="112">
        <v>321</v>
      </c>
      <c r="F2087" s="140"/>
      <c r="G2087" s="182"/>
      <c r="H2087" s="156">
        <f>SUM(H2088:H2089)</f>
        <v>2500</v>
      </c>
      <c r="I2087" s="156">
        <f>SUM(I2088:I2089)</f>
        <v>270</v>
      </c>
      <c r="J2087" s="156">
        <f>SUM(J2088:J2089)</f>
        <v>400</v>
      </c>
      <c r="K2087" s="156">
        <f t="shared" si="993"/>
        <v>2630</v>
      </c>
    </row>
    <row r="2088" spans="1:11" s="223" customFormat="1" hidden="1" x14ac:dyDescent="0.2">
      <c r="A2088" s="95" t="s">
        <v>810</v>
      </c>
      <c r="B2088" s="95" t="s">
        <v>976</v>
      </c>
      <c r="C2088" s="94">
        <v>559</v>
      </c>
      <c r="D2088" s="95" t="s">
        <v>101</v>
      </c>
      <c r="E2088" s="118">
        <v>3211</v>
      </c>
      <c r="F2088" s="141" t="s">
        <v>42</v>
      </c>
      <c r="G2088" s="133"/>
      <c r="H2088" s="228">
        <v>2000</v>
      </c>
      <c r="I2088" s="228"/>
      <c r="J2088" s="228">
        <v>400</v>
      </c>
      <c r="K2088" s="228">
        <f t="shared" si="993"/>
        <v>2400</v>
      </c>
    </row>
    <row r="2089" spans="1:11" s="223" customFormat="1" ht="30" hidden="1" x14ac:dyDescent="0.2">
      <c r="A2089" s="95" t="s">
        <v>810</v>
      </c>
      <c r="B2089" s="95" t="s">
        <v>976</v>
      </c>
      <c r="C2089" s="94">
        <v>559</v>
      </c>
      <c r="D2089" s="95" t="s">
        <v>101</v>
      </c>
      <c r="E2089" s="118">
        <v>3212</v>
      </c>
      <c r="F2089" s="141" t="s">
        <v>43</v>
      </c>
      <c r="G2089" s="133"/>
      <c r="H2089" s="228">
        <v>500</v>
      </c>
      <c r="I2089" s="228">
        <v>270</v>
      </c>
      <c r="J2089" s="228"/>
      <c r="K2089" s="228">
        <f t="shared" si="993"/>
        <v>230</v>
      </c>
    </row>
    <row r="2090" spans="1:11" s="223" customFormat="1" hidden="1" x14ac:dyDescent="0.2">
      <c r="A2090" s="117" t="s">
        <v>810</v>
      </c>
      <c r="B2090" s="117" t="s">
        <v>976</v>
      </c>
      <c r="C2090" s="102">
        <v>559</v>
      </c>
      <c r="D2090" s="117"/>
      <c r="E2090" s="112">
        <v>322</v>
      </c>
      <c r="F2090" s="140"/>
      <c r="G2090" s="182"/>
      <c r="H2090" s="156">
        <f t="shared" ref="H2090:J2090" si="996">SUM(H2091)</f>
        <v>1500</v>
      </c>
      <c r="I2090" s="156">
        <f t="shared" si="996"/>
        <v>1500</v>
      </c>
      <c r="J2090" s="156">
        <f t="shared" si="996"/>
        <v>0</v>
      </c>
      <c r="K2090" s="156">
        <f t="shared" si="993"/>
        <v>0</v>
      </c>
    </row>
    <row r="2091" spans="1:11" s="223" customFormat="1" hidden="1" x14ac:dyDescent="0.2">
      <c r="A2091" s="95" t="s">
        <v>810</v>
      </c>
      <c r="B2091" s="95" t="s">
        <v>976</v>
      </c>
      <c r="C2091" s="94">
        <v>559</v>
      </c>
      <c r="D2091" s="95" t="s">
        <v>101</v>
      </c>
      <c r="E2091" s="118">
        <v>3221</v>
      </c>
      <c r="F2091" s="141" t="s">
        <v>297</v>
      </c>
      <c r="G2091" s="133"/>
      <c r="H2091" s="228">
        <v>1500</v>
      </c>
      <c r="I2091" s="228">
        <v>1500</v>
      </c>
      <c r="J2091" s="228"/>
      <c r="K2091" s="228">
        <f t="shared" si="993"/>
        <v>0</v>
      </c>
    </row>
    <row r="2092" spans="1:11" s="223" customFormat="1" hidden="1" x14ac:dyDescent="0.2">
      <c r="A2092" s="117" t="s">
        <v>810</v>
      </c>
      <c r="B2092" s="117" t="s">
        <v>976</v>
      </c>
      <c r="C2092" s="102">
        <v>559</v>
      </c>
      <c r="D2092" s="117"/>
      <c r="E2092" s="112">
        <v>323</v>
      </c>
      <c r="F2092" s="140"/>
      <c r="G2092" s="182"/>
      <c r="H2092" s="156">
        <f>SUM(H2093:H2095)</f>
        <v>16500</v>
      </c>
      <c r="I2092" s="156">
        <f t="shared" ref="I2092:J2092" si="997">SUM(I2093:I2095)</f>
        <v>500</v>
      </c>
      <c r="J2092" s="156">
        <f t="shared" si="997"/>
        <v>0</v>
      </c>
      <c r="K2092" s="156">
        <f t="shared" si="993"/>
        <v>16000</v>
      </c>
    </row>
    <row r="2093" spans="1:11" s="223" customFormat="1" hidden="1" x14ac:dyDescent="0.2">
      <c r="A2093" s="95" t="s">
        <v>810</v>
      </c>
      <c r="B2093" s="95" t="s">
        <v>976</v>
      </c>
      <c r="C2093" s="94">
        <v>559</v>
      </c>
      <c r="D2093" s="95" t="s">
        <v>101</v>
      </c>
      <c r="E2093" s="118">
        <v>3235</v>
      </c>
      <c r="F2093" s="141" t="s">
        <v>56</v>
      </c>
      <c r="G2093" s="133"/>
      <c r="H2093" s="228">
        <v>500</v>
      </c>
      <c r="I2093" s="228">
        <v>500</v>
      </c>
      <c r="J2093" s="228"/>
      <c r="K2093" s="228">
        <f t="shared" si="993"/>
        <v>0</v>
      </c>
    </row>
    <row r="2094" spans="1:11" s="223" customFormat="1" hidden="1" x14ac:dyDescent="0.2">
      <c r="A2094" s="95" t="s">
        <v>810</v>
      </c>
      <c r="B2094" s="95" t="s">
        <v>976</v>
      </c>
      <c r="C2094" s="94">
        <v>559</v>
      </c>
      <c r="D2094" s="95" t="s">
        <v>101</v>
      </c>
      <c r="E2094" s="118">
        <v>3237</v>
      </c>
      <c r="F2094" s="141" t="s">
        <v>58</v>
      </c>
      <c r="G2094" s="133"/>
      <c r="H2094" s="268">
        <v>0</v>
      </c>
      <c r="I2094" s="228">
        <v>0</v>
      </c>
      <c r="J2094" s="228"/>
      <c r="K2094" s="228">
        <f t="shared" si="993"/>
        <v>0</v>
      </c>
    </row>
    <row r="2095" spans="1:11" s="223" customFormat="1" hidden="1" x14ac:dyDescent="0.2">
      <c r="A2095" s="95" t="s">
        <v>810</v>
      </c>
      <c r="B2095" s="95" t="s">
        <v>976</v>
      </c>
      <c r="C2095" s="94">
        <v>559</v>
      </c>
      <c r="D2095" s="95" t="s">
        <v>101</v>
      </c>
      <c r="E2095" s="118">
        <v>3238</v>
      </c>
      <c r="F2095" s="141" t="s">
        <v>59</v>
      </c>
      <c r="G2095" s="133"/>
      <c r="H2095" s="268">
        <v>16000</v>
      </c>
      <c r="I2095" s="228"/>
      <c r="J2095" s="228">
        <v>0</v>
      </c>
      <c r="K2095" s="228">
        <f t="shared" si="993"/>
        <v>16000</v>
      </c>
    </row>
    <row r="2096" spans="1:11" s="223" customFormat="1" hidden="1" x14ac:dyDescent="0.2">
      <c r="A2096" s="117" t="s">
        <v>810</v>
      </c>
      <c r="B2096" s="117" t="s">
        <v>976</v>
      </c>
      <c r="C2096" s="102">
        <v>559</v>
      </c>
      <c r="D2096" s="117"/>
      <c r="E2096" s="112">
        <v>329</v>
      </c>
      <c r="F2096" s="140"/>
      <c r="G2096" s="182"/>
      <c r="H2096" s="156">
        <f t="shared" ref="H2096:J2096" si="998">SUM(H2097)</f>
        <v>1500</v>
      </c>
      <c r="I2096" s="156">
        <f t="shared" si="998"/>
        <v>0</v>
      </c>
      <c r="J2096" s="156">
        <f t="shared" si="998"/>
        <v>0</v>
      </c>
      <c r="K2096" s="156">
        <f t="shared" si="993"/>
        <v>1500</v>
      </c>
    </row>
    <row r="2097" spans="1:11" s="223" customFormat="1" hidden="1" x14ac:dyDescent="0.2">
      <c r="A2097" s="95" t="s">
        <v>810</v>
      </c>
      <c r="B2097" s="95" t="s">
        <v>976</v>
      </c>
      <c r="C2097" s="94">
        <v>559</v>
      </c>
      <c r="D2097" s="95" t="s">
        <v>101</v>
      </c>
      <c r="E2097" s="118">
        <v>3293</v>
      </c>
      <c r="F2097" s="141" t="s">
        <v>64</v>
      </c>
      <c r="G2097" s="133"/>
      <c r="H2097" s="228">
        <v>1500</v>
      </c>
      <c r="I2097" s="228"/>
      <c r="J2097" s="228"/>
      <c r="K2097" s="228">
        <f t="shared" si="993"/>
        <v>1500</v>
      </c>
    </row>
    <row r="2098" spans="1:11" s="223" customFormat="1" hidden="1" x14ac:dyDescent="0.2">
      <c r="A2098" s="194" t="s">
        <v>810</v>
      </c>
      <c r="B2098" s="194" t="s">
        <v>976</v>
      </c>
      <c r="C2098" s="165">
        <v>559</v>
      </c>
      <c r="D2098" s="194"/>
      <c r="E2098" s="318">
        <v>42</v>
      </c>
      <c r="F2098" s="319"/>
      <c r="G2098" s="320"/>
      <c r="H2098" s="181">
        <f t="shared" ref="H2098:I2098" si="999">H2099+H2101</f>
        <v>30000</v>
      </c>
      <c r="I2098" s="181">
        <f t="shared" si="999"/>
        <v>30000</v>
      </c>
      <c r="J2098" s="181">
        <f t="shared" ref="J2098" si="1000">J2099+J2101</f>
        <v>0</v>
      </c>
      <c r="K2098" s="181">
        <f t="shared" si="993"/>
        <v>0</v>
      </c>
    </row>
    <row r="2099" spans="1:11" s="223" customFormat="1" hidden="1" x14ac:dyDescent="0.2">
      <c r="A2099" s="117" t="s">
        <v>810</v>
      </c>
      <c r="B2099" s="117" t="s">
        <v>976</v>
      </c>
      <c r="C2099" s="102">
        <v>559</v>
      </c>
      <c r="D2099" s="117"/>
      <c r="E2099" s="112">
        <v>422</v>
      </c>
      <c r="F2099" s="140"/>
      <c r="G2099" s="182"/>
      <c r="H2099" s="156">
        <f>H2100</f>
        <v>15000</v>
      </c>
      <c r="I2099" s="156">
        <f>I2100</f>
        <v>15000</v>
      </c>
      <c r="J2099" s="156">
        <f>J2100</f>
        <v>0</v>
      </c>
      <c r="K2099" s="156">
        <f t="shared" si="993"/>
        <v>0</v>
      </c>
    </row>
    <row r="2100" spans="1:11" s="223" customFormat="1" hidden="1" x14ac:dyDescent="0.2">
      <c r="A2100" s="95" t="s">
        <v>810</v>
      </c>
      <c r="B2100" s="95" t="s">
        <v>976</v>
      </c>
      <c r="C2100" s="94">
        <v>559</v>
      </c>
      <c r="D2100" s="95" t="s">
        <v>101</v>
      </c>
      <c r="E2100" s="118">
        <v>4221</v>
      </c>
      <c r="F2100" s="141" t="s">
        <v>74</v>
      </c>
      <c r="G2100" s="133"/>
      <c r="H2100" s="228">
        <v>15000</v>
      </c>
      <c r="I2100" s="228">
        <v>15000</v>
      </c>
      <c r="J2100" s="228"/>
      <c r="K2100" s="228">
        <f t="shared" si="993"/>
        <v>0</v>
      </c>
    </row>
    <row r="2101" spans="1:11" s="223" customFormat="1" hidden="1" x14ac:dyDescent="0.2">
      <c r="A2101" s="117" t="s">
        <v>810</v>
      </c>
      <c r="B2101" s="117" t="s">
        <v>976</v>
      </c>
      <c r="C2101" s="102">
        <v>559</v>
      </c>
      <c r="D2101" s="117"/>
      <c r="E2101" s="112">
        <v>426</v>
      </c>
      <c r="F2101" s="140"/>
      <c r="G2101" s="182"/>
      <c r="H2101" s="156">
        <f>H2102</f>
        <v>15000</v>
      </c>
      <c r="I2101" s="156">
        <f>I2102</f>
        <v>15000</v>
      </c>
      <c r="J2101" s="156">
        <f>J2102</f>
        <v>0</v>
      </c>
      <c r="K2101" s="156">
        <f t="shared" si="993"/>
        <v>0</v>
      </c>
    </row>
    <row r="2102" spans="1:11" s="223" customFormat="1" hidden="1" x14ac:dyDescent="0.2">
      <c r="A2102" s="95" t="s">
        <v>810</v>
      </c>
      <c r="B2102" s="95" t="s">
        <v>976</v>
      </c>
      <c r="C2102" s="94">
        <v>559</v>
      </c>
      <c r="D2102" s="95" t="s">
        <v>101</v>
      </c>
      <c r="E2102" s="118">
        <v>4262</v>
      </c>
      <c r="F2102" s="141" t="s">
        <v>86</v>
      </c>
      <c r="G2102" s="133"/>
      <c r="H2102" s="228">
        <v>15000</v>
      </c>
      <c r="I2102" s="228">
        <v>15000</v>
      </c>
      <c r="J2102" s="228"/>
      <c r="K2102" s="228">
        <f t="shared" si="993"/>
        <v>0</v>
      </c>
    </row>
    <row r="2103" spans="1:11" s="100" customFormat="1" ht="67.5" hidden="1" x14ac:dyDescent="0.2">
      <c r="A2103" s="195" t="s">
        <v>810</v>
      </c>
      <c r="B2103" s="170" t="s">
        <v>978</v>
      </c>
      <c r="C2103" s="170"/>
      <c r="D2103" s="170"/>
      <c r="E2103" s="171"/>
      <c r="F2103" s="173" t="s">
        <v>979</v>
      </c>
      <c r="G2103" s="174" t="s">
        <v>616</v>
      </c>
      <c r="H2103" s="248">
        <f>H2104+H2111+H2119+H2122+H2129+H2137</f>
        <v>45220</v>
      </c>
      <c r="I2103" s="248">
        <f>I2104+I2111+I2119+I2122+I2129+I2137</f>
        <v>21580</v>
      </c>
      <c r="J2103" s="248">
        <f>J2104+J2111+J2119+J2122+J2129+J2137</f>
        <v>10885</v>
      </c>
      <c r="K2103" s="248">
        <f t="shared" si="993"/>
        <v>34525</v>
      </c>
    </row>
    <row r="2104" spans="1:11" s="223" customFormat="1" hidden="1" x14ac:dyDescent="0.2">
      <c r="A2104" s="194" t="s">
        <v>810</v>
      </c>
      <c r="B2104" s="194" t="s">
        <v>978</v>
      </c>
      <c r="C2104" s="165">
        <v>43</v>
      </c>
      <c r="D2104" s="194"/>
      <c r="E2104" s="318">
        <v>31</v>
      </c>
      <c r="F2104" s="319"/>
      <c r="G2104" s="320"/>
      <c r="H2104" s="181">
        <f>H2105+H2107+H2109</f>
        <v>0</v>
      </c>
      <c r="I2104" s="181">
        <f>I2105+I2107+I2109</f>
        <v>0</v>
      </c>
      <c r="J2104" s="181">
        <f>J2105+J2107+J2109</f>
        <v>2685</v>
      </c>
      <c r="K2104" s="181">
        <f t="shared" si="993"/>
        <v>2685</v>
      </c>
    </row>
    <row r="2105" spans="1:11" s="223" customFormat="1" hidden="1" x14ac:dyDescent="0.2">
      <c r="A2105" s="117" t="s">
        <v>810</v>
      </c>
      <c r="B2105" s="117" t="s">
        <v>978</v>
      </c>
      <c r="C2105" s="102">
        <v>43</v>
      </c>
      <c r="D2105" s="117"/>
      <c r="E2105" s="112">
        <v>311</v>
      </c>
      <c r="F2105" s="140"/>
      <c r="G2105" s="182"/>
      <c r="H2105" s="156">
        <f>H2106</f>
        <v>0</v>
      </c>
      <c r="I2105" s="156">
        <f>I2106</f>
        <v>0</v>
      </c>
      <c r="J2105" s="156">
        <f>J2106</f>
        <v>2200</v>
      </c>
      <c r="K2105" s="156">
        <f t="shared" si="993"/>
        <v>2200</v>
      </c>
    </row>
    <row r="2106" spans="1:11" s="223" customFormat="1" hidden="1" x14ac:dyDescent="0.2">
      <c r="A2106" s="95" t="s">
        <v>810</v>
      </c>
      <c r="B2106" s="95" t="s">
        <v>978</v>
      </c>
      <c r="C2106" s="94">
        <v>43</v>
      </c>
      <c r="D2106" s="95" t="s">
        <v>101</v>
      </c>
      <c r="E2106" s="118">
        <v>3111</v>
      </c>
      <c r="F2106" s="141" t="s">
        <v>33</v>
      </c>
      <c r="G2106" s="133"/>
      <c r="H2106" s="228"/>
      <c r="I2106" s="228"/>
      <c r="J2106" s="228">
        <v>2200</v>
      </c>
      <c r="K2106" s="228">
        <f t="shared" si="993"/>
        <v>2200</v>
      </c>
    </row>
    <row r="2107" spans="1:11" s="223" customFormat="1" hidden="1" x14ac:dyDescent="0.2">
      <c r="A2107" s="117" t="s">
        <v>810</v>
      </c>
      <c r="B2107" s="117" t="s">
        <v>978</v>
      </c>
      <c r="C2107" s="102">
        <v>43</v>
      </c>
      <c r="D2107" s="117"/>
      <c r="E2107" s="112">
        <v>312</v>
      </c>
      <c r="F2107" s="140"/>
      <c r="G2107" s="182"/>
      <c r="H2107" s="156">
        <f>H2108</f>
        <v>0</v>
      </c>
      <c r="I2107" s="156">
        <f>I2108</f>
        <v>0</v>
      </c>
      <c r="J2107" s="156">
        <f>J2108</f>
        <v>120</v>
      </c>
      <c r="K2107" s="156">
        <f t="shared" si="993"/>
        <v>120</v>
      </c>
    </row>
    <row r="2108" spans="1:11" s="223" customFormat="1" hidden="1" x14ac:dyDescent="0.2">
      <c r="A2108" s="95" t="s">
        <v>810</v>
      </c>
      <c r="B2108" s="95" t="s">
        <v>978</v>
      </c>
      <c r="C2108" s="94">
        <v>43</v>
      </c>
      <c r="D2108" s="95" t="s">
        <v>101</v>
      </c>
      <c r="E2108" s="118">
        <v>3121</v>
      </c>
      <c r="F2108" s="141" t="s">
        <v>471</v>
      </c>
      <c r="G2108" s="133"/>
      <c r="H2108" s="228"/>
      <c r="I2108" s="228"/>
      <c r="J2108" s="228">
        <v>120</v>
      </c>
      <c r="K2108" s="228">
        <f t="shared" si="993"/>
        <v>120</v>
      </c>
    </row>
    <row r="2109" spans="1:11" s="223" customFormat="1" hidden="1" x14ac:dyDescent="0.2">
      <c r="A2109" s="117" t="s">
        <v>810</v>
      </c>
      <c r="B2109" s="117" t="s">
        <v>978</v>
      </c>
      <c r="C2109" s="102">
        <v>43</v>
      </c>
      <c r="D2109" s="117"/>
      <c r="E2109" s="112">
        <v>313</v>
      </c>
      <c r="F2109" s="140"/>
      <c r="G2109" s="182"/>
      <c r="H2109" s="156">
        <f>H2110</f>
        <v>0</v>
      </c>
      <c r="I2109" s="156">
        <f>I2110</f>
        <v>0</v>
      </c>
      <c r="J2109" s="156">
        <f>J2110</f>
        <v>365</v>
      </c>
      <c r="K2109" s="156">
        <f t="shared" si="993"/>
        <v>365</v>
      </c>
    </row>
    <row r="2110" spans="1:11" s="223" customFormat="1" hidden="1" x14ac:dyDescent="0.2">
      <c r="A2110" s="95" t="s">
        <v>810</v>
      </c>
      <c r="B2110" s="95" t="s">
        <v>978</v>
      </c>
      <c r="C2110" s="94">
        <v>43</v>
      </c>
      <c r="D2110" s="95" t="s">
        <v>101</v>
      </c>
      <c r="E2110" s="118">
        <v>3132</v>
      </c>
      <c r="F2110" s="141" t="s">
        <v>40</v>
      </c>
      <c r="G2110" s="133"/>
      <c r="H2110" s="228"/>
      <c r="I2110" s="228"/>
      <c r="J2110" s="228">
        <v>365</v>
      </c>
      <c r="K2110" s="228">
        <f t="shared" si="993"/>
        <v>365</v>
      </c>
    </row>
    <row r="2111" spans="1:11" s="223" customFormat="1" hidden="1" x14ac:dyDescent="0.2">
      <c r="A2111" s="194" t="s">
        <v>810</v>
      </c>
      <c r="B2111" s="194" t="s">
        <v>978</v>
      </c>
      <c r="C2111" s="165">
        <v>43</v>
      </c>
      <c r="D2111" s="194"/>
      <c r="E2111" s="318">
        <v>32</v>
      </c>
      <c r="F2111" s="319"/>
      <c r="G2111" s="320"/>
      <c r="H2111" s="181">
        <f t="shared" ref="H2111:I2111" si="1001">H2112+H2115+H2117</f>
        <v>0</v>
      </c>
      <c r="I2111" s="181">
        <f t="shared" si="1001"/>
        <v>0</v>
      </c>
      <c r="J2111" s="181">
        <f t="shared" ref="J2111" si="1002">J2112+J2115+J2117</f>
        <v>260</v>
      </c>
      <c r="K2111" s="181">
        <f t="shared" si="993"/>
        <v>260</v>
      </c>
    </row>
    <row r="2112" spans="1:11" s="223" customFormat="1" hidden="1" x14ac:dyDescent="0.2">
      <c r="A2112" s="117" t="s">
        <v>810</v>
      </c>
      <c r="B2112" s="117" t="s">
        <v>978</v>
      </c>
      <c r="C2112" s="102">
        <v>43</v>
      </c>
      <c r="D2112" s="117"/>
      <c r="E2112" s="112">
        <v>321</v>
      </c>
      <c r="F2112" s="140"/>
      <c r="G2112" s="182"/>
      <c r="H2112" s="156">
        <f>SUM(H2113:H2114)</f>
        <v>0</v>
      </c>
      <c r="I2112" s="156">
        <f>SUM(I2113:I2114)</f>
        <v>0</v>
      </c>
      <c r="J2112" s="156">
        <f>SUM(J2113:J2114)</f>
        <v>260</v>
      </c>
      <c r="K2112" s="156">
        <f t="shared" si="993"/>
        <v>260</v>
      </c>
    </row>
    <row r="2113" spans="1:11" s="223" customFormat="1" hidden="1" x14ac:dyDescent="0.2">
      <c r="A2113" s="95" t="s">
        <v>810</v>
      </c>
      <c r="B2113" s="95" t="s">
        <v>978</v>
      </c>
      <c r="C2113" s="94">
        <v>43</v>
      </c>
      <c r="D2113" s="95" t="s">
        <v>101</v>
      </c>
      <c r="E2113" s="118">
        <v>3211</v>
      </c>
      <c r="F2113" s="141" t="s">
        <v>42</v>
      </c>
      <c r="G2113" s="133"/>
      <c r="H2113" s="228"/>
      <c r="I2113" s="228"/>
      <c r="J2113" s="228">
        <v>200</v>
      </c>
      <c r="K2113" s="228">
        <f t="shared" si="993"/>
        <v>200</v>
      </c>
    </row>
    <row r="2114" spans="1:11" s="223" customFormat="1" ht="30" hidden="1" x14ac:dyDescent="0.2">
      <c r="A2114" s="95" t="s">
        <v>810</v>
      </c>
      <c r="B2114" s="95" t="s">
        <v>978</v>
      </c>
      <c r="C2114" s="94">
        <v>43</v>
      </c>
      <c r="D2114" s="95" t="s">
        <v>101</v>
      </c>
      <c r="E2114" s="118">
        <v>3212</v>
      </c>
      <c r="F2114" s="141" t="s">
        <v>43</v>
      </c>
      <c r="G2114" s="133"/>
      <c r="H2114" s="228"/>
      <c r="I2114" s="228"/>
      <c r="J2114" s="228">
        <v>60</v>
      </c>
      <c r="K2114" s="228">
        <f t="shared" si="993"/>
        <v>60</v>
      </c>
    </row>
    <row r="2115" spans="1:11" s="223" customFormat="1" hidden="1" x14ac:dyDescent="0.2">
      <c r="A2115" s="117" t="s">
        <v>810</v>
      </c>
      <c r="B2115" s="117" t="s">
        <v>978</v>
      </c>
      <c r="C2115" s="102">
        <v>43</v>
      </c>
      <c r="D2115" s="117"/>
      <c r="E2115" s="112">
        <v>322</v>
      </c>
      <c r="F2115" s="140"/>
      <c r="G2115" s="182"/>
      <c r="H2115" s="156">
        <f t="shared" ref="H2115:J2115" si="1003">SUM(H2116)</f>
        <v>0</v>
      </c>
      <c r="I2115" s="156">
        <f t="shared" si="1003"/>
        <v>0</v>
      </c>
      <c r="J2115" s="156">
        <f t="shared" si="1003"/>
        <v>0</v>
      </c>
      <c r="K2115" s="156">
        <f t="shared" si="993"/>
        <v>0</v>
      </c>
    </row>
    <row r="2116" spans="1:11" s="223" customFormat="1" hidden="1" x14ac:dyDescent="0.2">
      <c r="A2116" s="95" t="s">
        <v>810</v>
      </c>
      <c r="B2116" s="95" t="s">
        <v>978</v>
      </c>
      <c r="C2116" s="94">
        <v>43</v>
      </c>
      <c r="D2116" s="95" t="s">
        <v>101</v>
      </c>
      <c r="E2116" s="118">
        <v>3221</v>
      </c>
      <c r="F2116" s="141" t="s">
        <v>297</v>
      </c>
      <c r="G2116" s="133"/>
      <c r="H2116" s="228"/>
      <c r="I2116" s="228"/>
      <c r="J2116" s="228"/>
      <c r="K2116" s="228">
        <f t="shared" si="993"/>
        <v>0</v>
      </c>
    </row>
    <row r="2117" spans="1:11" s="223" customFormat="1" hidden="1" x14ac:dyDescent="0.2">
      <c r="A2117" s="117" t="s">
        <v>810</v>
      </c>
      <c r="B2117" s="117" t="s">
        <v>978</v>
      </c>
      <c r="C2117" s="102">
        <v>43</v>
      </c>
      <c r="D2117" s="117"/>
      <c r="E2117" s="112">
        <v>329</v>
      </c>
      <c r="F2117" s="140"/>
      <c r="G2117" s="182"/>
      <c r="H2117" s="156">
        <f t="shared" ref="H2117:J2117" si="1004">SUM(H2118)</f>
        <v>0</v>
      </c>
      <c r="I2117" s="156">
        <f t="shared" si="1004"/>
        <v>0</v>
      </c>
      <c r="J2117" s="156">
        <f t="shared" si="1004"/>
        <v>0</v>
      </c>
      <c r="K2117" s="156">
        <f t="shared" si="993"/>
        <v>0</v>
      </c>
    </row>
    <row r="2118" spans="1:11" s="223" customFormat="1" hidden="1" x14ac:dyDescent="0.2">
      <c r="A2118" s="95" t="s">
        <v>810</v>
      </c>
      <c r="B2118" s="95" t="s">
        <v>978</v>
      </c>
      <c r="C2118" s="94">
        <v>43</v>
      </c>
      <c r="D2118" s="95" t="s">
        <v>101</v>
      </c>
      <c r="E2118" s="118">
        <v>3293</v>
      </c>
      <c r="F2118" s="141" t="s">
        <v>64</v>
      </c>
      <c r="G2118" s="133"/>
      <c r="H2118" s="228"/>
      <c r="I2118" s="228"/>
      <c r="J2118" s="228"/>
      <c r="K2118" s="228">
        <f t="shared" si="993"/>
        <v>0</v>
      </c>
    </row>
    <row r="2119" spans="1:11" s="223" customFormat="1" hidden="1" x14ac:dyDescent="0.2">
      <c r="A2119" s="194" t="s">
        <v>810</v>
      </c>
      <c r="B2119" s="194" t="s">
        <v>978</v>
      </c>
      <c r="C2119" s="165">
        <v>43</v>
      </c>
      <c r="D2119" s="194"/>
      <c r="E2119" s="318">
        <v>45</v>
      </c>
      <c r="F2119" s="319"/>
      <c r="G2119" s="320"/>
      <c r="H2119" s="181">
        <f t="shared" ref="H2119:J2119" si="1005">H2120</f>
        <v>0</v>
      </c>
      <c r="I2119" s="181">
        <f t="shared" si="1005"/>
        <v>0</v>
      </c>
      <c r="J2119" s="181">
        <f t="shared" si="1005"/>
        <v>4000</v>
      </c>
      <c r="K2119" s="181">
        <f t="shared" si="993"/>
        <v>4000</v>
      </c>
    </row>
    <row r="2120" spans="1:11" s="223" customFormat="1" hidden="1" x14ac:dyDescent="0.2">
      <c r="A2120" s="117" t="s">
        <v>810</v>
      </c>
      <c r="B2120" s="117" t="s">
        <v>978</v>
      </c>
      <c r="C2120" s="102">
        <v>43</v>
      </c>
      <c r="D2120" s="117"/>
      <c r="E2120" s="112">
        <v>452</v>
      </c>
      <c r="F2120" s="140"/>
      <c r="G2120" s="182"/>
      <c r="H2120" s="156">
        <f>H2121</f>
        <v>0</v>
      </c>
      <c r="I2120" s="156">
        <f>I2121</f>
        <v>0</v>
      </c>
      <c r="J2120" s="156">
        <f>J2121</f>
        <v>4000</v>
      </c>
      <c r="K2120" s="156">
        <f t="shared" si="993"/>
        <v>4000</v>
      </c>
    </row>
    <row r="2121" spans="1:11" s="223" customFormat="1" hidden="1" x14ac:dyDescent="0.2">
      <c r="A2121" s="95" t="s">
        <v>810</v>
      </c>
      <c r="B2121" s="95" t="s">
        <v>978</v>
      </c>
      <c r="C2121" s="94">
        <v>43</v>
      </c>
      <c r="D2121" s="95" t="s">
        <v>101</v>
      </c>
      <c r="E2121" s="118">
        <v>4521</v>
      </c>
      <c r="F2121" s="141" t="s">
        <v>92</v>
      </c>
      <c r="G2121" s="133"/>
      <c r="H2121" s="228"/>
      <c r="I2121" s="228"/>
      <c r="J2121" s="228">
        <v>4000</v>
      </c>
      <c r="K2121" s="228">
        <f t="shared" si="993"/>
        <v>4000</v>
      </c>
    </row>
    <row r="2122" spans="1:11" s="223" customFormat="1" hidden="1" x14ac:dyDescent="0.2">
      <c r="A2122" s="194" t="s">
        <v>810</v>
      </c>
      <c r="B2122" s="194" t="s">
        <v>978</v>
      </c>
      <c r="C2122" s="165">
        <v>559</v>
      </c>
      <c r="D2122" s="194"/>
      <c r="E2122" s="318">
        <v>31</v>
      </c>
      <c r="F2122" s="319"/>
      <c r="G2122" s="320"/>
      <c r="H2122" s="181">
        <f>H2123+H2125+H2127</f>
        <v>6420</v>
      </c>
      <c r="I2122" s="181">
        <f>I2123+I2125+I2127</f>
        <v>20</v>
      </c>
      <c r="J2122" s="181">
        <f>J2123+J2125+J2127</f>
        <v>3940</v>
      </c>
      <c r="K2122" s="181">
        <f t="shared" si="993"/>
        <v>10340</v>
      </c>
    </row>
    <row r="2123" spans="1:11" s="223" customFormat="1" hidden="1" x14ac:dyDescent="0.2">
      <c r="A2123" s="117" t="s">
        <v>810</v>
      </c>
      <c r="B2123" s="117" t="s">
        <v>978</v>
      </c>
      <c r="C2123" s="102">
        <v>559</v>
      </c>
      <c r="D2123" s="117"/>
      <c r="E2123" s="112">
        <v>311</v>
      </c>
      <c r="F2123" s="140"/>
      <c r="G2123" s="182"/>
      <c r="H2123" s="156">
        <f>H2124</f>
        <v>5100</v>
      </c>
      <c r="I2123" s="156">
        <f>I2124</f>
        <v>0</v>
      </c>
      <c r="J2123" s="156">
        <f>J2124</f>
        <v>3300</v>
      </c>
      <c r="K2123" s="156">
        <f t="shared" si="993"/>
        <v>8400</v>
      </c>
    </row>
    <row r="2124" spans="1:11" s="223" customFormat="1" hidden="1" x14ac:dyDescent="0.2">
      <c r="A2124" s="95" t="s">
        <v>810</v>
      </c>
      <c r="B2124" s="95" t="s">
        <v>978</v>
      </c>
      <c r="C2124" s="94">
        <v>559</v>
      </c>
      <c r="D2124" s="95" t="s">
        <v>101</v>
      </c>
      <c r="E2124" s="118">
        <v>3111</v>
      </c>
      <c r="F2124" s="141" t="s">
        <v>33</v>
      </c>
      <c r="G2124" s="133"/>
      <c r="H2124" s="228">
        <v>5100</v>
      </c>
      <c r="I2124" s="228"/>
      <c r="J2124" s="228">
        <v>3300</v>
      </c>
      <c r="K2124" s="228">
        <f t="shared" si="993"/>
        <v>8400</v>
      </c>
    </row>
    <row r="2125" spans="1:11" s="223" customFormat="1" hidden="1" x14ac:dyDescent="0.2">
      <c r="A2125" s="117" t="s">
        <v>810</v>
      </c>
      <c r="B2125" s="117" t="s">
        <v>978</v>
      </c>
      <c r="C2125" s="102">
        <v>559</v>
      </c>
      <c r="D2125" s="117"/>
      <c r="E2125" s="112">
        <v>312</v>
      </c>
      <c r="F2125" s="140"/>
      <c r="G2125" s="182"/>
      <c r="H2125" s="156">
        <f>H2126</f>
        <v>500</v>
      </c>
      <c r="I2125" s="156">
        <f>I2126</f>
        <v>20</v>
      </c>
      <c r="J2125" s="156">
        <f>J2126</f>
        <v>0</v>
      </c>
      <c r="K2125" s="156">
        <f t="shared" si="993"/>
        <v>480</v>
      </c>
    </row>
    <row r="2126" spans="1:11" s="223" customFormat="1" hidden="1" x14ac:dyDescent="0.2">
      <c r="A2126" s="95" t="s">
        <v>810</v>
      </c>
      <c r="B2126" s="95" t="s">
        <v>978</v>
      </c>
      <c r="C2126" s="94">
        <v>559</v>
      </c>
      <c r="D2126" s="95" t="s">
        <v>101</v>
      </c>
      <c r="E2126" s="118">
        <v>3121</v>
      </c>
      <c r="F2126" s="141" t="s">
        <v>471</v>
      </c>
      <c r="G2126" s="133"/>
      <c r="H2126" s="228">
        <v>500</v>
      </c>
      <c r="I2126" s="228">
        <v>20</v>
      </c>
      <c r="J2126" s="228"/>
      <c r="K2126" s="228">
        <f t="shared" si="993"/>
        <v>480</v>
      </c>
    </row>
    <row r="2127" spans="1:11" s="223" customFormat="1" hidden="1" x14ac:dyDescent="0.2">
      <c r="A2127" s="117" t="s">
        <v>810</v>
      </c>
      <c r="B2127" s="117" t="s">
        <v>978</v>
      </c>
      <c r="C2127" s="102">
        <v>559</v>
      </c>
      <c r="D2127" s="117"/>
      <c r="E2127" s="112">
        <v>313</v>
      </c>
      <c r="F2127" s="140"/>
      <c r="G2127" s="182"/>
      <c r="H2127" s="156">
        <f>H2128</f>
        <v>820</v>
      </c>
      <c r="I2127" s="156">
        <f>I2128</f>
        <v>0</v>
      </c>
      <c r="J2127" s="156">
        <f>J2128</f>
        <v>640</v>
      </c>
      <c r="K2127" s="156">
        <f t="shared" si="993"/>
        <v>1460</v>
      </c>
    </row>
    <row r="2128" spans="1:11" s="223" customFormat="1" hidden="1" x14ac:dyDescent="0.2">
      <c r="A2128" s="95" t="s">
        <v>810</v>
      </c>
      <c r="B2128" s="95" t="s">
        <v>978</v>
      </c>
      <c r="C2128" s="94">
        <v>559</v>
      </c>
      <c r="D2128" s="95" t="s">
        <v>101</v>
      </c>
      <c r="E2128" s="118">
        <v>3132</v>
      </c>
      <c r="F2128" s="141" t="s">
        <v>40</v>
      </c>
      <c r="G2128" s="133"/>
      <c r="H2128" s="228">
        <v>820</v>
      </c>
      <c r="I2128" s="228"/>
      <c r="J2128" s="228">
        <v>640</v>
      </c>
      <c r="K2128" s="228">
        <f t="shared" si="993"/>
        <v>1460</v>
      </c>
    </row>
    <row r="2129" spans="1:11" s="223" customFormat="1" hidden="1" x14ac:dyDescent="0.2">
      <c r="A2129" s="194" t="s">
        <v>810</v>
      </c>
      <c r="B2129" s="194" t="s">
        <v>978</v>
      </c>
      <c r="C2129" s="165">
        <v>559</v>
      </c>
      <c r="D2129" s="194"/>
      <c r="E2129" s="318">
        <v>32</v>
      </c>
      <c r="F2129" s="319"/>
      <c r="G2129" s="320"/>
      <c r="H2129" s="181">
        <f t="shared" ref="H2129:I2129" si="1006">H2130+H2133+H2135</f>
        <v>3800</v>
      </c>
      <c r="I2129" s="181">
        <f t="shared" si="1006"/>
        <v>2560</v>
      </c>
      <c r="J2129" s="181">
        <f t="shared" ref="J2129" si="1007">J2130+J2133+J2135</f>
        <v>0</v>
      </c>
      <c r="K2129" s="181">
        <f t="shared" si="993"/>
        <v>1240</v>
      </c>
    </row>
    <row r="2130" spans="1:11" s="223" customFormat="1" hidden="1" x14ac:dyDescent="0.2">
      <c r="A2130" s="117" t="s">
        <v>810</v>
      </c>
      <c r="B2130" s="117" t="s">
        <v>978</v>
      </c>
      <c r="C2130" s="102">
        <v>559</v>
      </c>
      <c r="D2130" s="117"/>
      <c r="E2130" s="112">
        <v>321</v>
      </c>
      <c r="F2130" s="140"/>
      <c r="G2130" s="182"/>
      <c r="H2130" s="156">
        <f>SUM(H2131:H2132)</f>
        <v>1500</v>
      </c>
      <c r="I2130" s="156">
        <f>SUM(I2131:I2132)</f>
        <v>260</v>
      </c>
      <c r="J2130" s="156">
        <f>SUM(J2131:J2132)</f>
        <v>0</v>
      </c>
      <c r="K2130" s="156">
        <f t="shared" si="993"/>
        <v>1240</v>
      </c>
    </row>
    <row r="2131" spans="1:11" s="223" customFormat="1" hidden="1" x14ac:dyDescent="0.2">
      <c r="A2131" s="95" t="s">
        <v>810</v>
      </c>
      <c r="B2131" s="95" t="s">
        <v>978</v>
      </c>
      <c r="C2131" s="94">
        <v>559</v>
      </c>
      <c r="D2131" s="95" t="s">
        <v>101</v>
      </c>
      <c r="E2131" s="118">
        <v>3211</v>
      </c>
      <c r="F2131" s="141" t="s">
        <v>42</v>
      </c>
      <c r="G2131" s="133"/>
      <c r="H2131" s="228">
        <v>1000</v>
      </c>
      <c r="I2131" s="228"/>
      <c r="J2131" s="228"/>
      <c r="K2131" s="228">
        <f t="shared" si="993"/>
        <v>1000</v>
      </c>
    </row>
    <row r="2132" spans="1:11" s="223" customFormat="1" ht="30" hidden="1" x14ac:dyDescent="0.2">
      <c r="A2132" s="95" t="s">
        <v>810</v>
      </c>
      <c r="B2132" s="95" t="s">
        <v>978</v>
      </c>
      <c r="C2132" s="94">
        <v>559</v>
      </c>
      <c r="D2132" s="95" t="s">
        <v>101</v>
      </c>
      <c r="E2132" s="118">
        <v>3212</v>
      </c>
      <c r="F2132" s="141" t="s">
        <v>43</v>
      </c>
      <c r="G2132" s="133"/>
      <c r="H2132" s="228">
        <v>500</v>
      </c>
      <c r="I2132" s="228">
        <v>260</v>
      </c>
      <c r="J2132" s="228"/>
      <c r="K2132" s="228">
        <f t="shared" si="993"/>
        <v>240</v>
      </c>
    </row>
    <row r="2133" spans="1:11" s="223" customFormat="1" hidden="1" x14ac:dyDescent="0.2">
      <c r="A2133" s="117" t="s">
        <v>810</v>
      </c>
      <c r="B2133" s="117" t="s">
        <v>978</v>
      </c>
      <c r="C2133" s="102">
        <v>559</v>
      </c>
      <c r="D2133" s="117"/>
      <c r="E2133" s="112">
        <v>322</v>
      </c>
      <c r="F2133" s="140"/>
      <c r="G2133" s="182"/>
      <c r="H2133" s="156">
        <f t="shared" ref="H2133:J2133" si="1008">SUM(H2134)</f>
        <v>800</v>
      </c>
      <c r="I2133" s="156">
        <f t="shared" si="1008"/>
        <v>800</v>
      </c>
      <c r="J2133" s="156">
        <f t="shared" si="1008"/>
        <v>0</v>
      </c>
      <c r="K2133" s="156">
        <f t="shared" si="993"/>
        <v>0</v>
      </c>
    </row>
    <row r="2134" spans="1:11" s="223" customFormat="1" hidden="1" x14ac:dyDescent="0.2">
      <c r="A2134" s="95" t="s">
        <v>810</v>
      </c>
      <c r="B2134" s="95" t="s">
        <v>978</v>
      </c>
      <c r="C2134" s="94">
        <v>559</v>
      </c>
      <c r="D2134" s="95" t="s">
        <v>101</v>
      </c>
      <c r="E2134" s="118">
        <v>3221</v>
      </c>
      <c r="F2134" s="141" t="s">
        <v>297</v>
      </c>
      <c r="G2134" s="133"/>
      <c r="H2134" s="228">
        <v>800</v>
      </c>
      <c r="I2134" s="228">
        <v>800</v>
      </c>
      <c r="J2134" s="228"/>
      <c r="K2134" s="228">
        <f t="shared" si="993"/>
        <v>0</v>
      </c>
    </row>
    <row r="2135" spans="1:11" s="223" customFormat="1" hidden="1" x14ac:dyDescent="0.2">
      <c r="A2135" s="117" t="s">
        <v>810</v>
      </c>
      <c r="B2135" s="117" t="s">
        <v>978</v>
      </c>
      <c r="C2135" s="102">
        <v>559</v>
      </c>
      <c r="D2135" s="117"/>
      <c r="E2135" s="112">
        <v>329</v>
      </c>
      <c r="F2135" s="140"/>
      <c r="G2135" s="182"/>
      <c r="H2135" s="156">
        <f t="shared" ref="H2135:J2135" si="1009">SUM(H2136)</f>
        <v>1500</v>
      </c>
      <c r="I2135" s="156">
        <f t="shared" si="1009"/>
        <v>1500</v>
      </c>
      <c r="J2135" s="156">
        <f t="shared" si="1009"/>
        <v>0</v>
      </c>
      <c r="K2135" s="156">
        <f t="shared" si="993"/>
        <v>0</v>
      </c>
    </row>
    <row r="2136" spans="1:11" s="223" customFormat="1" hidden="1" x14ac:dyDescent="0.2">
      <c r="A2136" s="95" t="s">
        <v>810</v>
      </c>
      <c r="B2136" s="95" t="s">
        <v>978</v>
      </c>
      <c r="C2136" s="94">
        <v>559</v>
      </c>
      <c r="D2136" s="95" t="s">
        <v>101</v>
      </c>
      <c r="E2136" s="118">
        <v>3293</v>
      </c>
      <c r="F2136" s="141" t="s">
        <v>64</v>
      </c>
      <c r="G2136" s="133"/>
      <c r="H2136" s="228">
        <v>1500</v>
      </c>
      <c r="I2136" s="228">
        <v>1500</v>
      </c>
      <c r="J2136" s="228"/>
      <c r="K2136" s="228">
        <f t="shared" si="993"/>
        <v>0</v>
      </c>
    </row>
    <row r="2137" spans="1:11" s="223" customFormat="1" hidden="1" x14ac:dyDescent="0.2">
      <c r="A2137" s="194" t="s">
        <v>810</v>
      </c>
      <c r="B2137" s="194" t="s">
        <v>978</v>
      </c>
      <c r="C2137" s="165">
        <v>559</v>
      </c>
      <c r="D2137" s="194"/>
      <c r="E2137" s="318">
        <v>45</v>
      </c>
      <c r="F2137" s="319"/>
      <c r="G2137" s="320"/>
      <c r="H2137" s="181">
        <f t="shared" ref="H2137:J2137" si="1010">H2138</f>
        <v>35000</v>
      </c>
      <c r="I2137" s="181">
        <f t="shared" si="1010"/>
        <v>19000</v>
      </c>
      <c r="J2137" s="181">
        <f t="shared" si="1010"/>
        <v>0</v>
      </c>
      <c r="K2137" s="181">
        <f t="shared" si="993"/>
        <v>16000</v>
      </c>
    </row>
    <row r="2138" spans="1:11" s="223" customFormat="1" hidden="1" x14ac:dyDescent="0.2">
      <c r="A2138" s="117" t="s">
        <v>810</v>
      </c>
      <c r="B2138" s="117" t="s">
        <v>978</v>
      </c>
      <c r="C2138" s="102">
        <v>559</v>
      </c>
      <c r="D2138" s="117"/>
      <c r="E2138" s="112">
        <v>452</v>
      </c>
      <c r="F2138" s="140"/>
      <c r="G2138" s="182"/>
      <c r="H2138" s="156">
        <f>H2139</f>
        <v>35000</v>
      </c>
      <c r="I2138" s="156">
        <f>I2139</f>
        <v>19000</v>
      </c>
      <c r="J2138" s="156">
        <f>J2139</f>
        <v>0</v>
      </c>
      <c r="K2138" s="156">
        <f t="shared" si="993"/>
        <v>16000</v>
      </c>
    </row>
    <row r="2139" spans="1:11" s="223" customFormat="1" hidden="1" x14ac:dyDescent="0.2">
      <c r="A2139" s="95" t="s">
        <v>810</v>
      </c>
      <c r="B2139" s="95" t="s">
        <v>978</v>
      </c>
      <c r="C2139" s="94">
        <v>559</v>
      </c>
      <c r="D2139" s="95" t="s">
        <v>101</v>
      </c>
      <c r="E2139" s="118">
        <v>4521</v>
      </c>
      <c r="F2139" s="141" t="s">
        <v>92</v>
      </c>
      <c r="G2139" s="133"/>
      <c r="H2139" s="228">
        <v>35000</v>
      </c>
      <c r="I2139" s="228">
        <v>19000</v>
      </c>
      <c r="J2139" s="228"/>
      <c r="K2139" s="228">
        <f t="shared" si="993"/>
        <v>16000</v>
      </c>
    </row>
    <row r="2140" spans="1:11" s="100" customFormat="1" ht="67.5" hidden="1" x14ac:dyDescent="0.2">
      <c r="A2140" s="195" t="s">
        <v>810</v>
      </c>
      <c r="B2140" s="170" t="s">
        <v>980</v>
      </c>
      <c r="C2140" s="170"/>
      <c r="D2140" s="170"/>
      <c r="E2140" s="171"/>
      <c r="F2140" s="173" t="s">
        <v>950</v>
      </c>
      <c r="G2140" s="174" t="s">
        <v>616</v>
      </c>
      <c r="H2140" s="248">
        <f t="shared" ref="H2140:I2140" si="1011">H2141+H2148+H2157+H2160+H2167+H2176+H2154+H2173</f>
        <v>96000</v>
      </c>
      <c r="I2140" s="248">
        <f t="shared" si="1011"/>
        <v>75780</v>
      </c>
      <c r="J2140" s="248">
        <f t="shared" ref="J2140" si="1012">J2141+J2148+J2157+J2160+J2167+J2176+J2154+J2173</f>
        <v>14575</v>
      </c>
      <c r="K2140" s="248">
        <f t="shared" si="993"/>
        <v>34795</v>
      </c>
    </row>
    <row r="2141" spans="1:11" s="223" customFormat="1" hidden="1" x14ac:dyDescent="0.2">
      <c r="A2141" s="194" t="s">
        <v>810</v>
      </c>
      <c r="B2141" s="194" t="s">
        <v>980</v>
      </c>
      <c r="C2141" s="165">
        <v>43</v>
      </c>
      <c r="D2141" s="194"/>
      <c r="E2141" s="318">
        <v>31</v>
      </c>
      <c r="F2141" s="319"/>
      <c r="G2141" s="320"/>
      <c r="H2141" s="181">
        <f>H2142+H2144+H2146</f>
        <v>0</v>
      </c>
      <c r="I2141" s="181">
        <f>I2142+I2144+I2146</f>
        <v>0</v>
      </c>
      <c r="J2141" s="181">
        <f>J2142+J2144+J2146</f>
        <v>3465</v>
      </c>
      <c r="K2141" s="181">
        <f t="shared" si="993"/>
        <v>3465</v>
      </c>
    </row>
    <row r="2142" spans="1:11" s="223" customFormat="1" hidden="1" x14ac:dyDescent="0.2">
      <c r="A2142" s="117" t="s">
        <v>810</v>
      </c>
      <c r="B2142" s="117" t="s">
        <v>980</v>
      </c>
      <c r="C2142" s="102">
        <v>43</v>
      </c>
      <c r="D2142" s="117"/>
      <c r="E2142" s="112">
        <v>311</v>
      </c>
      <c r="F2142" s="140"/>
      <c r="G2142" s="182"/>
      <c r="H2142" s="156">
        <f>H2143</f>
        <v>0</v>
      </c>
      <c r="I2142" s="156">
        <f>I2143</f>
        <v>0</v>
      </c>
      <c r="J2142" s="156">
        <f>J2143</f>
        <v>2870</v>
      </c>
      <c r="K2142" s="156">
        <f t="shared" si="993"/>
        <v>2870</v>
      </c>
    </row>
    <row r="2143" spans="1:11" s="223" customFormat="1" hidden="1" x14ac:dyDescent="0.2">
      <c r="A2143" s="95" t="s">
        <v>810</v>
      </c>
      <c r="B2143" s="95" t="s">
        <v>980</v>
      </c>
      <c r="C2143" s="94">
        <v>43</v>
      </c>
      <c r="D2143" s="95" t="s">
        <v>101</v>
      </c>
      <c r="E2143" s="118">
        <v>3111</v>
      </c>
      <c r="F2143" s="141" t="s">
        <v>33</v>
      </c>
      <c r="G2143" s="133"/>
      <c r="H2143" s="228"/>
      <c r="I2143" s="228"/>
      <c r="J2143" s="228">
        <v>2870</v>
      </c>
      <c r="K2143" s="228">
        <f t="shared" si="993"/>
        <v>2870</v>
      </c>
    </row>
    <row r="2144" spans="1:11" s="223" customFormat="1" hidden="1" x14ac:dyDescent="0.2">
      <c r="A2144" s="117" t="s">
        <v>810</v>
      </c>
      <c r="B2144" s="117" t="s">
        <v>980</v>
      </c>
      <c r="C2144" s="102">
        <v>43</v>
      </c>
      <c r="D2144" s="117"/>
      <c r="E2144" s="112">
        <v>312</v>
      </c>
      <c r="F2144" s="140"/>
      <c r="G2144" s="182"/>
      <c r="H2144" s="156">
        <f>H2145</f>
        <v>0</v>
      </c>
      <c r="I2144" s="156">
        <f>I2145</f>
        <v>0</v>
      </c>
      <c r="J2144" s="156">
        <f>J2145</f>
        <v>120</v>
      </c>
      <c r="K2144" s="156">
        <f t="shared" si="993"/>
        <v>120</v>
      </c>
    </row>
    <row r="2145" spans="1:11" s="223" customFormat="1" hidden="1" x14ac:dyDescent="0.2">
      <c r="A2145" s="95" t="s">
        <v>810</v>
      </c>
      <c r="B2145" s="95" t="s">
        <v>980</v>
      </c>
      <c r="C2145" s="94">
        <v>43</v>
      </c>
      <c r="D2145" s="95" t="s">
        <v>101</v>
      </c>
      <c r="E2145" s="118">
        <v>3121</v>
      </c>
      <c r="F2145" s="141" t="s">
        <v>471</v>
      </c>
      <c r="G2145" s="133"/>
      <c r="H2145" s="228"/>
      <c r="I2145" s="228"/>
      <c r="J2145" s="228">
        <v>120</v>
      </c>
      <c r="K2145" s="228">
        <f t="shared" si="993"/>
        <v>120</v>
      </c>
    </row>
    <row r="2146" spans="1:11" s="223" customFormat="1" hidden="1" x14ac:dyDescent="0.2">
      <c r="A2146" s="117" t="s">
        <v>810</v>
      </c>
      <c r="B2146" s="117" t="s">
        <v>980</v>
      </c>
      <c r="C2146" s="102">
        <v>43</v>
      </c>
      <c r="D2146" s="117"/>
      <c r="E2146" s="112">
        <v>313</v>
      </c>
      <c r="F2146" s="140"/>
      <c r="G2146" s="182"/>
      <c r="H2146" s="156">
        <f>H2147</f>
        <v>0</v>
      </c>
      <c r="I2146" s="156">
        <f>I2147</f>
        <v>0</v>
      </c>
      <c r="J2146" s="156">
        <f>J2147</f>
        <v>475</v>
      </c>
      <c r="K2146" s="156">
        <f t="shared" ref="K2146:K2259" si="1013">H2146-I2146+J2146</f>
        <v>475</v>
      </c>
    </row>
    <row r="2147" spans="1:11" s="223" customFormat="1" hidden="1" x14ac:dyDescent="0.2">
      <c r="A2147" s="95" t="s">
        <v>810</v>
      </c>
      <c r="B2147" s="95" t="s">
        <v>980</v>
      </c>
      <c r="C2147" s="94">
        <v>43</v>
      </c>
      <c r="D2147" s="95" t="s">
        <v>101</v>
      </c>
      <c r="E2147" s="118">
        <v>3132</v>
      </c>
      <c r="F2147" s="141" t="s">
        <v>40</v>
      </c>
      <c r="G2147" s="133"/>
      <c r="H2147" s="228"/>
      <c r="I2147" s="228"/>
      <c r="J2147" s="228">
        <v>475</v>
      </c>
      <c r="K2147" s="228">
        <f t="shared" si="1013"/>
        <v>475</v>
      </c>
    </row>
    <row r="2148" spans="1:11" s="223" customFormat="1" hidden="1" x14ac:dyDescent="0.2">
      <c r="A2148" s="194" t="s">
        <v>810</v>
      </c>
      <c r="B2148" s="194" t="s">
        <v>980</v>
      </c>
      <c r="C2148" s="165">
        <v>43</v>
      </c>
      <c r="D2148" s="194"/>
      <c r="E2148" s="318">
        <v>32</v>
      </c>
      <c r="F2148" s="319"/>
      <c r="G2148" s="320"/>
      <c r="H2148" s="181">
        <f t="shared" ref="H2148:I2148" si="1014">H2149+H2152</f>
        <v>0</v>
      </c>
      <c r="I2148" s="181">
        <f t="shared" si="1014"/>
        <v>0</v>
      </c>
      <c r="J2148" s="181">
        <f t="shared" ref="J2148" si="1015">J2149+J2152</f>
        <v>260</v>
      </c>
      <c r="K2148" s="181">
        <f t="shared" si="1013"/>
        <v>260</v>
      </c>
    </row>
    <row r="2149" spans="1:11" s="223" customFormat="1" hidden="1" x14ac:dyDescent="0.2">
      <c r="A2149" s="117" t="s">
        <v>810</v>
      </c>
      <c r="B2149" s="117" t="s">
        <v>980</v>
      </c>
      <c r="C2149" s="102">
        <v>43</v>
      </c>
      <c r="D2149" s="117"/>
      <c r="E2149" s="112">
        <v>321</v>
      </c>
      <c r="F2149" s="140"/>
      <c r="G2149" s="182"/>
      <c r="H2149" s="156">
        <f>SUM(H2150:H2151)</f>
        <v>0</v>
      </c>
      <c r="I2149" s="156">
        <f>SUM(I2150:I2151)</f>
        <v>0</v>
      </c>
      <c r="J2149" s="156">
        <f>SUM(J2150:J2151)</f>
        <v>260</v>
      </c>
      <c r="K2149" s="156">
        <f t="shared" si="1013"/>
        <v>260</v>
      </c>
    </row>
    <row r="2150" spans="1:11" s="223" customFormat="1" hidden="1" x14ac:dyDescent="0.2">
      <c r="A2150" s="95" t="s">
        <v>810</v>
      </c>
      <c r="B2150" s="95" t="s">
        <v>980</v>
      </c>
      <c r="C2150" s="94">
        <v>43</v>
      </c>
      <c r="D2150" s="95" t="s">
        <v>101</v>
      </c>
      <c r="E2150" s="118">
        <v>3211</v>
      </c>
      <c r="F2150" s="141" t="s">
        <v>42</v>
      </c>
      <c r="G2150" s="133"/>
      <c r="H2150" s="228"/>
      <c r="I2150" s="228"/>
      <c r="J2150" s="228">
        <v>200</v>
      </c>
      <c r="K2150" s="228">
        <f t="shared" si="1013"/>
        <v>200</v>
      </c>
    </row>
    <row r="2151" spans="1:11" s="223" customFormat="1" ht="30" hidden="1" x14ac:dyDescent="0.2">
      <c r="A2151" s="95" t="s">
        <v>810</v>
      </c>
      <c r="B2151" s="95" t="s">
        <v>980</v>
      </c>
      <c r="C2151" s="94">
        <v>43</v>
      </c>
      <c r="D2151" s="95" t="s">
        <v>101</v>
      </c>
      <c r="E2151" s="118">
        <v>3212</v>
      </c>
      <c r="F2151" s="141" t="s">
        <v>43</v>
      </c>
      <c r="G2151" s="133"/>
      <c r="H2151" s="228"/>
      <c r="I2151" s="228"/>
      <c r="J2151" s="228">
        <v>60</v>
      </c>
      <c r="K2151" s="228">
        <f t="shared" si="1013"/>
        <v>60</v>
      </c>
    </row>
    <row r="2152" spans="1:11" s="223" customFormat="1" hidden="1" x14ac:dyDescent="0.2">
      <c r="A2152" s="117" t="s">
        <v>810</v>
      </c>
      <c r="B2152" s="117" t="s">
        <v>980</v>
      </c>
      <c r="C2152" s="102">
        <v>43</v>
      </c>
      <c r="D2152" s="117"/>
      <c r="E2152" s="112">
        <v>322</v>
      </c>
      <c r="F2152" s="140"/>
      <c r="G2152" s="182"/>
      <c r="H2152" s="156">
        <f t="shared" ref="H2152:J2152" si="1016">SUM(H2153)</f>
        <v>0</v>
      </c>
      <c r="I2152" s="156">
        <f t="shared" si="1016"/>
        <v>0</v>
      </c>
      <c r="J2152" s="156">
        <f t="shared" si="1016"/>
        <v>0</v>
      </c>
      <c r="K2152" s="156">
        <f t="shared" si="1013"/>
        <v>0</v>
      </c>
    </row>
    <row r="2153" spans="1:11" s="223" customFormat="1" hidden="1" x14ac:dyDescent="0.2">
      <c r="A2153" s="95" t="s">
        <v>810</v>
      </c>
      <c r="B2153" s="95" t="s">
        <v>980</v>
      </c>
      <c r="C2153" s="94">
        <v>43</v>
      </c>
      <c r="D2153" s="95" t="s">
        <v>101</v>
      </c>
      <c r="E2153" s="118">
        <v>3221</v>
      </c>
      <c r="F2153" s="141" t="s">
        <v>297</v>
      </c>
      <c r="G2153" s="133"/>
      <c r="H2153" s="228"/>
      <c r="I2153" s="228"/>
      <c r="J2153" s="228"/>
      <c r="K2153" s="228">
        <f t="shared" si="1013"/>
        <v>0</v>
      </c>
    </row>
    <row r="2154" spans="1:11" s="223" customFormat="1" hidden="1" x14ac:dyDescent="0.2">
      <c r="A2154" s="194" t="s">
        <v>810</v>
      </c>
      <c r="B2154" s="194" t="s">
        <v>980</v>
      </c>
      <c r="C2154" s="165">
        <v>43</v>
      </c>
      <c r="D2154" s="194"/>
      <c r="E2154" s="318">
        <v>42</v>
      </c>
      <c r="F2154" s="319"/>
      <c r="G2154" s="320"/>
      <c r="H2154" s="181">
        <f t="shared" ref="H2154:J2154" si="1017">H2155</f>
        <v>0</v>
      </c>
      <c r="I2154" s="181">
        <f t="shared" si="1017"/>
        <v>0</v>
      </c>
      <c r="J2154" s="181">
        <f t="shared" si="1017"/>
        <v>0</v>
      </c>
      <c r="K2154" s="181">
        <f t="shared" si="1013"/>
        <v>0</v>
      </c>
    </row>
    <row r="2155" spans="1:11" s="223" customFormat="1" hidden="1" x14ac:dyDescent="0.2">
      <c r="A2155" s="117" t="s">
        <v>810</v>
      </c>
      <c r="B2155" s="117" t="s">
        <v>980</v>
      </c>
      <c r="C2155" s="102">
        <v>43</v>
      </c>
      <c r="D2155" s="117"/>
      <c r="E2155" s="112">
        <v>422</v>
      </c>
      <c r="F2155" s="140"/>
      <c r="G2155" s="182"/>
      <c r="H2155" s="156">
        <f>H2156</f>
        <v>0</v>
      </c>
      <c r="I2155" s="156">
        <f>I2156</f>
        <v>0</v>
      </c>
      <c r="J2155" s="156">
        <f>J2156</f>
        <v>0</v>
      </c>
      <c r="K2155" s="156">
        <f t="shared" si="1013"/>
        <v>0</v>
      </c>
    </row>
    <row r="2156" spans="1:11" s="223" customFormat="1" hidden="1" x14ac:dyDescent="0.2">
      <c r="A2156" s="95" t="s">
        <v>810</v>
      </c>
      <c r="B2156" s="95" t="s">
        <v>980</v>
      </c>
      <c r="C2156" s="94">
        <v>43</v>
      </c>
      <c r="D2156" s="95" t="s">
        <v>101</v>
      </c>
      <c r="E2156" s="118">
        <v>4221</v>
      </c>
      <c r="F2156" s="141" t="s">
        <v>74</v>
      </c>
      <c r="G2156" s="133"/>
      <c r="H2156" s="228"/>
      <c r="I2156" s="228"/>
      <c r="J2156" s="228"/>
      <c r="K2156" s="228">
        <f t="shared" si="1013"/>
        <v>0</v>
      </c>
    </row>
    <row r="2157" spans="1:11" s="223" customFormat="1" hidden="1" x14ac:dyDescent="0.2">
      <c r="A2157" s="194" t="s">
        <v>810</v>
      </c>
      <c r="B2157" s="194" t="s">
        <v>980</v>
      </c>
      <c r="C2157" s="165">
        <v>43</v>
      </c>
      <c r="D2157" s="194"/>
      <c r="E2157" s="318">
        <v>45</v>
      </c>
      <c r="F2157" s="319"/>
      <c r="G2157" s="320"/>
      <c r="H2157" s="181">
        <f t="shared" ref="H2157:J2157" si="1018">H2158</f>
        <v>0</v>
      </c>
      <c r="I2157" s="181">
        <f t="shared" si="1018"/>
        <v>0</v>
      </c>
      <c r="J2157" s="181">
        <f t="shared" si="1018"/>
        <v>3000</v>
      </c>
      <c r="K2157" s="181">
        <f t="shared" si="1013"/>
        <v>3000</v>
      </c>
    </row>
    <row r="2158" spans="1:11" s="223" customFormat="1" hidden="1" x14ac:dyDescent="0.2">
      <c r="A2158" s="117" t="s">
        <v>810</v>
      </c>
      <c r="B2158" s="117" t="s">
        <v>980</v>
      </c>
      <c r="C2158" s="102">
        <v>43</v>
      </c>
      <c r="D2158" s="117"/>
      <c r="E2158" s="112">
        <v>454</v>
      </c>
      <c r="F2158" s="140"/>
      <c r="G2158" s="182"/>
      <c r="H2158" s="156">
        <f>H2159</f>
        <v>0</v>
      </c>
      <c r="I2158" s="156">
        <f>I2159</f>
        <v>0</v>
      </c>
      <c r="J2158" s="156">
        <f>J2159</f>
        <v>3000</v>
      </c>
      <c r="K2158" s="156">
        <f t="shared" si="1013"/>
        <v>3000</v>
      </c>
    </row>
    <row r="2159" spans="1:11" s="223" customFormat="1" ht="30" hidden="1" x14ac:dyDescent="0.2">
      <c r="A2159" s="95" t="s">
        <v>810</v>
      </c>
      <c r="B2159" s="95" t="s">
        <v>980</v>
      </c>
      <c r="C2159" s="94">
        <v>43</v>
      </c>
      <c r="D2159" s="95" t="s">
        <v>101</v>
      </c>
      <c r="E2159" s="118">
        <v>4541</v>
      </c>
      <c r="F2159" s="141" t="s">
        <v>839</v>
      </c>
      <c r="G2159" s="133"/>
      <c r="H2159" s="228"/>
      <c r="I2159" s="228"/>
      <c r="J2159" s="228">
        <v>3000</v>
      </c>
      <c r="K2159" s="228">
        <f t="shared" si="1013"/>
        <v>3000</v>
      </c>
    </row>
    <row r="2160" spans="1:11" s="223" customFormat="1" hidden="1" x14ac:dyDescent="0.2">
      <c r="A2160" s="194" t="s">
        <v>810</v>
      </c>
      <c r="B2160" s="194" t="s">
        <v>980</v>
      </c>
      <c r="C2160" s="165">
        <v>559</v>
      </c>
      <c r="D2160" s="194"/>
      <c r="E2160" s="318">
        <v>31</v>
      </c>
      <c r="F2160" s="319"/>
      <c r="G2160" s="320"/>
      <c r="H2160" s="181">
        <f>H2161+H2163+H2165</f>
        <v>7000</v>
      </c>
      <c r="I2160" s="181">
        <f>I2161+I2163+I2165</f>
        <v>20</v>
      </c>
      <c r="J2160" s="181">
        <f>J2161+J2163+J2165</f>
        <v>7850</v>
      </c>
      <c r="K2160" s="181">
        <f t="shared" si="1013"/>
        <v>14830</v>
      </c>
    </row>
    <row r="2161" spans="1:11" s="223" customFormat="1" hidden="1" x14ac:dyDescent="0.2">
      <c r="A2161" s="117" t="s">
        <v>810</v>
      </c>
      <c r="B2161" s="117" t="s">
        <v>980</v>
      </c>
      <c r="C2161" s="102">
        <v>559</v>
      </c>
      <c r="D2161" s="117"/>
      <c r="E2161" s="112">
        <v>311</v>
      </c>
      <c r="F2161" s="140"/>
      <c r="G2161" s="182"/>
      <c r="H2161" s="156">
        <f>H2162</f>
        <v>5600</v>
      </c>
      <c r="I2161" s="156">
        <f>I2162</f>
        <v>0</v>
      </c>
      <c r="J2161" s="156">
        <f>J2162</f>
        <v>5880</v>
      </c>
      <c r="K2161" s="156">
        <f t="shared" si="1013"/>
        <v>11480</v>
      </c>
    </row>
    <row r="2162" spans="1:11" s="223" customFormat="1" hidden="1" x14ac:dyDescent="0.2">
      <c r="A2162" s="95" t="s">
        <v>810</v>
      </c>
      <c r="B2162" s="95" t="s">
        <v>980</v>
      </c>
      <c r="C2162" s="94">
        <v>559</v>
      </c>
      <c r="D2162" s="95" t="s">
        <v>101</v>
      </c>
      <c r="E2162" s="118">
        <v>3111</v>
      </c>
      <c r="F2162" s="141" t="s">
        <v>33</v>
      </c>
      <c r="G2162" s="133"/>
      <c r="H2162" s="228">
        <v>5600</v>
      </c>
      <c r="I2162" s="228"/>
      <c r="J2162" s="228">
        <v>5880</v>
      </c>
      <c r="K2162" s="228">
        <f t="shared" si="1013"/>
        <v>11480</v>
      </c>
    </row>
    <row r="2163" spans="1:11" s="223" customFormat="1" hidden="1" x14ac:dyDescent="0.2">
      <c r="A2163" s="117" t="s">
        <v>810</v>
      </c>
      <c r="B2163" s="117" t="s">
        <v>980</v>
      </c>
      <c r="C2163" s="102">
        <v>559</v>
      </c>
      <c r="D2163" s="117"/>
      <c r="E2163" s="112">
        <v>312</v>
      </c>
      <c r="F2163" s="140"/>
      <c r="G2163" s="182"/>
      <c r="H2163" s="156">
        <f>H2164</f>
        <v>500</v>
      </c>
      <c r="I2163" s="156">
        <f>I2164</f>
        <v>20</v>
      </c>
      <c r="J2163" s="156">
        <f>J2164</f>
        <v>0</v>
      </c>
      <c r="K2163" s="156">
        <f t="shared" si="1013"/>
        <v>480</v>
      </c>
    </row>
    <row r="2164" spans="1:11" s="223" customFormat="1" hidden="1" x14ac:dyDescent="0.2">
      <c r="A2164" s="95" t="s">
        <v>810</v>
      </c>
      <c r="B2164" s="95" t="s">
        <v>980</v>
      </c>
      <c r="C2164" s="94">
        <v>559</v>
      </c>
      <c r="D2164" s="95" t="s">
        <v>101</v>
      </c>
      <c r="E2164" s="118">
        <v>3121</v>
      </c>
      <c r="F2164" s="141" t="s">
        <v>471</v>
      </c>
      <c r="G2164" s="133"/>
      <c r="H2164" s="228">
        <v>500</v>
      </c>
      <c r="I2164" s="228">
        <v>20</v>
      </c>
      <c r="J2164" s="228"/>
      <c r="K2164" s="228">
        <f t="shared" si="1013"/>
        <v>480</v>
      </c>
    </row>
    <row r="2165" spans="1:11" s="223" customFormat="1" hidden="1" x14ac:dyDescent="0.2">
      <c r="A2165" s="117" t="s">
        <v>810</v>
      </c>
      <c r="B2165" s="117" t="s">
        <v>980</v>
      </c>
      <c r="C2165" s="102">
        <v>559</v>
      </c>
      <c r="D2165" s="117"/>
      <c r="E2165" s="112">
        <v>313</v>
      </c>
      <c r="F2165" s="140"/>
      <c r="G2165" s="182"/>
      <c r="H2165" s="156">
        <f>H2166</f>
        <v>900</v>
      </c>
      <c r="I2165" s="156">
        <f>I2166</f>
        <v>0</v>
      </c>
      <c r="J2165" s="156">
        <f>J2166</f>
        <v>1970</v>
      </c>
      <c r="K2165" s="156">
        <f t="shared" si="1013"/>
        <v>2870</v>
      </c>
    </row>
    <row r="2166" spans="1:11" s="223" customFormat="1" hidden="1" x14ac:dyDescent="0.2">
      <c r="A2166" s="95" t="s">
        <v>810</v>
      </c>
      <c r="B2166" s="95" t="s">
        <v>980</v>
      </c>
      <c r="C2166" s="94">
        <v>559</v>
      </c>
      <c r="D2166" s="95" t="s">
        <v>101</v>
      </c>
      <c r="E2166" s="118">
        <v>3132</v>
      </c>
      <c r="F2166" s="141" t="s">
        <v>40</v>
      </c>
      <c r="G2166" s="133"/>
      <c r="H2166" s="228">
        <v>900</v>
      </c>
      <c r="I2166" s="228"/>
      <c r="J2166" s="228">
        <v>1970</v>
      </c>
      <c r="K2166" s="228">
        <f t="shared" si="1013"/>
        <v>2870</v>
      </c>
    </row>
    <row r="2167" spans="1:11" s="223" customFormat="1" hidden="1" x14ac:dyDescent="0.2">
      <c r="A2167" s="194" t="s">
        <v>810</v>
      </c>
      <c r="B2167" s="194" t="s">
        <v>980</v>
      </c>
      <c r="C2167" s="165">
        <v>559</v>
      </c>
      <c r="D2167" s="194"/>
      <c r="E2167" s="318">
        <v>32</v>
      </c>
      <c r="F2167" s="319"/>
      <c r="G2167" s="320"/>
      <c r="H2167" s="181">
        <f t="shared" ref="H2167:I2167" si="1019">H2168+H2171</f>
        <v>3000</v>
      </c>
      <c r="I2167" s="181">
        <f t="shared" si="1019"/>
        <v>1760</v>
      </c>
      <c r="J2167" s="181">
        <f t="shared" ref="J2167" si="1020">J2168+J2171</f>
        <v>0</v>
      </c>
      <c r="K2167" s="181">
        <f t="shared" si="1013"/>
        <v>1240</v>
      </c>
    </row>
    <row r="2168" spans="1:11" s="223" customFormat="1" hidden="1" x14ac:dyDescent="0.2">
      <c r="A2168" s="117" t="s">
        <v>810</v>
      </c>
      <c r="B2168" s="117" t="s">
        <v>980</v>
      </c>
      <c r="C2168" s="102">
        <v>559</v>
      </c>
      <c r="D2168" s="117"/>
      <c r="E2168" s="112">
        <v>321</v>
      </c>
      <c r="F2168" s="140"/>
      <c r="G2168" s="182"/>
      <c r="H2168" s="156">
        <f>SUM(H2169:H2170)</f>
        <v>1500</v>
      </c>
      <c r="I2168" s="156">
        <f>SUM(I2169:I2170)</f>
        <v>260</v>
      </c>
      <c r="J2168" s="156">
        <f>SUM(J2169:J2170)</f>
        <v>0</v>
      </c>
      <c r="K2168" s="156">
        <f t="shared" si="1013"/>
        <v>1240</v>
      </c>
    </row>
    <row r="2169" spans="1:11" s="223" customFormat="1" hidden="1" x14ac:dyDescent="0.2">
      <c r="A2169" s="95" t="s">
        <v>810</v>
      </c>
      <c r="B2169" s="95" t="s">
        <v>980</v>
      </c>
      <c r="C2169" s="94">
        <v>559</v>
      </c>
      <c r="D2169" s="95" t="s">
        <v>101</v>
      </c>
      <c r="E2169" s="118">
        <v>3211</v>
      </c>
      <c r="F2169" s="141" t="s">
        <v>42</v>
      </c>
      <c r="G2169" s="133"/>
      <c r="H2169" s="228">
        <v>1000</v>
      </c>
      <c r="I2169" s="228"/>
      <c r="J2169" s="228"/>
      <c r="K2169" s="228">
        <f t="shared" si="1013"/>
        <v>1000</v>
      </c>
    </row>
    <row r="2170" spans="1:11" s="223" customFormat="1" ht="30" hidden="1" x14ac:dyDescent="0.2">
      <c r="A2170" s="95" t="s">
        <v>810</v>
      </c>
      <c r="B2170" s="95" t="s">
        <v>980</v>
      </c>
      <c r="C2170" s="94">
        <v>559</v>
      </c>
      <c r="D2170" s="95" t="s">
        <v>101</v>
      </c>
      <c r="E2170" s="118">
        <v>3212</v>
      </c>
      <c r="F2170" s="141" t="s">
        <v>43</v>
      </c>
      <c r="G2170" s="133"/>
      <c r="H2170" s="228">
        <v>500</v>
      </c>
      <c r="I2170" s="228">
        <v>260</v>
      </c>
      <c r="J2170" s="228"/>
      <c r="K2170" s="228">
        <f t="shared" si="1013"/>
        <v>240</v>
      </c>
    </row>
    <row r="2171" spans="1:11" s="223" customFormat="1" hidden="1" x14ac:dyDescent="0.2">
      <c r="A2171" s="117" t="s">
        <v>810</v>
      </c>
      <c r="B2171" s="117" t="s">
        <v>980</v>
      </c>
      <c r="C2171" s="102">
        <v>559</v>
      </c>
      <c r="D2171" s="117"/>
      <c r="E2171" s="112">
        <v>322</v>
      </c>
      <c r="F2171" s="140"/>
      <c r="G2171" s="182"/>
      <c r="H2171" s="156">
        <f t="shared" ref="H2171:J2171" si="1021">SUM(H2172)</f>
        <v>1500</v>
      </c>
      <c r="I2171" s="156">
        <f t="shared" si="1021"/>
        <v>1500</v>
      </c>
      <c r="J2171" s="156">
        <f t="shared" si="1021"/>
        <v>0</v>
      </c>
      <c r="K2171" s="156">
        <f t="shared" si="1013"/>
        <v>0</v>
      </c>
    </row>
    <row r="2172" spans="1:11" s="223" customFormat="1" hidden="1" x14ac:dyDescent="0.2">
      <c r="A2172" s="95" t="s">
        <v>810</v>
      </c>
      <c r="B2172" s="95" t="s">
        <v>980</v>
      </c>
      <c r="C2172" s="94">
        <v>559</v>
      </c>
      <c r="D2172" s="95" t="s">
        <v>101</v>
      </c>
      <c r="E2172" s="118">
        <v>3221</v>
      </c>
      <c r="F2172" s="141" t="s">
        <v>297</v>
      </c>
      <c r="G2172" s="133"/>
      <c r="H2172" s="228">
        <v>1500</v>
      </c>
      <c r="I2172" s="228">
        <v>1500</v>
      </c>
      <c r="J2172" s="228"/>
      <c r="K2172" s="228">
        <f t="shared" si="1013"/>
        <v>0</v>
      </c>
    </row>
    <row r="2173" spans="1:11" s="223" customFormat="1" hidden="1" x14ac:dyDescent="0.2">
      <c r="A2173" s="194" t="s">
        <v>810</v>
      </c>
      <c r="B2173" s="194" t="s">
        <v>980</v>
      </c>
      <c r="C2173" s="165">
        <v>559</v>
      </c>
      <c r="D2173" s="194"/>
      <c r="E2173" s="318">
        <v>42</v>
      </c>
      <c r="F2173" s="319"/>
      <c r="G2173" s="320"/>
      <c r="H2173" s="181">
        <f t="shared" ref="H2173:J2174" si="1022">H2174</f>
        <v>56000</v>
      </c>
      <c r="I2173" s="181">
        <f t="shared" si="1022"/>
        <v>56000</v>
      </c>
      <c r="J2173" s="181">
        <f t="shared" si="1022"/>
        <v>0</v>
      </c>
      <c r="K2173" s="181">
        <f t="shared" si="1013"/>
        <v>0</v>
      </c>
    </row>
    <row r="2174" spans="1:11" s="223" customFormat="1" hidden="1" x14ac:dyDescent="0.2">
      <c r="A2174" s="117" t="s">
        <v>810</v>
      </c>
      <c r="B2174" s="117" t="s">
        <v>980</v>
      </c>
      <c r="C2174" s="102">
        <v>559</v>
      </c>
      <c r="D2174" s="117"/>
      <c r="E2174" s="112">
        <v>422</v>
      </c>
      <c r="F2174" s="140"/>
      <c r="G2174" s="182"/>
      <c r="H2174" s="156">
        <f t="shared" si="1022"/>
        <v>56000</v>
      </c>
      <c r="I2174" s="156">
        <f t="shared" si="1022"/>
        <v>56000</v>
      </c>
      <c r="J2174" s="156">
        <f t="shared" si="1022"/>
        <v>0</v>
      </c>
      <c r="K2174" s="156">
        <f t="shared" si="1013"/>
        <v>0</v>
      </c>
    </row>
    <row r="2175" spans="1:11" s="223" customFormat="1" hidden="1" x14ac:dyDescent="0.2">
      <c r="A2175" s="95" t="s">
        <v>810</v>
      </c>
      <c r="B2175" s="95" t="s">
        <v>980</v>
      </c>
      <c r="C2175" s="94">
        <v>559</v>
      </c>
      <c r="D2175" s="95" t="s">
        <v>101</v>
      </c>
      <c r="E2175" s="118">
        <v>4221</v>
      </c>
      <c r="F2175" s="141" t="s">
        <v>74</v>
      </c>
      <c r="G2175" s="133"/>
      <c r="H2175" s="228">
        <v>56000</v>
      </c>
      <c r="I2175" s="228">
        <v>56000</v>
      </c>
      <c r="J2175" s="228"/>
      <c r="K2175" s="228">
        <f t="shared" si="1013"/>
        <v>0</v>
      </c>
    </row>
    <row r="2176" spans="1:11" s="223" customFormat="1" hidden="1" x14ac:dyDescent="0.2">
      <c r="A2176" s="194" t="s">
        <v>810</v>
      </c>
      <c r="B2176" s="194" t="s">
        <v>980</v>
      </c>
      <c r="C2176" s="165">
        <v>559</v>
      </c>
      <c r="D2176" s="194"/>
      <c r="E2176" s="318">
        <v>45</v>
      </c>
      <c r="F2176" s="319"/>
      <c r="G2176" s="320"/>
      <c r="H2176" s="181">
        <f t="shared" ref="H2176:J2176" si="1023">H2177</f>
        <v>30000</v>
      </c>
      <c r="I2176" s="181">
        <f t="shared" si="1023"/>
        <v>18000</v>
      </c>
      <c r="J2176" s="181">
        <f t="shared" si="1023"/>
        <v>0</v>
      </c>
      <c r="K2176" s="181">
        <f t="shared" si="1013"/>
        <v>12000</v>
      </c>
    </row>
    <row r="2177" spans="1:11" s="223" customFormat="1" hidden="1" x14ac:dyDescent="0.2">
      <c r="A2177" s="117" t="s">
        <v>810</v>
      </c>
      <c r="B2177" s="117" t="s">
        <v>980</v>
      </c>
      <c r="C2177" s="102">
        <v>559</v>
      </c>
      <c r="D2177" s="117"/>
      <c r="E2177" s="112">
        <v>454</v>
      </c>
      <c r="F2177" s="140"/>
      <c r="G2177" s="182"/>
      <c r="H2177" s="156">
        <f>H2178</f>
        <v>30000</v>
      </c>
      <c r="I2177" s="156">
        <f>I2178</f>
        <v>18000</v>
      </c>
      <c r="J2177" s="156">
        <f>J2178</f>
        <v>0</v>
      </c>
      <c r="K2177" s="156">
        <f t="shared" si="1013"/>
        <v>12000</v>
      </c>
    </row>
    <row r="2178" spans="1:11" s="223" customFormat="1" ht="30" hidden="1" x14ac:dyDescent="0.2">
      <c r="A2178" s="95" t="s">
        <v>810</v>
      </c>
      <c r="B2178" s="95" t="s">
        <v>980</v>
      </c>
      <c r="C2178" s="94">
        <v>559</v>
      </c>
      <c r="D2178" s="95" t="s">
        <v>101</v>
      </c>
      <c r="E2178" s="118">
        <v>4541</v>
      </c>
      <c r="F2178" s="141" t="s">
        <v>839</v>
      </c>
      <c r="G2178" s="133"/>
      <c r="H2178" s="228">
        <v>30000</v>
      </c>
      <c r="I2178" s="228">
        <v>18000</v>
      </c>
      <c r="J2178" s="228"/>
      <c r="K2178" s="228">
        <f t="shared" si="1013"/>
        <v>12000</v>
      </c>
    </row>
    <row r="2179" spans="1:11" s="100" customFormat="1" ht="67.5" hidden="1" x14ac:dyDescent="0.2">
      <c r="A2179" s="195" t="s">
        <v>810</v>
      </c>
      <c r="B2179" s="170" t="s">
        <v>981</v>
      </c>
      <c r="C2179" s="170"/>
      <c r="D2179" s="170"/>
      <c r="E2179" s="171"/>
      <c r="F2179" s="173" t="s">
        <v>982</v>
      </c>
      <c r="G2179" s="174" t="s">
        <v>616</v>
      </c>
      <c r="H2179" s="248">
        <f>H2180+H2187+H2193+H2200</f>
        <v>20160</v>
      </c>
      <c r="I2179" s="248">
        <f t="shared" ref="I2179:J2179" si="1024">I2180+I2187+I2193+I2200</f>
        <v>0</v>
      </c>
      <c r="J2179" s="248">
        <f t="shared" si="1024"/>
        <v>5040</v>
      </c>
      <c r="K2179" s="248">
        <f t="shared" si="1013"/>
        <v>25200</v>
      </c>
    </row>
    <row r="2180" spans="1:11" s="223" customFormat="1" hidden="1" x14ac:dyDescent="0.2">
      <c r="A2180" s="194" t="s">
        <v>810</v>
      </c>
      <c r="B2180" s="194" t="s">
        <v>981</v>
      </c>
      <c r="C2180" s="165">
        <v>43</v>
      </c>
      <c r="D2180" s="194"/>
      <c r="E2180" s="318">
        <v>31</v>
      </c>
      <c r="F2180" s="319"/>
      <c r="G2180" s="320"/>
      <c r="H2180" s="181">
        <f>H2181+H2183+H2185</f>
        <v>0</v>
      </c>
      <c r="I2180" s="181">
        <f t="shared" ref="I2180:J2180" si="1025">I2181+I2183+I2185</f>
        <v>0</v>
      </c>
      <c r="J2180" s="181">
        <f t="shared" si="1025"/>
        <v>820</v>
      </c>
      <c r="K2180" s="181">
        <f t="shared" si="1013"/>
        <v>820</v>
      </c>
    </row>
    <row r="2181" spans="1:11" s="223" customFormat="1" hidden="1" x14ac:dyDescent="0.2">
      <c r="A2181" s="117" t="s">
        <v>810</v>
      </c>
      <c r="B2181" s="117" t="s">
        <v>981</v>
      </c>
      <c r="C2181" s="102">
        <v>43</v>
      </c>
      <c r="D2181" s="117"/>
      <c r="E2181" s="112">
        <v>311</v>
      </c>
      <c r="F2181" s="140"/>
      <c r="G2181" s="182"/>
      <c r="H2181" s="156">
        <f>H2182</f>
        <v>0</v>
      </c>
      <c r="I2181" s="156">
        <f t="shared" ref="I2181:J2181" si="1026">I2182</f>
        <v>0</v>
      </c>
      <c r="J2181" s="156">
        <f t="shared" si="1026"/>
        <v>680</v>
      </c>
      <c r="K2181" s="156">
        <f t="shared" si="1013"/>
        <v>680</v>
      </c>
    </row>
    <row r="2182" spans="1:11" s="223" customFormat="1" hidden="1" x14ac:dyDescent="0.2">
      <c r="A2182" s="95" t="s">
        <v>810</v>
      </c>
      <c r="B2182" s="95" t="s">
        <v>981</v>
      </c>
      <c r="C2182" s="94">
        <v>43</v>
      </c>
      <c r="D2182" s="95" t="s">
        <v>101</v>
      </c>
      <c r="E2182" s="118">
        <v>3111</v>
      </c>
      <c r="F2182" s="141" t="s">
        <v>33</v>
      </c>
      <c r="G2182" s="133"/>
      <c r="H2182" s="228"/>
      <c r="I2182" s="228"/>
      <c r="J2182" s="228">
        <v>680</v>
      </c>
      <c r="K2182" s="228">
        <f t="shared" si="1013"/>
        <v>680</v>
      </c>
    </row>
    <row r="2183" spans="1:11" s="223" customFormat="1" hidden="1" x14ac:dyDescent="0.2">
      <c r="A2183" s="117" t="s">
        <v>810</v>
      </c>
      <c r="B2183" s="117" t="s">
        <v>981</v>
      </c>
      <c r="C2183" s="102">
        <v>43</v>
      </c>
      <c r="D2183" s="117"/>
      <c r="E2183" s="112">
        <v>312</v>
      </c>
      <c r="F2183" s="140"/>
      <c r="G2183" s="182"/>
      <c r="H2183" s="156">
        <f>H2184</f>
        <v>0</v>
      </c>
      <c r="I2183" s="156">
        <f t="shared" ref="I2183:J2183" si="1027">I2184</f>
        <v>0</v>
      </c>
      <c r="J2183" s="156">
        <f t="shared" si="1027"/>
        <v>10</v>
      </c>
      <c r="K2183" s="156">
        <f t="shared" si="1013"/>
        <v>10</v>
      </c>
    </row>
    <row r="2184" spans="1:11" s="223" customFormat="1" hidden="1" x14ac:dyDescent="0.2">
      <c r="A2184" s="95" t="s">
        <v>810</v>
      </c>
      <c r="B2184" s="95" t="s">
        <v>981</v>
      </c>
      <c r="C2184" s="94">
        <v>43</v>
      </c>
      <c r="D2184" s="95" t="s">
        <v>101</v>
      </c>
      <c r="E2184" s="118">
        <v>3121</v>
      </c>
      <c r="F2184" s="141" t="s">
        <v>471</v>
      </c>
      <c r="G2184" s="133"/>
      <c r="H2184" s="228"/>
      <c r="I2184" s="228"/>
      <c r="J2184" s="228">
        <v>10</v>
      </c>
      <c r="K2184" s="228">
        <f t="shared" si="1013"/>
        <v>10</v>
      </c>
    </row>
    <row r="2185" spans="1:11" s="223" customFormat="1" hidden="1" x14ac:dyDescent="0.2">
      <c r="A2185" s="117" t="s">
        <v>810</v>
      </c>
      <c r="B2185" s="117" t="s">
        <v>981</v>
      </c>
      <c r="C2185" s="102">
        <v>43</v>
      </c>
      <c r="D2185" s="117"/>
      <c r="E2185" s="112">
        <v>313</v>
      </c>
      <c r="F2185" s="140"/>
      <c r="G2185" s="182"/>
      <c r="H2185" s="156">
        <f>H2186</f>
        <v>0</v>
      </c>
      <c r="I2185" s="156">
        <f t="shared" ref="I2185:J2185" si="1028">I2186</f>
        <v>0</v>
      </c>
      <c r="J2185" s="156">
        <f t="shared" si="1028"/>
        <v>130</v>
      </c>
      <c r="K2185" s="156">
        <f t="shared" ref="K2185:K2211" si="1029">H2185-I2185+J2185</f>
        <v>130</v>
      </c>
    </row>
    <row r="2186" spans="1:11" s="223" customFormat="1" hidden="1" x14ac:dyDescent="0.2">
      <c r="A2186" s="95" t="s">
        <v>810</v>
      </c>
      <c r="B2186" s="95" t="s">
        <v>981</v>
      </c>
      <c r="C2186" s="94">
        <v>43</v>
      </c>
      <c r="D2186" s="95" t="s">
        <v>101</v>
      </c>
      <c r="E2186" s="118">
        <v>3132</v>
      </c>
      <c r="F2186" s="141" t="s">
        <v>40</v>
      </c>
      <c r="G2186" s="133"/>
      <c r="H2186" s="228"/>
      <c r="I2186" s="228"/>
      <c r="J2186" s="228">
        <v>130</v>
      </c>
      <c r="K2186" s="228">
        <f t="shared" si="1029"/>
        <v>130</v>
      </c>
    </row>
    <row r="2187" spans="1:11" s="223" customFormat="1" hidden="1" x14ac:dyDescent="0.2">
      <c r="A2187" s="194" t="s">
        <v>810</v>
      </c>
      <c r="B2187" s="194" t="s">
        <v>981</v>
      </c>
      <c r="C2187" s="165">
        <v>43</v>
      </c>
      <c r="D2187" s="194"/>
      <c r="E2187" s="318">
        <v>32</v>
      </c>
      <c r="F2187" s="319"/>
      <c r="G2187" s="320"/>
      <c r="H2187" s="181">
        <f>H2188+H2191</f>
        <v>0</v>
      </c>
      <c r="I2187" s="181">
        <f t="shared" ref="I2187:J2187" si="1030">I2188+I2191</f>
        <v>0</v>
      </c>
      <c r="J2187" s="181">
        <f t="shared" si="1030"/>
        <v>4220</v>
      </c>
      <c r="K2187" s="181">
        <f t="shared" si="1029"/>
        <v>4220</v>
      </c>
    </row>
    <row r="2188" spans="1:11" s="223" customFormat="1" hidden="1" x14ac:dyDescent="0.2">
      <c r="A2188" s="117" t="s">
        <v>810</v>
      </c>
      <c r="B2188" s="117" t="s">
        <v>981</v>
      </c>
      <c r="C2188" s="102">
        <v>43</v>
      </c>
      <c r="D2188" s="117"/>
      <c r="E2188" s="112">
        <v>321</v>
      </c>
      <c r="F2188" s="140"/>
      <c r="G2188" s="182"/>
      <c r="H2188" s="156">
        <f>H2189+H2190</f>
        <v>0</v>
      </c>
      <c r="I2188" s="156">
        <f t="shared" ref="I2188:J2188" si="1031">I2189+I2190</f>
        <v>0</v>
      </c>
      <c r="J2188" s="156">
        <f t="shared" si="1031"/>
        <v>220</v>
      </c>
      <c r="K2188" s="156">
        <f t="shared" si="1029"/>
        <v>220</v>
      </c>
    </row>
    <row r="2189" spans="1:11" s="223" customFormat="1" hidden="1" x14ac:dyDescent="0.2">
      <c r="A2189" s="95" t="s">
        <v>810</v>
      </c>
      <c r="B2189" s="95" t="s">
        <v>981</v>
      </c>
      <c r="C2189" s="94">
        <v>43</v>
      </c>
      <c r="D2189" s="95" t="s">
        <v>101</v>
      </c>
      <c r="E2189" s="118">
        <v>3211</v>
      </c>
      <c r="F2189" s="141" t="s">
        <v>42</v>
      </c>
      <c r="G2189" s="133"/>
      <c r="H2189" s="228"/>
      <c r="I2189" s="228"/>
      <c r="J2189" s="228">
        <v>200</v>
      </c>
      <c r="K2189" s="228">
        <f t="shared" si="1029"/>
        <v>200</v>
      </c>
    </row>
    <row r="2190" spans="1:11" s="223" customFormat="1" ht="30" hidden="1" x14ac:dyDescent="0.2">
      <c r="A2190" s="95" t="s">
        <v>810</v>
      </c>
      <c r="B2190" s="95" t="s">
        <v>981</v>
      </c>
      <c r="C2190" s="94">
        <v>43</v>
      </c>
      <c r="D2190" s="95" t="s">
        <v>101</v>
      </c>
      <c r="E2190" s="118">
        <v>3212</v>
      </c>
      <c r="F2190" s="141" t="s">
        <v>43</v>
      </c>
      <c r="G2190" s="133"/>
      <c r="H2190" s="228"/>
      <c r="I2190" s="228"/>
      <c r="J2190" s="228">
        <v>20</v>
      </c>
      <c r="K2190" s="228">
        <f t="shared" si="1029"/>
        <v>20</v>
      </c>
    </row>
    <row r="2191" spans="1:11" s="223" customFormat="1" hidden="1" x14ac:dyDescent="0.2">
      <c r="A2191" s="117" t="s">
        <v>810</v>
      </c>
      <c r="B2191" s="117" t="s">
        <v>981</v>
      </c>
      <c r="C2191" s="102">
        <v>43</v>
      </c>
      <c r="D2191" s="117"/>
      <c r="E2191" s="112">
        <v>323</v>
      </c>
      <c r="F2191" s="140"/>
      <c r="G2191" s="182"/>
      <c r="H2191" s="156">
        <f>H2192</f>
        <v>0</v>
      </c>
      <c r="I2191" s="156">
        <f t="shared" ref="I2191:J2191" si="1032">I2192</f>
        <v>0</v>
      </c>
      <c r="J2191" s="156">
        <f t="shared" si="1032"/>
        <v>4000</v>
      </c>
      <c r="K2191" s="156">
        <f t="shared" si="1029"/>
        <v>4000</v>
      </c>
    </row>
    <row r="2192" spans="1:11" s="223" customFormat="1" hidden="1" x14ac:dyDescent="0.2">
      <c r="A2192" s="95" t="s">
        <v>810</v>
      </c>
      <c r="B2192" s="95" t="s">
        <v>981</v>
      </c>
      <c r="C2192" s="94">
        <v>43</v>
      </c>
      <c r="D2192" s="95" t="s">
        <v>101</v>
      </c>
      <c r="E2192" s="118">
        <v>3237</v>
      </c>
      <c r="F2192" s="141" t="s">
        <v>58</v>
      </c>
      <c r="G2192" s="133"/>
      <c r="H2192" s="228"/>
      <c r="I2192" s="228"/>
      <c r="J2192" s="228">
        <v>4000</v>
      </c>
      <c r="K2192" s="228">
        <f t="shared" si="1029"/>
        <v>4000</v>
      </c>
    </row>
    <row r="2193" spans="1:11" s="223" customFormat="1" hidden="1" x14ac:dyDescent="0.2">
      <c r="A2193" s="194" t="s">
        <v>810</v>
      </c>
      <c r="B2193" s="194" t="s">
        <v>981</v>
      </c>
      <c r="C2193" s="165">
        <v>559</v>
      </c>
      <c r="D2193" s="194"/>
      <c r="E2193" s="318">
        <v>31</v>
      </c>
      <c r="F2193" s="319"/>
      <c r="G2193" s="320"/>
      <c r="H2193" s="181">
        <f>H2194+H2196+H2198</f>
        <v>3260</v>
      </c>
      <c r="I2193" s="181">
        <f t="shared" ref="I2193:J2193" si="1033">I2194+I2196+I2198</f>
        <v>0</v>
      </c>
      <c r="J2193" s="181">
        <f t="shared" si="1033"/>
        <v>0</v>
      </c>
      <c r="K2193" s="181">
        <f t="shared" si="1029"/>
        <v>3260</v>
      </c>
    </row>
    <row r="2194" spans="1:11" s="223" customFormat="1" hidden="1" x14ac:dyDescent="0.2">
      <c r="A2194" s="117" t="s">
        <v>810</v>
      </c>
      <c r="B2194" s="117" t="s">
        <v>981</v>
      </c>
      <c r="C2194" s="102">
        <v>559</v>
      </c>
      <c r="D2194" s="117"/>
      <c r="E2194" s="112">
        <v>311</v>
      </c>
      <c r="F2194" s="140"/>
      <c r="G2194" s="182"/>
      <c r="H2194" s="156">
        <f>H2195</f>
        <v>2720</v>
      </c>
      <c r="I2194" s="156">
        <f t="shared" ref="I2194:J2194" si="1034">I2195</f>
        <v>0</v>
      </c>
      <c r="J2194" s="156">
        <f t="shared" si="1034"/>
        <v>0</v>
      </c>
      <c r="K2194" s="156">
        <f t="shared" si="1029"/>
        <v>2720</v>
      </c>
    </row>
    <row r="2195" spans="1:11" s="223" customFormat="1" hidden="1" x14ac:dyDescent="0.2">
      <c r="A2195" s="95" t="s">
        <v>810</v>
      </c>
      <c r="B2195" s="95" t="s">
        <v>981</v>
      </c>
      <c r="C2195" s="94">
        <v>559</v>
      </c>
      <c r="D2195" s="95" t="s">
        <v>101</v>
      </c>
      <c r="E2195" s="118">
        <v>3111</v>
      </c>
      <c r="F2195" s="141" t="s">
        <v>33</v>
      </c>
      <c r="G2195" s="133"/>
      <c r="H2195" s="268">
        <v>2720</v>
      </c>
      <c r="I2195" s="228"/>
      <c r="J2195" s="228">
        <v>0</v>
      </c>
      <c r="K2195" s="228">
        <f t="shared" si="1029"/>
        <v>2720</v>
      </c>
    </row>
    <row r="2196" spans="1:11" s="223" customFormat="1" hidden="1" x14ac:dyDescent="0.2">
      <c r="A2196" s="117" t="s">
        <v>810</v>
      </c>
      <c r="B2196" s="117" t="s">
        <v>981</v>
      </c>
      <c r="C2196" s="102">
        <v>559</v>
      </c>
      <c r="D2196" s="117"/>
      <c r="E2196" s="112">
        <v>312</v>
      </c>
      <c r="F2196" s="140"/>
      <c r="G2196" s="182"/>
      <c r="H2196" s="156">
        <f>H2197</f>
        <v>20</v>
      </c>
      <c r="I2196" s="156">
        <f t="shared" ref="I2196:J2196" si="1035">I2197</f>
        <v>0</v>
      </c>
      <c r="J2196" s="156">
        <f t="shared" si="1035"/>
        <v>0</v>
      </c>
      <c r="K2196" s="156">
        <f t="shared" si="1029"/>
        <v>20</v>
      </c>
    </row>
    <row r="2197" spans="1:11" s="223" customFormat="1" hidden="1" x14ac:dyDescent="0.2">
      <c r="A2197" s="95" t="s">
        <v>810</v>
      </c>
      <c r="B2197" s="95" t="s">
        <v>981</v>
      </c>
      <c r="C2197" s="94">
        <v>559</v>
      </c>
      <c r="D2197" s="95" t="s">
        <v>101</v>
      </c>
      <c r="E2197" s="118">
        <v>3121</v>
      </c>
      <c r="F2197" s="141" t="s">
        <v>471</v>
      </c>
      <c r="G2197" s="133"/>
      <c r="H2197" s="268">
        <v>20</v>
      </c>
      <c r="I2197" s="228"/>
      <c r="J2197" s="228">
        <v>0</v>
      </c>
      <c r="K2197" s="228">
        <f t="shared" si="1029"/>
        <v>20</v>
      </c>
    </row>
    <row r="2198" spans="1:11" s="223" customFormat="1" hidden="1" x14ac:dyDescent="0.2">
      <c r="A2198" s="117" t="s">
        <v>810</v>
      </c>
      <c r="B2198" s="117" t="s">
        <v>981</v>
      </c>
      <c r="C2198" s="102">
        <v>559</v>
      </c>
      <c r="D2198" s="117"/>
      <c r="E2198" s="112">
        <v>313</v>
      </c>
      <c r="F2198" s="140"/>
      <c r="G2198" s="182"/>
      <c r="H2198" s="156">
        <f>H2199</f>
        <v>520</v>
      </c>
      <c r="I2198" s="156">
        <f t="shared" ref="I2198:J2198" si="1036">I2199</f>
        <v>0</v>
      </c>
      <c r="J2198" s="156">
        <f t="shared" si="1036"/>
        <v>0</v>
      </c>
      <c r="K2198" s="156">
        <f t="shared" si="1029"/>
        <v>520</v>
      </c>
    </row>
    <row r="2199" spans="1:11" s="223" customFormat="1" hidden="1" x14ac:dyDescent="0.2">
      <c r="A2199" s="95" t="s">
        <v>810</v>
      </c>
      <c r="B2199" s="95" t="s">
        <v>981</v>
      </c>
      <c r="C2199" s="94">
        <v>559</v>
      </c>
      <c r="D2199" s="95" t="s">
        <v>101</v>
      </c>
      <c r="E2199" s="118">
        <v>3132</v>
      </c>
      <c r="F2199" s="141" t="s">
        <v>40</v>
      </c>
      <c r="G2199" s="133"/>
      <c r="H2199" s="268">
        <v>520</v>
      </c>
      <c r="I2199" s="228"/>
      <c r="J2199" s="228">
        <v>0</v>
      </c>
      <c r="K2199" s="228">
        <f t="shared" si="1029"/>
        <v>520</v>
      </c>
    </row>
    <row r="2200" spans="1:11" s="223" customFormat="1" hidden="1" x14ac:dyDescent="0.2">
      <c r="A2200" s="194" t="s">
        <v>810</v>
      </c>
      <c r="B2200" s="194" t="s">
        <v>981</v>
      </c>
      <c r="C2200" s="165">
        <v>559</v>
      </c>
      <c r="D2200" s="194"/>
      <c r="E2200" s="318">
        <v>32</v>
      </c>
      <c r="F2200" s="319"/>
      <c r="G2200" s="320"/>
      <c r="H2200" s="181">
        <f>H2201+H2204</f>
        <v>16900</v>
      </c>
      <c r="I2200" s="181">
        <f t="shared" ref="I2200:J2200" si="1037">I2201+I2204</f>
        <v>0</v>
      </c>
      <c r="J2200" s="181">
        <f t="shared" si="1037"/>
        <v>0</v>
      </c>
      <c r="K2200" s="181">
        <f t="shared" si="1029"/>
        <v>16900</v>
      </c>
    </row>
    <row r="2201" spans="1:11" s="223" customFormat="1" hidden="1" x14ac:dyDescent="0.2">
      <c r="A2201" s="117" t="s">
        <v>810</v>
      </c>
      <c r="B2201" s="117" t="s">
        <v>981</v>
      </c>
      <c r="C2201" s="102">
        <v>559</v>
      </c>
      <c r="D2201" s="117"/>
      <c r="E2201" s="112">
        <v>321</v>
      </c>
      <c r="F2201" s="140"/>
      <c r="G2201" s="182"/>
      <c r="H2201" s="156">
        <f>H2202+H2203</f>
        <v>900</v>
      </c>
      <c r="I2201" s="156">
        <f t="shared" ref="I2201:J2201" si="1038">I2202+I2203</f>
        <v>0</v>
      </c>
      <c r="J2201" s="156">
        <f t="shared" si="1038"/>
        <v>0</v>
      </c>
      <c r="K2201" s="156">
        <f t="shared" si="1029"/>
        <v>900</v>
      </c>
    </row>
    <row r="2202" spans="1:11" s="223" customFormat="1" hidden="1" x14ac:dyDescent="0.2">
      <c r="A2202" s="95" t="s">
        <v>810</v>
      </c>
      <c r="B2202" s="95" t="s">
        <v>981</v>
      </c>
      <c r="C2202" s="94">
        <v>559</v>
      </c>
      <c r="D2202" s="95" t="s">
        <v>101</v>
      </c>
      <c r="E2202" s="118">
        <v>3211</v>
      </c>
      <c r="F2202" s="141" t="s">
        <v>42</v>
      </c>
      <c r="G2202" s="133"/>
      <c r="H2202" s="268">
        <v>800</v>
      </c>
      <c r="I2202" s="228"/>
      <c r="J2202" s="228">
        <v>0</v>
      </c>
      <c r="K2202" s="228">
        <f t="shared" si="1029"/>
        <v>800</v>
      </c>
    </row>
    <row r="2203" spans="1:11" s="223" customFormat="1" ht="30" hidden="1" x14ac:dyDescent="0.2">
      <c r="A2203" s="95" t="s">
        <v>810</v>
      </c>
      <c r="B2203" s="95" t="s">
        <v>981</v>
      </c>
      <c r="C2203" s="94">
        <v>559</v>
      </c>
      <c r="D2203" s="95" t="s">
        <v>101</v>
      </c>
      <c r="E2203" s="118">
        <v>3212</v>
      </c>
      <c r="F2203" s="141" t="s">
        <v>43</v>
      </c>
      <c r="G2203" s="133"/>
      <c r="H2203" s="268">
        <v>100</v>
      </c>
      <c r="I2203" s="228"/>
      <c r="J2203" s="228">
        <v>0</v>
      </c>
      <c r="K2203" s="228">
        <f t="shared" si="1029"/>
        <v>100</v>
      </c>
    </row>
    <row r="2204" spans="1:11" s="223" customFormat="1" hidden="1" x14ac:dyDescent="0.2">
      <c r="A2204" s="117" t="s">
        <v>810</v>
      </c>
      <c r="B2204" s="117" t="s">
        <v>981</v>
      </c>
      <c r="C2204" s="102">
        <v>559</v>
      </c>
      <c r="D2204" s="117"/>
      <c r="E2204" s="112">
        <v>323</v>
      </c>
      <c r="F2204" s="140"/>
      <c r="G2204" s="182"/>
      <c r="H2204" s="156">
        <f>H2205</f>
        <v>16000</v>
      </c>
      <c r="I2204" s="156">
        <f t="shared" ref="I2204:J2204" si="1039">I2205</f>
        <v>0</v>
      </c>
      <c r="J2204" s="156">
        <f t="shared" si="1039"/>
        <v>0</v>
      </c>
      <c r="K2204" s="156">
        <f t="shared" si="1029"/>
        <v>16000</v>
      </c>
    </row>
    <row r="2205" spans="1:11" s="223" customFormat="1" hidden="1" x14ac:dyDescent="0.2">
      <c r="A2205" s="95" t="s">
        <v>810</v>
      </c>
      <c r="B2205" s="95" t="s">
        <v>981</v>
      </c>
      <c r="C2205" s="94">
        <v>559</v>
      </c>
      <c r="D2205" s="95" t="s">
        <v>101</v>
      </c>
      <c r="E2205" s="118">
        <v>3237</v>
      </c>
      <c r="F2205" s="141" t="s">
        <v>58</v>
      </c>
      <c r="G2205" s="133"/>
      <c r="H2205" s="268">
        <v>16000</v>
      </c>
      <c r="I2205" s="228"/>
      <c r="J2205" s="228">
        <v>0</v>
      </c>
      <c r="K2205" s="228">
        <f t="shared" si="1029"/>
        <v>16000</v>
      </c>
    </row>
    <row r="2206" spans="1:11" s="100" customFormat="1" ht="67.5" hidden="1" x14ac:dyDescent="0.2">
      <c r="A2206" s="195" t="s">
        <v>810</v>
      </c>
      <c r="B2206" s="170" t="s">
        <v>983</v>
      </c>
      <c r="C2206" s="170"/>
      <c r="D2206" s="170"/>
      <c r="E2206" s="171"/>
      <c r="F2206" s="173" t="s">
        <v>984</v>
      </c>
      <c r="G2206" s="174" t="s">
        <v>616</v>
      </c>
      <c r="H2206" s="248">
        <f>H2207+H2214+H2218+H2225</f>
        <v>6840</v>
      </c>
      <c r="I2206" s="248">
        <f>I2207+I2214+I2218+I2225</f>
        <v>0</v>
      </c>
      <c r="J2206" s="248">
        <f>J2207+J2214+J2218+J2225</f>
        <v>1710</v>
      </c>
      <c r="K2206" s="248">
        <f t="shared" si="1029"/>
        <v>8550</v>
      </c>
    </row>
    <row r="2207" spans="1:11" s="223" customFormat="1" hidden="1" x14ac:dyDescent="0.2">
      <c r="A2207" s="194" t="s">
        <v>810</v>
      </c>
      <c r="B2207" s="194" t="s">
        <v>983</v>
      </c>
      <c r="C2207" s="165">
        <v>43</v>
      </c>
      <c r="D2207" s="194"/>
      <c r="E2207" s="318">
        <v>31</v>
      </c>
      <c r="F2207" s="319"/>
      <c r="G2207" s="320"/>
      <c r="H2207" s="181">
        <f>H2208+H2210+H2212</f>
        <v>0</v>
      </c>
      <c r="I2207" s="181">
        <f t="shared" ref="I2207" si="1040">I2208+I2210+I2212</f>
        <v>0</v>
      </c>
      <c r="J2207" s="181">
        <f t="shared" ref="J2207" si="1041">J2208+J2210+J2212</f>
        <v>1180</v>
      </c>
      <c r="K2207" s="181">
        <f t="shared" si="1029"/>
        <v>1180</v>
      </c>
    </row>
    <row r="2208" spans="1:11" s="223" customFormat="1" hidden="1" x14ac:dyDescent="0.2">
      <c r="A2208" s="117" t="s">
        <v>810</v>
      </c>
      <c r="B2208" s="117" t="s">
        <v>983</v>
      </c>
      <c r="C2208" s="102">
        <v>43</v>
      </c>
      <c r="D2208" s="117"/>
      <c r="E2208" s="112">
        <v>311</v>
      </c>
      <c r="F2208" s="140"/>
      <c r="G2208" s="182"/>
      <c r="H2208" s="156">
        <f>H2209</f>
        <v>0</v>
      </c>
      <c r="I2208" s="156">
        <f t="shared" ref="I2208" si="1042">I2209</f>
        <v>0</v>
      </c>
      <c r="J2208" s="156">
        <f t="shared" ref="J2208" si="1043">J2209</f>
        <v>980</v>
      </c>
      <c r="K2208" s="156">
        <f t="shared" si="1029"/>
        <v>980</v>
      </c>
    </row>
    <row r="2209" spans="1:11" s="223" customFormat="1" hidden="1" x14ac:dyDescent="0.2">
      <c r="A2209" s="95" t="s">
        <v>810</v>
      </c>
      <c r="B2209" s="95" t="s">
        <v>983</v>
      </c>
      <c r="C2209" s="94">
        <v>43</v>
      </c>
      <c r="D2209" s="95" t="s">
        <v>101</v>
      </c>
      <c r="E2209" s="118">
        <v>3111</v>
      </c>
      <c r="F2209" s="141" t="s">
        <v>33</v>
      </c>
      <c r="G2209" s="133"/>
      <c r="H2209" s="228"/>
      <c r="I2209" s="228"/>
      <c r="J2209" s="228">
        <v>980</v>
      </c>
      <c r="K2209" s="228">
        <f t="shared" si="1029"/>
        <v>980</v>
      </c>
    </row>
    <row r="2210" spans="1:11" s="223" customFormat="1" hidden="1" x14ac:dyDescent="0.2">
      <c r="A2210" s="117" t="s">
        <v>810</v>
      </c>
      <c r="B2210" s="117" t="s">
        <v>983</v>
      </c>
      <c r="C2210" s="102">
        <v>43</v>
      </c>
      <c r="D2210" s="117"/>
      <c r="E2210" s="112">
        <v>312</v>
      </c>
      <c r="F2210" s="140"/>
      <c r="G2210" s="182"/>
      <c r="H2210" s="156">
        <f>H2211</f>
        <v>0</v>
      </c>
      <c r="I2210" s="156">
        <f t="shared" ref="I2210" si="1044">I2211</f>
        <v>0</v>
      </c>
      <c r="J2210" s="156">
        <f t="shared" ref="J2210" si="1045">J2211</f>
        <v>10</v>
      </c>
      <c r="K2210" s="156">
        <f t="shared" si="1029"/>
        <v>10</v>
      </c>
    </row>
    <row r="2211" spans="1:11" s="223" customFormat="1" hidden="1" x14ac:dyDescent="0.2">
      <c r="A2211" s="95" t="s">
        <v>810</v>
      </c>
      <c r="B2211" s="95" t="s">
        <v>983</v>
      </c>
      <c r="C2211" s="94">
        <v>43</v>
      </c>
      <c r="D2211" s="95" t="s">
        <v>101</v>
      </c>
      <c r="E2211" s="118">
        <v>3121</v>
      </c>
      <c r="F2211" s="141" t="s">
        <v>471</v>
      </c>
      <c r="G2211" s="133"/>
      <c r="H2211" s="228"/>
      <c r="I2211" s="228"/>
      <c r="J2211" s="228">
        <v>10</v>
      </c>
      <c r="K2211" s="228">
        <f t="shared" si="1029"/>
        <v>10</v>
      </c>
    </row>
    <row r="2212" spans="1:11" s="223" customFormat="1" hidden="1" x14ac:dyDescent="0.2">
      <c r="A2212" s="117" t="s">
        <v>810</v>
      </c>
      <c r="B2212" s="117" t="s">
        <v>983</v>
      </c>
      <c r="C2212" s="102">
        <v>43</v>
      </c>
      <c r="D2212" s="117"/>
      <c r="E2212" s="112">
        <v>313</v>
      </c>
      <c r="F2212" s="140"/>
      <c r="G2212" s="182"/>
      <c r="H2212" s="156">
        <f>H2213</f>
        <v>0</v>
      </c>
      <c r="I2212" s="156">
        <f t="shared" ref="I2212" si="1046">I2213</f>
        <v>0</v>
      </c>
      <c r="J2212" s="156">
        <f t="shared" ref="J2212" si="1047">J2213</f>
        <v>190</v>
      </c>
      <c r="K2212" s="156">
        <f t="shared" ref="K2212:K2228" si="1048">H2212-I2212+J2212</f>
        <v>190</v>
      </c>
    </row>
    <row r="2213" spans="1:11" s="223" customFormat="1" hidden="1" x14ac:dyDescent="0.2">
      <c r="A2213" s="95" t="s">
        <v>810</v>
      </c>
      <c r="B2213" s="95" t="s">
        <v>983</v>
      </c>
      <c r="C2213" s="94">
        <v>43</v>
      </c>
      <c r="D2213" s="95" t="s">
        <v>101</v>
      </c>
      <c r="E2213" s="118">
        <v>3132</v>
      </c>
      <c r="F2213" s="141" t="s">
        <v>40</v>
      </c>
      <c r="G2213" s="133"/>
      <c r="H2213" s="228"/>
      <c r="I2213" s="228"/>
      <c r="J2213" s="228">
        <v>190</v>
      </c>
      <c r="K2213" s="228">
        <f t="shared" si="1048"/>
        <v>190</v>
      </c>
    </row>
    <row r="2214" spans="1:11" s="223" customFormat="1" hidden="1" x14ac:dyDescent="0.2">
      <c r="A2214" s="194" t="s">
        <v>810</v>
      </c>
      <c r="B2214" s="194" t="s">
        <v>983</v>
      </c>
      <c r="C2214" s="165">
        <v>43</v>
      </c>
      <c r="D2214" s="194"/>
      <c r="E2214" s="318">
        <v>32</v>
      </c>
      <c r="F2214" s="319"/>
      <c r="G2214" s="320"/>
      <c r="H2214" s="181">
        <f>H2215</f>
        <v>0</v>
      </c>
      <c r="I2214" s="181">
        <f t="shared" ref="I2214:J2214" si="1049">I2215</f>
        <v>0</v>
      </c>
      <c r="J2214" s="181">
        <f t="shared" si="1049"/>
        <v>530</v>
      </c>
      <c r="K2214" s="181">
        <f t="shared" si="1048"/>
        <v>530</v>
      </c>
    </row>
    <row r="2215" spans="1:11" s="223" customFormat="1" hidden="1" x14ac:dyDescent="0.2">
      <c r="A2215" s="117" t="s">
        <v>810</v>
      </c>
      <c r="B2215" s="117" t="s">
        <v>983</v>
      </c>
      <c r="C2215" s="102">
        <v>43</v>
      </c>
      <c r="D2215" s="117"/>
      <c r="E2215" s="112">
        <v>321</v>
      </c>
      <c r="F2215" s="140"/>
      <c r="G2215" s="182"/>
      <c r="H2215" s="156">
        <f>H2216+H2217</f>
        <v>0</v>
      </c>
      <c r="I2215" s="156">
        <f t="shared" ref="I2215" si="1050">I2216+I2217</f>
        <v>0</v>
      </c>
      <c r="J2215" s="156">
        <f t="shared" ref="J2215" si="1051">J2216+J2217</f>
        <v>530</v>
      </c>
      <c r="K2215" s="156">
        <f t="shared" si="1048"/>
        <v>530</v>
      </c>
    </row>
    <row r="2216" spans="1:11" s="223" customFormat="1" hidden="1" x14ac:dyDescent="0.2">
      <c r="A2216" s="95" t="s">
        <v>810</v>
      </c>
      <c r="B2216" s="95" t="s">
        <v>983</v>
      </c>
      <c r="C2216" s="94">
        <v>43</v>
      </c>
      <c r="D2216" s="95" t="s">
        <v>101</v>
      </c>
      <c r="E2216" s="118">
        <v>3211</v>
      </c>
      <c r="F2216" s="141" t="s">
        <v>42</v>
      </c>
      <c r="G2216" s="133"/>
      <c r="H2216" s="228"/>
      <c r="I2216" s="228"/>
      <c r="J2216" s="228">
        <v>500</v>
      </c>
      <c r="K2216" s="228">
        <f t="shared" si="1048"/>
        <v>500</v>
      </c>
    </row>
    <row r="2217" spans="1:11" s="223" customFormat="1" ht="30" hidden="1" x14ac:dyDescent="0.2">
      <c r="A2217" s="95" t="s">
        <v>810</v>
      </c>
      <c r="B2217" s="95" t="s">
        <v>983</v>
      </c>
      <c r="C2217" s="94">
        <v>43</v>
      </c>
      <c r="D2217" s="95" t="s">
        <v>101</v>
      </c>
      <c r="E2217" s="118">
        <v>3212</v>
      </c>
      <c r="F2217" s="141" t="s">
        <v>43</v>
      </c>
      <c r="G2217" s="133"/>
      <c r="H2217" s="228"/>
      <c r="I2217" s="228"/>
      <c r="J2217" s="228">
        <v>30</v>
      </c>
      <c r="K2217" s="228">
        <f t="shared" si="1048"/>
        <v>30</v>
      </c>
    </row>
    <row r="2218" spans="1:11" s="223" customFormat="1" hidden="1" x14ac:dyDescent="0.2">
      <c r="A2218" s="194" t="s">
        <v>810</v>
      </c>
      <c r="B2218" s="194" t="s">
        <v>983</v>
      </c>
      <c r="C2218" s="165">
        <v>559</v>
      </c>
      <c r="D2218" s="194"/>
      <c r="E2218" s="318">
        <v>31</v>
      </c>
      <c r="F2218" s="319"/>
      <c r="G2218" s="320"/>
      <c r="H2218" s="181">
        <f>H2219+H2221+H2223</f>
        <v>4720</v>
      </c>
      <c r="I2218" s="181">
        <f t="shared" ref="I2218" si="1052">I2219+I2221+I2223</f>
        <v>0</v>
      </c>
      <c r="J2218" s="181">
        <f t="shared" ref="J2218" si="1053">J2219+J2221+J2223</f>
        <v>0</v>
      </c>
      <c r="K2218" s="181">
        <f t="shared" si="1048"/>
        <v>4720</v>
      </c>
    </row>
    <row r="2219" spans="1:11" s="223" customFormat="1" hidden="1" x14ac:dyDescent="0.2">
      <c r="A2219" s="117" t="s">
        <v>810</v>
      </c>
      <c r="B2219" s="117" t="s">
        <v>983</v>
      </c>
      <c r="C2219" s="102">
        <v>559</v>
      </c>
      <c r="D2219" s="117"/>
      <c r="E2219" s="112">
        <v>311</v>
      </c>
      <c r="F2219" s="140"/>
      <c r="G2219" s="182"/>
      <c r="H2219" s="156">
        <f>H2220</f>
        <v>3920</v>
      </c>
      <c r="I2219" s="156">
        <f t="shared" ref="I2219" si="1054">I2220</f>
        <v>0</v>
      </c>
      <c r="J2219" s="156">
        <f t="shared" ref="J2219" si="1055">J2220</f>
        <v>0</v>
      </c>
      <c r="K2219" s="156">
        <f t="shared" si="1048"/>
        <v>3920</v>
      </c>
    </row>
    <row r="2220" spans="1:11" s="223" customFormat="1" hidden="1" x14ac:dyDescent="0.2">
      <c r="A2220" s="95" t="s">
        <v>810</v>
      </c>
      <c r="B2220" s="95" t="s">
        <v>983</v>
      </c>
      <c r="C2220" s="94">
        <v>559</v>
      </c>
      <c r="D2220" s="95" t="s">
        <v>101</v>
      </c>
      <c r="E2220" s="118">
        <v>3111</v>
      </c>
      <c r="F2220" s="141" t="s">
        <v>33</v>
      </c>
      <c r="G2220" s="133"/>
      <c r="H2220" s="268">
        <v>3920</v>
      </c>
      <c r="I2220" s="228"/>
      <c r="J2220" s="228">
        <v>0</v>
      </c>
      <c r="K2220" s="228">
        <f t="shared" si="1048"/>
        <v>3920</v>
      </c>
    </row>
    <row r="2221" spans="1:11" s="223" customFormat="1" hidden="1" x14ac:dyDescent="0.2">
      <c r="A2221" s="117" t="s">
        <v>810</v>
      </c>
      <c r="B2221" s="117" t="s">
        <v>983</v>
      </c>
      <c r="C2221" s="102">
        <v>559</v>
      </c>
      <c r="D2221" s="117"/>
      <c r="E2221" s="112">
        <v>312</v>
      </c>
      <c r="F2221" s="140"/>
      <c r="G2221" s="182"/>
      <c r="H2221" s="156">
        <f>H2222</f>
        <v>20</v>
      </c>
      <c r="I2221" s="156">
        <f t="shared" ref="I2221" si="1056">I2222</f>
        <v>0</v>
      </c>
      <c r="J2221" s="156">
        <f t="shared" ref="J2221" si="1057">J2222</f>
        <v>0</v>
      </c>
      <c r="K2221" s="156">
        <f t="shared" si="1048"/>
        <v>20</v>
      </c>
    </row>
    <row r="2222" spans="1:11" s="223" customFormat="1" hidden="1" x14ac:dyDescent="0.2">
      <c r="A2222" s="95" t="s">
        <v>810</v>
      </c>
      <c r="B2222" s="95" t="s">
        <v>983</v>
      </c>
      <c r="C2222" s="94">
        <v>559</v>
      </c>
      <c r="D2222" s="95" t="s">
        <v>101</v>
      </c>
      <c r="E2222" s="118">
        <v>3121</v>
      </c>
      <c r="F2222" s="141" t="s">
        <v>471</v>
      </c>
      <c r="G2222" s="133"/>
      <c r="H2222" s="268">
        <v>20</v>
      </c>
      <c r="I2222" s="228"/>
      <c r="J2222" s="228">
        <v>0</v>
      </c>
      <c r="K2222" s="228">
        <f t="shared" si="1048"/>
        <v>20</v>
      </c>
    </row>
    <row r="2223" spans="1:11" s="223" customFormat="1" hidden="1" x14ac:dyDescent="0.2">
      <c r="A2223" s="117" t="s">
        <v>810</v>
      </c>
      <c r="B2223" s="117" t="s">
        <v>983</v>
      </c>
      <c r="C2223" s="102">
        <v>559</v>
      </c>
      <c r="D2223" s="117"/>
      <c r="E2223" s="112">
        <v>313</v>
      </c>
      <c r="F2223" s="140"/>
      <c r="G2223" s="182"/>
      <c r="H2223" s="156">
        <f>H2224</f>
        <v>780</v>
      </c>
      <c r="I2223" s="156">
        <f t="shared" ref="I2223" si="1058">I2224</f>
        <v>0</v>
      </c>
      <c r="J2223" s="156">
        <f t="shared" ref="J2223" si="1059">J2224</f>
        <v>0</v>
      </c>
      <c r="K2223" s="156">
        <f t="shared" si="1048"/>
        <v>780</v>
      </c>
    </row>
    <row r="2224" spans="1:11" s="223" customFormat="1" hidden="1" x14ac:dyDescent="0.2">
      <c r="A2224" s="95" t="s">
        <v>810</v>
      </c>
      <c r="B2224" s="95" t="s">
        <v>983</v>
      </c>
      <c r="C2224" s="94">
        <v>559</v>
      </c>
      <c r="D2224" s="95" t="s">
        <v>101</v>
      </c>
      <c r="E2224" s="118">
        <v>3132</v>
      </c>
      <c r="F2224" s="141" t="s">
        <v>40</v>
      </c>
      <c r="G2224" s="133"/>
      <c r="H2224" s="268">
        <v>780</v>
      </c>
      <c r="I2224" s="228"/>
      <c r="J2224" s="228">
        <v>0</v>
      </c>
      <c r="K2224" s="228">
        <f t="shared" si="1048"/>
        <v>780</v>
      </c>
    </row>
    <row r="2225" spans="1:11" s="223" customFormat="1" hidden="1" x14ac:dyDescent="0.2">
      <c r="A2225" s="194" t="s">
        <v>810</v>
      </c>
      <c r="B2225" s="194" t="s">
        <v>983</v>
      </c>
      <c r="C2225" s="165">
        <v>559</v>
      </c>
      <c r="D2225" s="194"/>
      <c r="E2225" s="318">
        <v>32</v>
      </c>
      <c r="F2225" s="319"/>
      <c r="G2225" s="320"/>
      <c r="H2225" s="181">
        <f>H2226</f>
        <v>2120</v>
      </c>
      <c r="I2225" s="181">
        <f t="shared" ref="I2225" si="1060">I2226</f>
        <v>0</v>
      </c>
      <c r="J2225" s="181">
        <v>0</v>
      </c>
      <c r="K2225" s="181">
        <f t="shared" si="1048"/>
        <v>2120</v>
      </c>
    </row>
    <row r="2226" spans="1:11" s="223" customFormat="1" hidden="1" x14ac:dyDescent="0.2">
      <c r="A2226" s="117" t="s">
        <v>810</v>
      </c>
      <c r="B2226" s="117" t="s">
        <v>983</v>
      </c>
      <c r="C2226" s="102">
        <v>559</v>
      </c>
      <c r="D2226" s="117"/>
      <c r="E2226" s="112">
        <v>321</v>
      </c>
      <c r="F2226" s="140"/>
      <c r="G2226" s="182"/>
      <c r="H2226" s="156">
        <f>H2227+H2228</f>
        <v>2120</v>
      </c>
      <c r="I2226" s="156">
        <f t="shared" ref="I2226" si="1061">I2227+I2228</f>
        <v>0</v>
      </c>
      <c r="J2226" s="156">
        <f t="shared" ref="J2226" si="1062">J2227+J2228</f>
        <v>0</v>
      </c>
      <c r="K2226" s="156">
        <f t="shared" si="1048"/>
        <v>2120</v>
      </c>
    </row>
    <row r="2227" spans="1:11" s="223" customFormat="1" hidden="1" x14ac:dyDescent="0.2">
      <c r="A2227" s="95" t="s">
        <v>810</v>
      </c>
      <c r="B2227" s="95" t="s">
        <v>983</v>
      </c>
      <c r="C2227" s="94">
        <v>559</v>
      </c>
      <c r="D2227" s="95" t="s">
        <v>101</v>
      </c>
      <c r="E2227" s="118">
        <v>3211</v>
      </c>
      <c r="F2227" s="141" t="s">
        <v>42</v>
      </c>
      <c r="G2227" s="133"/>
      <c r="H2227" s="268">
        <v>2000</v>
      </c>
      <c r="I2227" s="228"/>
      <c r="J2227" s="228">
        <v>0</v>
      </c>
      <c r="K2227" s="228">
        <f t="shared" si="1048"/>
        <v>2000</v>
      </c>
    </row>
    <row r="2228" spans="1:11" s="223" customFormat="1" ht="30" hidden="1" x14ac:dyDescent="0.2">
      <c r="A2228" s="95" t="s">
        <v>810</v>
      </c>
      <c r="B2228" s="95" t="s">
        <v>983</v>
      </c>
      <c r="C2228" s="94">
        <v>559</v>
      </c>
      <c r="D2228" s="95" t="s">
        <v>101</v>
      </c>
      <c r="E2228" s="118">
        <v>3212</v>
      </c>
      <c r="F2228" s="141" t="s">
        <v>43</v>
      </c>
      <c r="G2228" s="133"/>
      <c r="H2228" s="268">
        <v>120</v>
      </c>
      <c r="I2228" s="228"/>
      <c r="J2228" s="228">
        <v>0</v>
      </c>
      <c r="K2228" s="228">
        <f t="shared" si="1048"/>
        <v>120</v>
      </c>
    </row>
    <row r="2229" spans="1:11" s="100" customFormat="1" hidden="1" x14ac:dyDescent="0.2">
      <c r="A2229" s="198" t="s">
        <v>815</v>
      </c>
      <c r="B2229" s="371" t="s">
        <v>816</v>
      </c>
      <c r="C2229" s="371"/>
      <c r="D2229" s="371"/>
      <c r="E2229" s="371"/>
      <c r="F2229" s="144" t="s">
        <v>817</v>
      </c>
      <c r="G2229" s="116"/>
      <c r="H2229" s="245">
        <f>H2230+H2278+H2299+H2332+H2388+H2355+H2417</f>
        <v>3956500</v>
      </c>
      <c r="I2229" s="245">
        <f>I2230+I2278+I2299+I2332+I2388+I2355+I2417</f>
        <v>431000</v>
      </c>
      <c r="J2229" s="245">
        <f>J2230+J2278+J2299+J2332+J2388+J2355+J2417</f>
        <v>661200</v>
      </c>
      <c r="K2229" s="245">
        <f t="shared" si="1013"/>
        <v>4186700</v>
      </c>
    </row>
    <row r="2230" spans="1:11" ht="67.5" hidden="1" x14ac:dyDescent="0.2">
      <c r="A2230" s="195" t="s">
        <v>815</v>
      </c>
      <c r="B2230" s="170" t="s">
        <v>985</v>
      </c>
      <c r="C2230" s="170"/>
      <c r="D2230" s="170"/>
      <c r="E2230" s="171"/>
      <c r="F2230" s="173" t="s">
        <v>29</v>
      </c>
      <c r="G2230" s="174" t="s">
        <v>616</v>
      </c>
      <c r="H2230" s="248">
        <f t="shared" ref="H2230:I2230" si="1063">H2231+H2239+H2267+H2275+H2272</f>
        <v>2161000</v>
      </c>
      <c r="I2230" s="248">
        <f t="shared" si="1063"/>
        <v>0</v>
      </c>
      <c r="J2230" s="248">
        <f t="shared" ref="J2230" si="1064">J2231+J2239+J2267+J2275+J2272</f>
        <v>180200</v>
      </c>
      <c r="K2230" s="248">
        <f t="shared" si="1013"/>
        <v>2341200</v>
      </c>
    </row>
    <row r="2231" spans="1:11" hidden="1" x14ac:dyDescent="0.2">
      <c r="A2231" s="183" t="s">
        <v>815</v>
      </c>
      <c r="B2231" s="164" t="s">
        <v>985</v>
      </c>
      <c r="C2231" s="165">
        <v>43</v>
      </c>
      <c r="D2231" s="164"/>
      <c r="E2231" s="166">
        <v>31</v>
      </c>
      <c r="F2231" s="167"/>
      <c r="G2231" s="167"/>
      <c r="H2231" s="181">
        <f t="shared" ref="H2231:I2231" si="1065">H2232+H2235+H2237</f>
        <v>875000</v>
      </c>
      <c r="I2231" s="181">
        <f t="shared" si="1065"/>
        <v>0</v>
      </c>
      <c r="J2231" s="181">
        <f t="shared" ref="J2231" si="1066">J2232+J2235+J2237</f>
        <v>0</v>
      </c>
      <c r="K2231" s="181">
        <f t="shared" si="1013"/>
        <v>875000</v>
      </c>
    </row>
    <row r="2232" spans="1:11" hidden="1" x14ac:dyDescent="0.2">
      <c r="A2232" s="117" t="s">
        <v>815</v>
      </c>
      <c r="B2232" s="101" t="s">
        <v>985</v>
      </c>
      <c r="C2232" s="102">
        <v>43</v>
      </c>
      <c r="D2232" s="117"/>
      <c r="E2232" s="112">
        <v>311</v>
      </c>
      <c r="F2232" s="140"/>
      <c r="G2232" s="182"/>
      <c r="H2232" s="107">
        <f t="shared" ref="H2232:I2232" si="1067">H2233+H2234</f>
        <v>655000</v>
      </c>
      <c r="I2232" s="107">
        <f t="shared" si="1067"/>
        <v>0</v>
      </c>
      <c r="J2232" s="107">
        <f t="shared" ref="J2232" si="1068">J2233+J2234</f>
        <v>0</v>
      </c>
      <c r="K2232" s="107">
        <f t="shared" si="1013"/>
        <v>655000</v>
      </c>
    </row>
    <row r="2233" spans="1:11" ht="15" hidden="1" x14ac:dyDescent="0.2">
      <c r="A2233" s="95" t="s">
        <v>815</v>
      </c>
      <c r="B2233" s="93" t="s">
        <v>985</v>
      </c>
      <c r="C2233" s="94">
        <v>43</v>
      </c>
      <c r="D2233" s="95" t="s">
        <v>101</v>
      </c>
      <c r="E2233" s="118">
        <v>3111</v>
      </c>
      <c r="F2233" s="141" t="s">
        <v>33</v>
      </c>
      <c r="H2233" s="228">
        <v>650000</v>
      </c>
      <c r="I2233" s="228"/>
      <c r="J2233" s="228"/>
      <c r="K2233" s="228">
        <f t="shared" si="1013"/>
        <v>650000</v>
      </c>
    </row>
    <row r="2234" spans="1:11" ht="15" hidden="1" x14ac:dyDescent="0.2">
      <c r="A2234" s="95" t="s">
        <v>815</v>
      </c>
      <c r="B2234" s="93" t="s">
        <v>985</v>
      </c>
      <c r="C2234" s="94">
        <v>43</v>
      </c>
      <c r="D2234" s="95" t="s">
        <v>101</v>
      </c>
      <c r="E2234" s="118">
        <v>3112</v>
      </c>
      <c r="F2234" s="141" t="s">
        <v>871</v>
      </c>
      <c r="H2234" s="228">
        <v>5000</v>
      </c>
      <c r="I2234" s="228"/>
      <c r="J2234" s="228"/>
      <c r="K2234" s="228">
        <f t="shared" si="1013"/>
        <v>5000</v>
      </c>
    </row>
    <row r="2235" spans="1:11" hidden="1" x14ac:dyDescent="0.2">
      <c r="A2235" s="117" t="s">
        <v>815</v>
      </c>
      <c r="B2235" s="101" t="s">
        <v>985</v>
      </c>
      <c r="C2235" s="102">
        <v>43</v>
      </c>
      <c r="D2235" s="117"/>
      <c r="E2235" s="112">
        <v>312</v>
      </c>
      <c r="F2235" s="140"/>
      <c r="G2235" s="182"/>
      <c r="H2235" s="107">
        <f t="shared" ref="H2235:J2235" si="1069">H2236</f>
        <v>110000</v>
      </c>
      <c r="I2235" s="107">
        <f t="shared" si="1069"/>
        <v>0</v>
      </c>
      <c r="J2235" s="107">
        <f t="shared" si="1069"/>
        <v>0</v>
      </c>
      <c r="K2235" s="107">
        <f t="shared" si="1013"/>
        <v>110000</v>
      </c>
    </row>
    <row r="2236" spans="1:11" ht="15" hidden="1" x14ac:dyDescent="0.2">
      <c r="A2236" s="95" t="s">
        <v>815</v>
      </c>
      <c r="B2236" s="93" t="s">
        <v>985</v>
      </c>
      <c r="C2236" s="94">
        <v>43</v>
      </c>
      <c r="D2236" s="95" t="s">
        <v>101</v>
      </c>
      <c r="E2236" s="118">
        <v>3121</v>
      </c>
      <c r="F2236" s="141" t="s">
        <v>38</v>
      </c>
      <c r="H2236" s="228">
        <v>110000</v>
      </c>
      <c r="I2236" s="228"/>
      <c r="J2236" s="228"/>
      <c r="K2236" s="228">
        <f t="shared" si="1013"/>
        <v>110000</v>
      </c>
    </row>
    <row r="2237" spans="1:11" hidden="1" x14ac:dyDescent="0.2">
      <c r="A2237" s="117" t="s">
        <v>815</v>
      </c>
      <c r="B2237" s="101" t="s">
        <v>985</v>
      </c>
      <c r="C2237" s="102">
        <v>43</v>
      </c>
      <c r="D2237" s="117"/>
      <c r="E2237" s="112">
        <v>313</v>
      </c>
      <c r="F2237" s="140"/>
      <c r="G2237" s="182"/>
      <c r="H2237" s="107">
        <f t="shared" ref="H2237:J2237" si="1070">H2238</f>
        <v>110000</v>
      </c>
      <c r="I2237" s="107">
        <f t="shared" si="1070"/>
        <v>0</v>
      </c>
      <c r="J2237" s="107">
        <f t="shared" si="1070"/>
        <v>0</v>
      </c>
      <c r="K2237" s="107">
        <f t="shared" si="1013"/>
        <v>110000</v>
      </c>
    </row>
    <row r="2238" spans="1:11" s="100" customFormat="1" hidden="1" x14ac:dyDescent="0.2">
      <c r="A2238" s="95" t="s">
        <v>815</v>
      </c>
      <c r="B2238" s="93" t="s">
        <v>985</v>
      </c>
      <c r="C2238" s="94">
        <v>43</v>
      </c>
      <c r="D2238" s="95" t="s">
        <v>101</v>
      </c>
      <c r="E2238" s="118">
        <v>3132</v>
      </c>
      <c r="F2238" s="141" t="s">
        <v>40</v>
      </c>
      <c r="G2238" s="133"/>
      <c r="H2238" s="228">
        <v>110000</v>
      </c>
      <c r="I2238" s="228"/>
      <c r="J2238" s="228"/>
      <c r="K2238" s="228">
        <f t="shared" si="1013"/>
        <v>110000</v>
      </c>
    </row>
    <row r="2239" spans="1:11" hidden="1" x14ac:dyDescent="0.2">
      <c r="A2239" s="183" t="s">
        <v>815</v>
      </c>
      <c r="B2239" s="164" t="s">
        <v>985</v>
      </c>
      <c r="C2239" s="165">
        <v>43</v>
      </c>
      <c r="D2239" s="164"/>
      <c r="E2239" s="166">
        <v>32</v>
      </c>
      <c r="F2239" s="167"/>
      <c r="G2239" s="167"/>
      <c r="H2239" s="181">
        <f t="shared" ref="H2239:I2239" si="1071">H2240+H2245+H2250+H2259</f>
        <v>1236000</v>
      </c>
      <c r="I2239" s="181">
        <f t="shared" si="1071"/>
        <v>0</v>
      </c>
      <c r="J2239" s="181">
        <f t="shared" ref="J2239" si="1072">J2240+J2245+J2250+J2259</f>
        <v>155000</v>
      </c>
      <c r="K2239" s="181">
        <f t="shared" si="1013"/>
        <v>1391000</v>
      </c>
    </row>
    <row r="2240" spans="1:11" hidden="1" x14ac:dyDescent="0.2">
      <c r="A2240" s="117" t="s">
        <v>815</v>
      </c>
      <c r="B2240" s="101" t="s">
        <v>985</v>
      </c>
      <c r="C2240" s="102">
        <v>43</v>
      </c>
      <c r="D2240" s="117"/>
      <c r="E2240" s="112">
        <v>321</v>
      </c>
      <c r="F2240" s="140"/>
      <c r="G2240" s="182"/>
      <c r="H2240" s="107">
        <f t="shared" ref="H2240:I2240" si="1073">H2241+H2242+H2243+H2244</f>
        <v>57000</v>
      </c>
      <c r="I2240" s="107">
        <f t="shared" si="1073"/>
        <v>0</v>
      </c>
      <c r="J2240" s="107">
        <f t="shared" ref="J2240" si="1074">J2241+J2242+J2243+J2244</f>
        <v>0</v>
      </c>
      <c r="K2240" s="107">
        <f t="shared" si="1013"/>
        <v>57000</v>
      </c>
    </row>
    <row r="2241" spans="1:11" ht="15" hidden="1" x14ac:dyDescent="0.2">
      <c r="A2241" s="95" t="s">
        <v>815</v>
      </c>
      <c r="B2241" s="93" t="s">
        <v>985</v>
      </c>
      <c r="C2241" s="94">
        <v>43</v>
      </c>
      <c r="D2241" s="95" t="s">
        <v>101</v>
      </c>
      <c r="E2241" s="118">
        <v>3211</v>
      </c>
      <c r="F2241" s="141" t="s">
        <v>42</v>
      </c>
      <c r="H2241" s="228">
        <v>35000</v>
      </c>
      <c r="I2241" s="228"/>
      <c r="J2241" s="228"/>
      <c r="K2241" s="228">
        <f t="shared" si="1013"/>
        <v>35000</v>
      </c>
    </row>
    <row r="2242" spans="1:11" ht="30" hidden="1" x14ac:dyDescent="0.2">
      <c r="A2242" s="95" t="s">
        <v>815</v>
      </c>
      <c r="B2242" s="93" t="s">
        <v>985</v>
      </c>
      <c r="C2242" s="94">
        <v>43</v>
      </c>
      <c r="D2242" s="95" t="s">
        <v>101</v>
      </c>
      <c r="E2242" s="118">
        <v>3212</v>
      </c>
      <c r="F2242" s="141" t="s">
        <v>43</v>
      </c>
      <c r="H2242" s="228">
        <v>15000</v>
      </c>
      <c r="I2242" s="228"/>
      <c r="J2242" s="228"/>
      <c r="K2242" s="228">
        <f t="shared" si="1013"/>
        <v>15000</v>
      </c>
    </row>
    <row r="2243" spans="1:11" ht="15" hidden="1" x14ac:dyDescent="0.2">
      <c r="A2243" s="95" t="s">
        <v>815</v>
      </c>
      <c r="B2243" s="93" t="s">
        <v>985</v>
      </c>
      <c r="C2243" s="94">
        <v>43</v>
      </c>
      <c r="D2243" s="95" t="s">
        <v>101</v>
      </c>
      <c r="E2243" s="118">
        <v>3213</v>
      </c>
      <c r="F2243" s="141" t="s">
        <v>44</v>
      </c>
      <c r="H2243" s="228">
        <v>5000</v>
      </c>
      <c r="I2243" s="228"/>
      <c r="J2243" s="228"/>
      <c r="K2243" s="228">
        <f t="shared" si="1013"/>
        <v>5000</v>
      </c>
    </row>
    <row r="2244" spans="1:11" ht="15" hidden="1" x14ac:dyDescent="0.2">
      <c r="A2244" s="95" t="s">
        <v>815</v>
      </c>
      <c r="B2244" s="93" t="s">
        <v>985</v>
      </c>
      <c r="C2244" s="94">
        <v>43</v>
      </c>
      <c r="D2244" s="95" t="s">
        <v>101</v>
      </c>
      <c r="E2244" s="118">
        <v>3214</v>
      </c>
      <c r="F2244" s="141" t="s">
        <v>45</v>
      </c>
      <c r="H2244" s="228">
        <v>2000</v>
      </c>
      <c r="I2244" s="228"/>
      <c r="J2244" s="228"/>
      <c r="K2244" s="228">
        <f t="shared" si="1013"/>
        <v>2000</v>
      </c>
    </row>
    <row r="2245" spans="1:11" hidden="1" x14ac:dyDescent="0.2">
      <c r="A2245" s="117" t="s">
        <v>815</v>
      </c>
      <c r="B2245" s="101" t="s">
        <v>985</v>
      </c>
      <c r="C2245" s="102">
        <v>43</v>
      </c>
      <c r="D2245" s="117"/>
      <c r="E2245" s="112">
        <v>322</v>
      </c>
      <c r="F2245" s="140"/>
      <c r="G2245" s="182"/>
      <c r="H2245" s="107">
        <f t="shared" ref="H2245:I2245" si="1075">H2246+H2247+H2248+H2249</f>
        <v>106000</v>
      </c>
      <c r="I2245" s="107">
        <f t="shared" si="1075"/>
        <v>0</v>
      </c>
      <c r="J2245" s="107">
        <f t="shared" ref="J2245" si="1076">J2246+J2247+J2248+J2249</f>
        <v>25000</v>
      </c>
      <c r="K2245" s="107">
        <f t="shared" si="1013"/>
        <v>131000</v>
      </c>
    </row>
    <row r="2246" spans="1:11" ht="15" hidden="1" x14ac:dyDescent="0.2">
      <c r="A2246" s="95" t="s">
        <v>815</v>
      </c>
      <c r="B2246" s="93" t="s">
        <v>985</v>
      </c>
      <c r="C2246" s="94">
        <v>43</v>
      </c>
      <c r="D2246" s="95" t="s">
        <v>101</v>
      </c>
      <c r="E2246" s="118">
        <v>3221</v>
      </c>
      <c r="F2246" s="141" t="s">
        <v>297</v>
      </c>
      <c r="H2246" s="228">
        <v>20000</v>
      </c>
      <c r="I2246" s="228"/>
      <c r="J2246" s="228">
        <v>5000</v>
      </c>
      <c r="K2246" s="228">
        <f t="shared" si="1013"/>
        <v>25000</v>
      </c>
    </row>
    <row r="2247" spans="1:11" s="100" customFormat="1" hidden="1" x14ac:dyDescent="0.2">
      <c r="A2247" s="95" t="s">
        <v>815</v>
      </c>
      <c r="B2247" s="93" t="s">
        <v>985</v>
      </c>
      <c r="C2247" s="94">
        <v>43</v>
      </c>
      <c r="D2247" s="95" t="s">
        <v>101</v>
      </c>
      <c r="E2247" s="118">
        <v>3223</v>
      </c>
      <c r="F2247" s="141" t="s">
        <v>48</v>
      </c>
      <c r="G2247" s="133"/>
      <c r="H2247" s="228">
        <v>80000</v>
      </c>
      <c r="I2247" s="228"/>
      <c r="J2247" s="228">
        <v>20000</v>
      </c>
      <c r="K2247" s="228">
        <f t="shared" si="1013"/>
        <v>100000</v>
      </c>
    </row>
    <row r="2248" spans="1:11" ht="15" hidden="1" x14ac:dyDescent="0.2">
      <c r="A2248" s="95" t="s">
        <v>815</v>
      </c>
      <c r="B2248" s="93" t="s">
        <v>985</v>
      </c>
      <c r="C2248" s="94">
        <v>43</v>
      </c>
      <c r="D2248" s="95" t="s">
        <v>101</v>
      </c>
      <c r="E2248" s="118">
        <v>3225</v>
      </c>
      <c r="F2248" s="141" t="s">
        <v>473</v>
      </c>
      <c r="H2248" s="228">
        <v>3000</v>
      </c>
      <c r="I2248" s="228"/>
      <c r="J2248" s="228"/>
      <c r="K2248" s="228">
        <f t="shared" si="1013"/>
        <v>3000</v>
      </c>
    </row>
    <row r="2249" spans="1:11" ht="15" hidden="1" x14ac:dyDescent="0.2">
      <c r="A2249" s="95" t="s">
        <v>815</v>
      </c>
      <c r="B2249" s="93" t="s">
        <v>985</v>
      </c>
      <c r="C2249" s="94">
        <v>43</v>
      </c>
      <c r="D2249" s="95" t="s">
        <v>101</v>
      </c>
      <c r="E2249" s="118">
        <v>3227</v>
      </c>
      <c r="F2249" s="141" t="s">
        <v>51</v>
      </c>
      <c r="H2249" s="228">
        <v>3000</v>
      </c>
      <c r="I2249" s="228"/>
      <c r="J2249" s="228"/>
      <c r="K2249" s="228">
        <f t="shared" si="1013"/>
        <v>3000</v>
      </c>
    </row>
    <row r="2250" spans="1:11" hidden="1" x14ac:dyDescent="0.2">
      <c r="A2250" s="117" t="s">
        <v>815</v>
      </c>
      <c r="B2250" s="101" t="s">
        <v>985</v>
      </c>
      <c r="C2250" s="102">
        <v>43</v>
      </c>
      <c r="D2250" s="117"/>
      <c r="E2250" s="112">
        <v>323</v>
      </c>
      <c r="F2250" s="140"/>
      <c r="G2250" s="182"/>
      <c r="H2250" s="107">
        <f t="shared" ref="H2250:I2250" si="1077">H2251+H2252+H2253+H2254+H2255+H2256+H2257+H2258</f>
        <v>935000</v>
      </c>
      <c r="I2250" s="107">
        <f t="shared" si="1077"/>
        <v>0</v>
      </c>
      <c r="J2250" s="107">
        <f t="shared" ref="J2250" si="1078">J2251+J2252+J2253+J2254+J2255+J2256+J2257+J2258</f>
        <v>130000</v>
      </c>
      <c r="K2250" s="107">
        <f t="shared" si="1013"/>
        <v>1065000</v>
      </c>
    </row>
    <row r="2251" spans="1:11" ht="15" hidden="1" x14ac:dyDescent="0.2">
      <c r="A2251" s="95" t="s">
        <v>815</v>
      </c>
      <c r="B2251" s="93" t="s">
        <v>985</v>
      </c>
      <c r="C2251" s="94">
        <v>43</v>
      </c>
      <c r="D2251" s="95" t="s">
        <v>101</v>
      </c>
      <c r="E2251" s="118">
        <v>3231</v>
      </c>
      <c r="F2251" s="141" t="s">
        <v>52</v>
      </c>
      <c r="H2251" s="228">
        <v>15000</v>
      </c>
      <c r="I2251" s="228"/>
      <c r="J2251" s="228">
        <v>10000</v>
      </c>
      <c r="K2251" s="228">
        <f t="shared" si="1013"/>
        <v>25000</v>
      </c>
    </row>
    <row r="2252" spans="1:11" ht="15" hidden="1" x14ac:dyDescent="0.2">
      <c r="A2252" s="95" t="s">
        <v>815</v>
      </c>
      <c r="B2252" s="93" t="s">
        <v>985</v>
      </c>
      <c r="C2252" s="94">
        <v>43</v>
      </c>
      <c r="D2252" s="95" t="s">
        <v>101</v>
      </c>
      <c r="E2252" s="118">
        <v>3232</v>
      </c>
      <c r="F2252" s="141" t="s">
        <v>53</v>
      </c>
      <c r="H2252" s="228">
        <v>150000</v>
      </c>
      <c r="I2252" s="228"/>
      <c r="J2252" s="228"/>
      <c r="K2252" s="228">
        <f t="shared" si="1013"/>
        <v>150000</v>
      </c>
    </row>
    <row r="2253" spans="1:11" s="100" customFormat="1" hidden="1" x14ac:dyDescent="0.2">
      <c r="A2253" s="95" t="s">
        <v>815</v>
      </c>
      <c r="B2253" s="93" t="s">
        <v>985</v>
      </c>
      <c r="C2253" s="94">
        <v>43</v>
      </c>
      <c r="D2253" s="95" t="s">
        <v>101</v>
      </c>
      <c r="E2253" s="118">
        <v>3233</v>
      </c>
      <c r="F2253" s="141" t="s">
        <v>54</v>
      </c>
      <c r="G2253" s="133"/>
      <c r="H2253" s="228">
        <v>40000</v>
      </c>
      <c r="I2253" s="228"/>
      <c r="J2253" s="228">
        <v>20000</v>
      </c>
      <c r="K2253" s="228">
        <f t="shared" si="1013"/>
        <v>60000</v>
      </c>
    </row>
    <row r="2254" spans="1:11" ht="15" hidden="1" x14ac:dyDescent="0.2">
      <c r="A2254" s="95" t="s">
        <v>815</v>
      </c>
      <c r="B2254" s="93" t="s">
        <v>985</v>
      </c>
      <c r="C2254" s="94">
        <v>43</v>
      </c>
      <c r="D2254" s="95" t="s">
        <v>101</v>
      </c>
      <c r="E2254" s="118">
        <v>3234</v>
      </c>
      <c r="F2254" s="141" t="s">
        <v>55</v>
      </c>
      <c r="H2254" s="228">
        <v>120000</v>
      </c>
      <c r="I2254" s="228"/>
      <c r="J2254" s="228"/>
      <c r="K2254" s="228">
        <f t="shared" si="1013"/>
        <v>120000</v>
      </c>
    </row>
    <row r="2255" spans="1:11" ht="15" hidden="1" x14ac:dyDescent="0.2">
      <c r="A2255" s="95" t="s">
        <v>815</v>
      </c>
      <c r="B2255" s="93" t="s">
        <v>985</v>
      </c>
      <c r="C2255" s="94">
        <v>43</v>
      </c>
      <c r="D2255" s="95" t="s">
        <v>101</v>
      </c>
      <c r="E2255" s="118">
        <v>3235</v>
      </c>
      <c r="F2255" s="141" t="s">
        <v>56</v>
      </c>
      <c r="H2255" s="228">
        <v>350000</v>
      </c>
      <c r="I2255" s="228"/>
      <c r="J2255" s="228"/>
      <c r="K2255" s="228">
        <f t="shared" si="1013"/>
        <v>350000</v>
      </c>
    </row>
    <row r="2256" spans="1:11" s="100" customFormat="1" hidden="1" x14ac:dyDescent="0.2">
      <c r="A2256" s="95" t="s">
        <v>815</v>
      </c>
      <c r="B2256" s="93" t="s">
        <v>985</v>
      </c>
      <c r="C2256" s="94">
        <v>43</v>
      </c>
      <c r="D2256" s="95" t="s">
        <v>101</v>
      </c>
      <c r="E2256" s="118">
        <v>3237</v>
      </c>
      <c r="F2256" s="141" t="s">
        <v>58</v>
      </c>
      <c r="G2256" s="133"/>
      <c r="H2256" s="228">
        <v>100000</v>
      </c>
      <c r="I2256" s="228"/>
      <c r="J2256" s="228">
        <v>50000</v>
      </c>
      <c r="K2256" s="228">
        <f t="shared" si="1013"/>
        <v>150000</v>
      </c>
    </row>
    <row r="2257" spans="1:11" ht="15" hidden="1" x14ac:dyDescent="0.2">
      <c r="A2257" s="95" t="s">
        <v>815</v>
      </c>
      <c r="B2257" s="93" t="s">
        <v>985</v>
      </c>
      <c r="C2257" s="94">
        <v>43</v>
      </c>
      <c r="D2257" s="95" t="s">
        <v>101</v>
      </c>
      <c r="E2257" s="118">
        <v>3238</v>
      </c>
      <c r="F2257" s="141" t="s">
        <v>59</v>
      </c>
      <c r="H2257" s="228">
        <v>10000</v>
      </c>
      <c r="I2257" s="228"/>
      <c r="J2257" s="228"/>
      <c r="K2257" s="228">
        <f t="shared" si="1013"/>
        <v>10000</v>
      </c>
    </row>
    <row r="2258" spans="1:11" s="100" customFormat="1" hidden="1" x14ac:dyDescent="0.2">
      <c r="A2258" s="95" t="s">
        <v>815</v>
      </c>
      <c r="B2258" s="93" t="s">
        <v>985</v>
      </c>
      <c r="C2258" s="94">
        <v>43</v>
      </c>
      <c r="D2258" s="95" t="s">
        <v>101</v>
      </c>
      <c r="E2258" s="118">
        <v>3239</v>
      </c>
      <c r="F2258" s="141" t="s">
        <v>60</v>
      </c>
      <c r="G2258" s="133"/>
      <c r="H2258" s="228">
        <v>150000</v>
      </c>
      <c r="I2258" s="228"/>
      <c r="J2258" s="228">
        <v>50000</v>
      </c>
      <c r="K2258" s="228">
        <f t="shared" si="1013"/>
        <v>200000</v>
      </c>
    </row>
    <row r="2259" spans="1:11" hidden="1" x14ac:dyDescent="0.2">
      <c r="A2259" s="117" t="s">
        <v>815</v>
      </c>
      <c r="B2259" s="101" t="s">
        <v>985</v>
      </c>
      <c r="C2259" s="102">
        <v>43</v>
      </c>
      <c r="D2259" s="117"/>
      <c r="E2259" s="112">
        <v>329</v>
      </c>
      <c r="F2259" s="140"/>
      <c r="G2259" s="182"/>
      <c r="H2259" s="107">
        <f t="shared" ref="H2259:I2259" si="1079">H2260+H2261+H2262+H2263+H2264+H2265+H2266</f>
        <v>138000</v>
      </c>
      <c r="I2259" s="107">
        <f t="shared" si="1079"/>
        <v>0</v>
      </c>
      <c r="J2259" s="107">
        <f t="shared" ref="J2259" si="1080">J2260+J2261+J2262+J2263+J2264+J2265+J2266</f>
        <v>0</v>
      </c>
      <c r="K2259" s="107">
        <f t="shared" si="1013"/>
        <v>138000</v>
      </c>
    </row>
    <row r="2260" spans="1:11" ht="30" hidden="1" x14ac:dyDescent="0.2">
      <c r="A2260" s="95" t="s">
        <v>815</v>
      </c>
      <c r="B2260" s="93" t="s">
        <v>985</v>
      </c>
      <c r="C2260" s="94">
        <v>43</v>
      </c>
      <c r="D2260" s="95" t="s">
        <v>101</v>
      </c>
      <c r="E2260" s="118">
        <v>3291</v>
      </c>
      <c r="F2260" s="141" t="s">
        <v>474</v>
      </c>
      <c r="H2260" s="228">
        <v>50000</v>
      </c>
      <c r="I2260" s="228"/>
      <c r="J2260" s="228"/>
      <c r="K2260" s="228">
        <f t="shared" ref="K2260:K2324" si="1081">H2260-I2260+J2260</f>
        <v>50000</v>
      </c>
    </row>
    <row r="2261" spans="1:11" s="100" customFormat="1" hidden="1" x14ac:dyDescent="0.2">
      <c r="A2261" s="95" t="s">
        <v>815</v>
      </c>
      <c r="B2261" s="93" t="s">
        <v>985</v>
      </c>
      <c r="C2261" s="94">
        <v>43</v>
      </c>
      <c r="D2261" s="95" t="s">
        <v>101</v>
      </c>
      <c r="E2261" s="118">
        <v>3292</v>
      </c>
      <c r="F2261" s="141" t="s">
        <v>63</v>
      </c>
      <c r="G2261" s="133"/>
      <c r="H2261" s="228">
        <v>32000</v>
      </c>
      <c r="I2261" s="228"/>
      <c r="J2261" s="228"/>
      <c r="K2261" s="228">
        <f t="shared" si="1081"/>
        <v>32000</v>
      </c>
    </row>
    <row r="2262" spans="1:11" ht="15" hidden="1" x14ac:dyDescent="0.2">
      <c r="A2262" s="95" t="s">
        <v>815</v>
      </c>
      <c r="B2262" s="93" t="s">
        <v>985</v>
      </c>
      <c r="C2262" s="94">
        <v>43</v>
      </c>
      <c r="D2262" s="95" t="s">
        <v>101</v>
      </c>
      <c r="E2262" s="118">
        <v>3293</v>
      </c>
      <c r="F2262" s="141" t="s">
        <v>64</v>
      </c>
      <c r="H2262" s="228">
        <v>12000</v>
      </c>
      <c r="I2262" s="228"/>
      <c r="J2262" s="228"/>
      <c r="K2262" s="228">
        <f t="shared" si="1081"/>
        <v>12000</v>
      </c>
    </row>
    <row r="2263" spans="1:11" ht="15" hidden="1" x14ac:dyDescent="0.2">
      <c r="A2263" s="95" t="s">
        <v>815</v>
      </c>
      <c r="B2263" s="93" t="s">
        <v>985</v>
      </c>
      <c r="C2263" s="94">
        <v>43</v>
      </c>
      <c r="D2263" s="95" t="s">
        <v>101</v>
      </c>
      <c r="E2263" s="118">
        <v>3294</v>
      </c>
      <c r="F2263" s="141" t="s">
        <v>605</v>
      </c>
      <c r="H2263" s="228">
        <v>20000</v>
      </c>
      <c r="I2263" s="228"/>
      <c r="J2263" s="228"/>
      <c r="K2263" s="228">
        <f t="shared" si="1081"/>
        <v>20000</v>
      </c>
    </row>
    <row r="2264" spans="1:11" s="100" customFormat="1" hidden="1" x14ac:dyDescent="0.2">
      <c r="A2264" s="95" t="s">
        <v>815</v>
      </c>
      <c r="B2264" s="93" t="s">
        <v>985</v>
      </c>
      <c r="C2264" s="94">
        <v>43</v>
      </c>
      <c r="D2264" s="95" t="s">
        <v>101</v>
      </c>
      <c r="E2264" s="118">
        <v>3295</v>
      </c>
      <c r="F2264" s="141" t="s">
        <v>66</v>
      </c>
      <c r="G2264" s="133"/>
      <c r="H2264" s="228">
        <v>3000</v>
      </c>
      <c r="I2264" s="228"/>
      <c r="J2264" s="228"/>
      <c r="K2264" s="228">
        <f t="shared" si="1081"/>
        <v>3000</v>
      </c>
    </row>
    <row r="2265" spans="1:11" ht="15" hidden="1" x14ac:dyDescent="0.2">
      <c r="A2265" s="95" t="s">
        <v>815</v>
      </c>
      <c r="B2265" s="93" t="s">
        <v>985</v>
      </c>
      <c r="C2265" s="94">
        <v>43</v>
      </c>
      <c r="D2265" s="95" t="s">
        <v>101</v>
      </c>
      <c r="E2265" s="118">
        <v>3296</v>
      </c>
      <c r="F2265" s="141" t="s">
        <v>607</v>
      </c>
      <c r="H2265" s="228">
        <v>1000</v>
      </c>
      <c r="I2265" s="228"/>
      <c r="J2265" s="228"/>
      <c r="K2265" s="228">
        <f t="shared" si="1081"/>
        <v>1000</v>
      </c>
    </row>
    <row r="2266" spans="1:11" ht="15" hidden="1" x14ac:dyDescent="0.2">
      <c r="A2266" s="95" t="s">
        <v>815</v>
      </c>
      <c r="B2266" s="93" t="s">
        <v>985</v>
      </c>
      <c r="C2266" s="94">
        <v>43</v>
      </c>
      <c r="D2266" s="95" t="s">
        <v>101</v>
      </c>
      <c r="E2266" s="118">
        <v>3299</v>
      </c>
      <c r="F2266" s="141" t="s">
        <v>67</v>
      </c>
      <c r="H2266" s="228">
        <v>20000</v>
      </c>
      <c r="I2266" s="228"/>
      <c r="J2266" s="228"/>
      <c r="K2266" s="228">
        <f t="shared" si="1081"/>
        <v>20000</v>
      </c>
    </row>
    <row r="2267" spans="1:11" s="100" customFormat="1" hidden="1" x14ac:dyDescent="0.2">
      <c r="A2267" s="183" t="s">
        <v>815</v>
      </c>
      <c r="B2267" s="164" t="s">
        <v>985</v>
      </c>
      <c r="C2267" s="165">
        <v>43</v>
      </c>
      <c r="D2267" s="164"/>
      <c r="E2267" s="166">
        <v>34</v>
      </c>
      <c r="F2267" s="167"/>
      <c r="G2267" s="167"/>
      <c r="H2267" s="181">
        <f t="shared" ref="H2267:J2267" si="1082">H2268</f>
        <v>4000</v>
      </c>
      <c r="I2267" s="181">
        <f t="shared" si="1082"/>
        <v>0</v>
      </c>
      <c r="J2267" s="181">
        <f t="shared" si="1082"/>
        <v>0</v>
      </c>
      <c r="K2267" s="181">
        <f t="shared" si="1081"/>
        <v>4000</v>
      </c>
    </row>
    <row r="2268" spans="1:11" hidden="1" x14ac:dyDescent="0.2">
      <c r="A2268" s="117" t="s">
        <v>815</v>
      </c>
      <c r="B2268" s="101" t="s">
        <v>985</v>
      </c>
      <c r="C2268" s="102">
        <v>43</v>
      </c>
      <c r="D2268" s="117"/>
      <c r="E2268" s="112">
        <v>343</v>
      </c>
      <c r="F2268" s="140"/>
      <c r="G2268" s="182"/>
      <c r="H2268" s="107">
        <f t="shared" ref="H2268:I2268" si="1083">H2269+H2270+H2271</f>
        <v>4000</v>
      </c>
      <c r="I2268" s="107">
        <f t="shared" si="1083"/>
        <v>0</v>
      </c>
      <c r="J2268" s="107">
        <f t="shared" ref="J2268" si="1084">J2269+J2270+J2271</f>
        <v>0</v>
      </c>
      <c r="K2268" s="107">
        <f t="shared" si="1081"/>
        <v>4000</v>
      </c>
    </row>
    <row r="2269" spans="1:11" s="100" customFormat="1" hidden="1" x14ac:dyDescent="0.2">
      <c r="A2269" s="95" t="s">
        <v>815</v>
      </c>
      <c r="B2269" s="93" t="s">
        <v>985</v>
      </c>
      <c r="C2269" s="94">
        <v>43</v>
      </c>
      <c r="D2269" s="95" t="s">
        <v>101</v>
      </c>
      <c r="E2269" s="118">
        <v>3431</v>
      </c>
      <c r="F2269" s="141" t="s">
        <v>68</v>
      </c>
      <c r="G2269" s="133"/>
      <c r="H2269" s="228">
        <v>1000</v>
      </c>
      <c r="I2269" s="228"/>
      <c r="J2269" s="228"/>
      <c r="K2269" s="228">
        <f t="shared" si="1081"/>
        <v>1000</v>
      </c>
    </row>
    <row r="2270" spans="1:11" ht="15" hidden="1" x14ac:dyDescent="0.2">
      <c r="A2270" s="95" t="s">
        <v>815</v>
      </c>
      <c r="B2270" s="93" t="s">
        <v>985</v>
      </c>
      <c r="C2270" s="94">
        <v>43</v>
      </c>
      <c r="D2270" s="95" t="s">
        <v>101</v>
      </c>
      <c r="E2270" s="118">
        <v>3433</v>
      </c>
      <c r="F2270" s="141" t="s">
        <v>69</v>
      </c>
      <c r="H2270" s="228">
        <v>1000</v>
      </c>
      <c r="I2270" s="228"/>
      <c r="J2270" s="228"/>
      <c r="K2270" s="228">
        <f t="shared" si="1081"/>
        <v>1000</v>
      </c>
    </row>
    <row r="2271" spans="1:11" s="100" customFormat="1" hidden="1" x14ac:dyDescent="0.2">
      <c r="A2271" s="95" t="s">
        <v>815</v>
      </c>
      <c r="B2271" s="93" t="s">
        <v>985</v>
      </c>
      <c r="C2271" s="94">
        <v>43</v>
      </c>
      <c r="D2271" s="95" t="s">
        <v>101</v>
      </c>
      <c r="E2271" s="118">
        <v>3434</v>
      </c>
      <c r="F2271" s="141" t="s">
        <v>70</v>
      </c>
      <c r="G2271" s="133"/>
      <c r="H2271" s="228">
        <v>2000</v>
      </c>
      <c r="I2271" s="228"/>
      <c r="J2271" s="228"/>
      <c r="K2271" s="228">
        <f t="shared" si="1081"/>
        <v>2000</v>
      </c>
    </row>
    <row r="2272" spans="1:11" hidden="1" x14ac:dyDescent="0.2">
      <c r="A2272" s="183" t="s">
        <v>815</v>
      </c>
      <c r="B2272" s="164" t="s">
        <v>985</v>
      </c>
      <c r="C2272" s="165">
        <v>43</v>
      </c>
      <c r="D2272" s="164"/>
      <c r="E2272" s="166">
        <v>37</v>
      </c>
      <c r="F2272" s="167"/>
      <c r="G2272" s="167"/>
      <c r="H2272" s="181">
        <f t="shared" ref="H2272:J2273" si="1085">H2273</f>
        <v>6000</v>
      </c>
      <c r="I2272" s="181">
        <f t="shared" si="1085"/>
        <v>0</v>
      </c>
      <c r="J2272" s="181">
        <f t="shared" si="1085"/>
        <v>5200</v>
      </c>
      <c r="K2272" s="181">
        <f t="shared" si="1081"/>
        <v>11200</v>
      </c>
    </row>
    <row r="2273" spans="1:11" hidden="1" x14ac:dyDescent="0.2">
      <c r="A2273" s="117" t="s">
        <v>815</v>
      </c>
      <c r="B2273" s="101" t="s">
        <v>985</v>
      </c>
      <c r="C2273" s="102">
        <v>43</v>
      </c>
      <c r="D2273" s="117"/>
      <c r="E2273" s="112">
        <v>372</v>
      </c>
      <c r="F2273" s="140"/>
      <c r="G2273" s="182"/>
      <c r="H2273" s="107">
        <f t="shared" si="1085"/>
        <v>6000</v>
      </c>
      <c r="I2273" s="107">
        <f t="shared" si="1085"/>
        <v>0</v>
      </c>
      <c r="J2273" s="107">
        <f t="shared" si="1085"/>
        <v>5200</v>
      </c>
      <c r="K2273" s="107">
        <f t="shared" si="1081"/>
        <v>11200</v>
      </c>
    </row>
    <row r="2274" spans="1:11" ht="15" hidden="1" x14ac:dyDescent="0.2">
      <c r="A2274" s="95" t="s">
        <v>815</v>
      </c>
      <c r="B2274" s="93" t="s">
        <v>985</v>
      </c>
      <c r="C2274" s="94">
        <v>43</v>
      </c>
      <c r="D2274" s="95" t="s">
        <v>101</v>
      </c>
      <c r="E2274" s="118">
        <v>3721</v>
      </c>
      <c r="F2274" s="141" t="s">
        <v>986</v>
      </c>
      <c r="H2274" s="228">
        <v>6000</v>
      </c>
      <c r="I2274" s="228"/>
      <c r="J2274" s="228">
        <v>5200</v>
      </c>
      <c r="K2274" s="228">
        <f t="shared" si="1081"/>
        <v>11200</v>
      </c>
    </row>
    <row r="2275" spans="1:11" hidden="1" x14ac:dyDescent="0.2">
      <c r="A2275" s="183" t="s">
        <v>815</v>
      </c>
      <c r="B2275" s="164" t="s">
        <v>985</v>
      </c>
      <c r="C2275" s="165">
        <v>43</v>
      </c>
      <c r="D2275" s="164"/>
      <c r="E2275" s="166">
        <v>38</v>
      </c>
      <c r="F2275" s="167"/>
      <c r="G2275" s="167"/>
      <c r="H2275" s="181">
        <f t="shared" ref="H2275:J2276" si="1086">H2276</f>
        <v>40000</v>
      </c>
      <c r="I2275" s="181">
        <f t="shared" si="1086"/>
        <v>0</v>
      </c>
      <c r="J2275" s="181">
        <f t="shared" si="1086"/>
        <v>20000</v>
      </c>
      <c r="K2275" s="181">
        <f t="shared" si="1081"/>
        <v>60000</v>
      </c>
    </row>
    <row r="2276" spans="1:11" hidden="1" x14ac:dyDescent="0.2">
      <c r="A2276" s="117" t="s">
        <v>815</v>
      </c>
      <c r="B2276" s="101" t="s">
        <v>985</v>
      </c>
      <c r="C2276" s="102">
        <v>43</v>
      </c>
      <c r="D2276" s="117"/>
      <c r="E2276" s="112">
        <v>381</v>
      </c>
      <c r="F2276" s="140"/>
      <c r="G2276" s="182"/>
      <c r="H2276" s="107">
        <f t="shared" si="1086"/>
        <v>40000</v>
      </c>
      <c r="I2276" s="107">
        <f t="shared" si="1086"/>
        <v>0</v>
      </c>
      <c r="J2276" s="107">
        <f t="shared" si="1086"/>
        <v>20000</v>
      </c>
      <c r="K2276" s="107">
        <f t="shared" si="1081"/>
        <v>60000</v>
      </c>
    </row>
    <row r="2277" spans="1:11" ht="15" hidden="1" x14ac:dyDescent="0.2">
      <c r="A2277" s="95" t="s">
        <v>815</v>
      </c>
      <c r="B2277" s="93" t="s">
        <v>985</v>
      </c>
      <c r="C2277" s="94">
        <v>43</v>
      </c>
      <c r="D2277" s="95" t="s">
        <v>101</v>
      </c>
      <c r="E2277" s="118">
        <v>3811</v>
      </c>
      <c r="F2277" s="141" t="s">
        <v>73</v>
      </c>
      <c r="H2277" s="228">
        <v>40000</v>
      </c>
      <c r="I2277" s="228"/>
      <c r="J2277" s="228">
        <v>20000</v>
      </c>
      <c r="K2277" s="228">
        <f t="shared" si="1081"/>
        <v>60000</v>
      </c>
    </row>
    <row r="2278" spans="1:11" s="100" customFormat="1" ht="67.5" hidden="1" x14ac:dyDescent="0.2">
      <c r="A2278" s="195" t="s">
        <v>815</v>
      </c>
      <c r="B2278" s="170" t="s">
        <v>818</v>
      </c>
      <c r="C2278" s="170"/>
      <c r="D2278" s="170"/>
      <c r="E2278" s="171"/>
      <c r="F2278" s="173" t="s">
        <v>802</v>
      </c>
      <c r="G2278" s="174" t="s">
        <v>616</v>
      </c>
      <c r="H2278" s="248">
        <f>H2279+H2282+H2286</f>
        <v>1127000</v>
      </c>
      <c r="I2278" s="248">
        <f>I2279+I2282+I2286</f>
        <v>300000</v>
      </c>
      <c r="J2278" s="248">
        <f>J2279+J2282+J2286</f>
        <v>363000</v>
      </c>
      <c r="K2278" s="248">
        <f t="shared" si="1081"/>
        <v>1190000</v>
      </c>
    </row>
    <row r="2279" spans="1:11" hidden="1" x14ac:dyDescent="0.2">
      <c r="A2279" s="183" t="s">
        <v>815</v>
      </c>
      <c r="B2279" s="164" t="s">
        <v>818</v>
      </c>
      <c r="C2279" s="165">
        <v>43</v>
      </c>
      <c r="D2279" s="164"/>
      <c r="E2279" s="166">
        <v>32</v>
      </c>
      <c r="F2279" s="167"/>
      <c r="G2279" s="167"/>
      <c r="H2279" s="181">
        <f t="shared" ref="H2279:J2279" si="1087">H2280</f>
        <v>130000</v>
      </c>
      <c r="I2279" s="181">
        <f t="shared" si="1087"/>
        <v>0</v>
      </c>
      <c r="J2279" s="181">
        <f t="shared" si="1087"/>
        <v>0</v>
      </c>
      <c r="K2279" s="181">
        <f t="shared" si="1081"/>
        <v>130000</v>
      </c>
    </row>
    <row r="2280" spans="1:11" hidden="1" x14ac:dyDescent="0.2">
      <c r="A2280" s="117" t="s">
        <v>815</v>
      </c>
      <c r="B2280" s="101" t="s">
        <v>818</v>
      </c>
      <c r="C2280" s="102">
        <v>43</v>
      </c>
      <c r="D2280" s="117"/>
      <c r="E2280" s="112">
        <v>323</v>
      </c>
      <c r="F2280" s="140"/>
      <c r="G2280" s="182"/>
      <c r="H2280" s="107">
        <f t="shared" ref="H2280:J2280" si="1088">H2281</f>
        <v>130000</v>
      </c>
      <c r="I2280" s="107">
        <f t="shared" si="1088"/>
        <v>0</v>
      </c>
      <c r="J2280" s="107">
        <f t="shared" si="1088"/>
        <v>0</v>
      </c>
      <c r="K2280" s="107">
        <f t="shared" si="1081"/>
        <v>130000</v>
      </c>
    </row>
    <row r="2281" spans="1:11" s="100" customFormat="1" hidden="1" x14ac:dyDescent="0.2">
      <c r="A2281" s="95" t="s">
        <v>815</v>
      </c>
      <c r="B2281" s="93" t="s">
        <v>818</v>
      </c>
      <c r="C2281" s="94">
        <v>43</v>
      </c>
      <c r="D2281" s="95" t="s">
        <v>101</v>
      </c>
      <c r="E2281" s="118">
        <v>3232</v>
      </c>
      <c r="F2281" s="141" t="s">
        <v>53</v>
      </c>
      <c r="G2281" s="133"/>
      <c r="H2281" s="228">
        <v>130000</v>
      </c>
      <c r="I2281" s="228"/>
      <c r="J2281" s="228"/>
      <c r="K2281" s="228">
        <f t="shared" si="1081"/>
        <v>130000</v>
      </c>
    </row>
    <row r="2282" spans="1:11" hidden="1" x14ac:dyDescent="0.2">
      <c r="A2282" s="183" t="s">
        <v>815</v>
      </c>
      <c r="B2282" s="164" t="s">
        <v>818</v>
      </c>
      <c r="C2282" s="165">
        <v>43</v>
      </c>
      <c r="D2282" s="164"/>
      <c r="E2282" s="166">
        <v>41</v>
      </c>
      <c r="F2282" s="167"/>
      <c r="G2282" s="167"/>
      <c r="H2282" s="181">
        <f t="shared" ref="H2282:J2282" si="1089">H2283</f>
        <v>20000</v>
      </c>
      <c r="I2282" s="181">
        <f t="shared" si="1089"/>
        <v>0</v>
      </c>
      <c r="J2282" s="181">
        <f t="shared" si="1089"/>
        <v>350000</v>
      </c>
      <c r="K2282" s="181">
        <f t="shared" si="1081"/>
        <v>370000</v>
      </c>
    </row>
    <row r="2283" spans="1:11" hidden="1" x14ac:dyDescent="0.2">
      <c r="A2283" s="117" t="s">
        <v>815</v>
      </c>
      <c r="B2283" s="101" t="s">
        <v>818</v>
      </c>
      <c r="C2283" s="102">
        <v>43</v>
      </c>
      <c r="D2283" s="117"/>
      <c r="E2283" s="112">
        <v>412</v>
      </c>
      <c r="F2283" s="140"/>
      <c r="G2283" s="182"/>
      <c r="H2283" s="107">
        <f>H2284+H2285</f>
        <v>20000</v>
      </c>
      <c r="I2283" s="107">
        <f t="shared" ref="I2283:J2283" si="1090">I2284+I2285</f>
        <v>0</v>
      </c>
      <c r="J2283" s="107">
        <f t="shared" si="1090"/>
        <v>350000</v>
      </c>
      <c r="K2283" s="107">
        <f t="shared" si="1081"/>
        <v>370000</v>
      </c>
    </row>
    <row r="2284" spans="1:11" ht="15" hidden="1" x14ac:dyDescent="0.2">
      <c r="A2284" s="95" t="s">
        <v>815</v>
      </c>
      <c r="B2284" s="93" t="s">
        <v>818</v>
      </c>
      <c r="C2284" s="94">
        <v>43</v>
      </c>
      <c r="D2284" s="95" t="s">
        <v>101</v>
      </c>
      <c r="E2284" s="118">
        <v>4124</v>
      </c>
      <c r="F2284" s="141" t="s">
        <v>897</v>
      </c>
      <c r="H2284" s="228">
        <v>0</v>
      </c>
      <c r="I2284" s="228"/>
      <c r="J2284" s="228">
        <v>300000</v>
      </c>
      <c r="K2284" s="228">
        <f t="shared" ref="K2284" si="1091">H2284-I2284+J2284</f>
        <v>300000</v>
      </c>
    </row>
    <row r="2285" spans="1:11" s="100" customFormat="1" hidden="1" x14ac:dyDescent="0.2">
      <c r="A2285" s="95" t="s">
        <v>815</v>
      </c>
      <c r="B2285" s="93" t="s">
        <v>818</v>
      </c>
      <c r="C2285" s="94">
        <v>43</v>
      </c>
      <c r="D2285" s="95" t="s">
        <v>101</v>
      </c>
      <c r="E2285" s="118">
        <v>4126</v>
      </c>
      <c r="F2285" s="141" t="s">
        <v>84</v>
      </c>
      <c r="G2285" s="133"/>
      <c r="H2285" s="228">
        <v>20000</v>
      </c>
      <c r="I2285" s="228"/>
      <c r="J2285" s="228">
        <v>50000</v>
      </c>
      <c r="K2285" s="228">
        <f t="shared" si="1081"/>
        <v>70000</v>
      </c>
    </row>
    <row r="2286" spans="1:11" hidden="1" x14ac:dyDescent="0.2">
      <c r="A2286" s="183" t="s">
        <v>815</v>
      </c>
      <c r="B2286" s="164" t="s">
        <v>818</v>
      </c>
      <c r="C2286" s="165">
        <v>43</v>
      </c>
      <c r="D2286" s="164"/>
      <c r="E2286" s="166">
        <v>42</v>
      </c>
      <c r="F2286" s="167"/>
      <c r="G2286" s="167"/>
      <c r="H2286" s="181">
        <f t="shared" ref="H2286:I2286" si="1092">H2287+H2290+H2295+H2297</f>
        <v>977000</v>
      </c>
      <c r="I2286" s="181">
        <f t="shared" si="1092"/>
        <v>300000</v>
      </c>
      <c r="J2286" s="181">
        <f t="shared" ref="J2286" si="1093">J2287+J2290+J2295+J2297</f>
        <v>13000</v>
      </c>
      <c r="K2286" s="181">
        <f t="shared" si="1081"/>
        <v>690000</v>
      </c>
    </row>
    <row r="2287" spans="1:11" s="100" customFormat="1" hidden="1" x14ac:dyDescent="0.2">
      <c r="A2287" s="117" t="s">
        <v>815</v>
      </c>
      <c r="B2287" s="101" t="s">
        <v>818</v>
      </c>
      <c r="C2287" s="102">
        <v>43</v>
      </c>
      <c r="D2287" s="117"/>
      <c r="E2287" s="112">
        <v>421</v>
      </c>
      <c r="F2287" s="140"/>
      <c r="G2287" s="182"/>
      <c r="H2287" s="107">
        <f t="shared" ref="H2287:I2287" si="1094">H2288+H2289</f>
        <v>900000</v>
      </c>
      <c r="I2287" s="107">
        <f t="shared" si="1094"/>
        <v>300000</v>
      </c>
      <c r="J2287" s="107">
        <f t="shared" ref="J2287" si="1095">J2288+J2289</f>
        <v>0</v>
      </c>
      <c r="K2287" s="107">
        <f t="shared" si="1081"/>
        <v>600000</v>
      </c>
    </row>
    <row r="2288" spans="1:11" s="100" customFormat="1" hidden="1" x14ac:dyDescent="0.2">
      <c r="A2288" s="95" t="s">
        <v>815</v>
      </c>
      <c r="B2288" s="93" t="s">
        <v>818</v>
      </c>
      <c r="C2288" s="94">
        <v>43</v>
      </c>
      <c r="D2288" s="95" t="s">
        <v>101</v>
      </c>
      <c r="E2288" s="118">
        <v>4212</v>
      </c>
      <c r="F2288" s="141" t="s">
        <v>838</v>
      </c>
      <c r="G2288" s="133"/>
      <c r="H2288" s="228">
        <v>500000</v>
      </c>
      <c r="I2288" s="228">
        <v>150000</v>
      </c>
      <c r="J2288" s="228"/>
      <c r="K2288" s="228">
        <f t="shared" si="1081"/>
        <v>350000</v>
      </c>
    </row>
    <row r="2289" spans="1:11" ht="15" hidden="1" x14ac:dyDescent="0.2">
      <c r="A2289" s="95" t="s">
        <v>815</v>
      </c>
      <c r="B2289" s="93" t="s">
        <v>818</v>
      </c>
      <c r="C2289" s="94">
        <v>43</v>
      </c>
      <c r="D2289" s="95" t="s">
        <v>101</v>
      </c>
      <c r="E2289" s="118">
        <v>4214</v>
      </c>
      <c r="F2289" s="141" t="s">
        <v>500</v>
      </c>
      <c r="H2289" s="228">
        <v>400000</v>
      </c>
      <c r="I2289" s="228">
        <v>150000</v>
      </c>
      <c r="J2289" s="228"/>
      <c r="K2289" s="228">
        <f t="shared" si="1081"/>
        <v>250000</v>
      </c>
    </row>
    <row r="2290" spans="1:11" s="100" customFormat="1" hidden="1" x14ac:dyDescent="0.2">
      <c r="A2290" s="117" t="s">
        <v>815</v>
      </c>
      <c r="B2290" s="101" t="s">
        <v>818</v>
      </c>
      <c r="C2290" s="102">
        <v>43</v>
      </c>
      <c r="D2290" s="117"/>
      <c r="E2290" s="112">
        <v>422</v>
      </c>
      <c r="F2290" s="140"/>
      <c r="G2290" s="182"/>
      <c r="H2290" s="107">
        <f t="shared" ref="H2290:I2290" si="1096">SUM(H2291:H2294)</f>
        <v>32000</v>
      </c>
      <c r="I2290" s="107">
        <f t="shared" si="1096"/>
        <v>0</v>
      </c>
      <c r="J2290" s="107">
        <f t="shared" ref="J2290" si="1097">SUM(J2291:J2294)</f>
        <v>13000</v>
      </c>
      <c r="K2290" s="107">
        <f t="shared" si="1081"/>
        <v>45000</v>
      </c>
    </row>
    <row r="2291" spans="1:11" s="100" customFormat="1" hidden="1" x14ac:dyDescent="0.2">
      <c r="A2291" s="95" t="s">
        <v>815</v>
      </c>
      <c r="B2291" s="93" t="s">
        <v>818</v>
      </c>
      <c r="C2291" s="94">
        <v>43</v>
      </c>
      <c r="D2291" s="95" t="s">
        <v>101</v>
      </c>
      <c r="E2291" s="118">
        <v>4221</v>
      </c>
      <c r="F2291" s="141" t="s">
        <v>944</v>
      </c>
      <c r="G2291" s="133"/>
      <c r="H2291" s="228">
        <v>25000</v>
      </c>
      <c r="I2291" s="228"/>
      <c r="J2291" s="228"/>
      <c r="K2291" s="228">
        <f t="shared" si="1081"/>
        <v>25000</v>
      </c>
    </row>
    <row r="2292" spans="1:11" s="100" customFormat="1" hidden="1" x14ac:dyDescent="0.2">
      <c r="A2292" s="95" t="s">
        <v>815</v>
      </c>
      <c r="B2292" s="93" t="s">
        <v>818</v>
      </c>
      <c r="C2292" s="94">
        <v>43</v>
      </c>
      <c r="D2292" s="95" t="s">
        <v>101</v>
      </c>
      <c r="E2292" s="118">
        <v>4222</v>
      </c>
      <c r="F2292" s="141" t="s">
        <v>75</v>
      </c>
      <c r="G2292" s="133"/>
      <c r="H2292" s="228">
        <v>3000</v>
      </c>
      <c r="I2292" s="228"/>
      <c r="J2292" s="228">
        <v>3000</v>
      </c>
      <c r="K2292" s="228">
        <f t="shared" si="1081"/>
        <v>6000</v>
      </c>
    </row>
    <row r="2293" spans="1:11" s="100" customFormat="1" hidden="1" x14ac:dyDescent="0.2">
      <c r="A2293" s="95" t="s">
        <v>815</v>
      </c>
      <c r="B2293" s="93" t="s">
        <v>818</v>
      </c>
      <c r="C2293" s="94">
        <v>43</v>
      </c>
      <c r="D2293" s="95" t="s">
        <v>101</v>
      </c>
      <c r="E2293" s="118">
        <v>4223</v>
      </c>
      <c r="F2293" s="141" t="s">
        <v>76</v>
      </c>
      <c r="G2293" s="133"/>
      <c r="H2293" s="228">
        <v>2000</v>
      </c>
      <c r="I2293" s="228"/>
      <c r="J2293" s="228">
        <v>10000</v>
      </c>
      <c r="K2293" s="228">
        <f t="shared" si="1081"/>
        <v>12000</v>
      </c>
    </row>
    <row r="2294" spans="1:11" ht="15" hidden="1" x14ac:dyDescent="0.2">
      <c r="A2294" s="95" t="s">
        <v>815</v>
      </c>
      <c r="B2294" s="93" t="s">
        <v>818</v>
      </c>
      <c r="C2294" s="94">
        <v>43</v>
      </c>
      <c r="D2294" s="95" t="s">
        <v>101</v>
      </c>
      <c r="E2294" s="118">
        <v>4227</v>
      </c>
      <c r="F2294" s="141" t="s">
        <v>77</v>
      </c>
      <c r="H2294" s="228">
        <v>2000</v>
      </c>
      <c r="I2294" s="228"/>
      <c r="J2294" s="228"/>
      <c r="K2294" s="228">
        <f t="shared" si="1081"/>
        <v>2000</v>
      </c>
    </row>
    <row r="2295" spans="1:11" s="100" customFormat="1" hidden="1" x14ac:dyDescent="0.2">
      <c r="A2295" s="117" t="s">
        <v>815</v>
      </c>
      <c r="B2295" s="101" t="s">
        <v>818</v>
      </c>
      <c r="C2295" s="102">
        <v>43</v>
      </c>
      <c r="D2295" s="117"/>
      <c r="E2295" s="112">
        <v>423</v>
      </c>
      <c r="F2295" s="140"/>
      <c r="G2295" s="182"/>
      <c r="H2295" s="107">
        <f t="shared" ref="H2295:J2295" si="1098">H2296</f>
        <v>40000</v>
      </c>
      <c r="I2295" s="107">
        <f t="shared" si="1098"/>
        <v>0</v>
      </c>
      <c r="J2295" s="107">
        <f t="shared" si="1098"/>
        <v>0</v>
      </c>
      <c r="K2295" s="107">
        <f t="shared" si="1081"/>
        <v>40000</v>
      </c>
    </row>
    <row r="2296" spans="1:11" ht="15" hidden="1" x14ac:dyDescent="0.2">
      <c r="A2296" s="95" t="s">
        <v>815</v>
      </c>
      <c r="B2296" s="93" t="s">
        <v>818</v>
      </c>
      <c r="C2296" s="94">
        <v>43</v>
      </c>
      <c r="D2296" s="95" t="s">
        <v>101</v>
      </c>
      <c r="E2296" s="118">
        <v>4231</v>
      </c>
      <c r="F2296" s="141" t="s">
        <v>241</v>
      </c>
      <c r="H2296" s="228">
        <v>40000</v>
      </c>
      <c r="I2296" s="228"/>
      <c r="J2296" s="228"/>
      <c r="K2296" s="228">
        <f t="shared" si="1081"/>
        <v>40000</v>
      </c>
    </row>
    <row r="2297" spans="1:11" hidden="1" x14ac:dyDescent="0.2">
      <c r="A2297" s="117" t="s">
        <v>815</v>
      </c>
      <c r="B2297" s="101" t="s">
        <v>818</v>
      </c>
      <c r="C2297" s="102">
        <v>43</v>
      </c>
      <c r="D2297" s="117"/>
      <c r="E2297" s="112">
        <v>426</v>
      </c>
      <c r="F2297" s="140"/>
      <c r="G2297" s="182"/>
      <c r="H2297" s="107">
        <f t="shared" ref="H2297:J2297" si="1099">H2298</f>
        <v>5000</v>
      </c>
      <c r="I2297" s="107">
        <f t="shared" si="1099"/>
        <v>0</v>
      </c>
      <c r="J2297" s="107">
        <f t="shared" si="1099"/>
        <v>0</v>
      </c>
      <c r="K2297" s="107">
        <f t="shared" si="1081"/>
        <v>5000</v>
      </c>
    </row>
    <row r="2298" spans="1:11" ht="15" hidden="1" x14ac:dyDescent="0.2">
      <c r="A2298" s="95" t="s">
        <v>815</v>
      </c>
      <c r="B2298" s="93" t="s">
        <v>818</v>
      </c>
      <c r="C2298" s="94">
        <v>43</v>
      </c>
      <c r="D2298" s="95" t="s">
        <v>101</v>
      </c>
      <c r="E2298" s="118">
        <v>4262</v>
      </c>
      <c r="F2298" s="141" t="s">
        <v>218</v>
      </c>
      <c r="H2298" s="228">
        <v>5000</v>
      </c>
      <c r="I2298" s="228"/>
      <c r="J2298" s="228"/>
      <c r="K2298" s="228">
        <f t="shared" si="1081"/>
        <v>5000</v>
      </c>
    </row>
    <row r="2299" spans="1:11" s="100" customFormat="1" ht="67.5" hidden="1" x14ac:dyDescent="0.2">
      <c r="A2299" s="195" t="s">
        <v>815</v>
      </c>
      <c r="B2299" s="170" t="s">
        <v>987</v>
      </c>
      <c r="C2299" s="170"/>
      <c r="D2299" s="170"/>
      <c r="E2299" s="171"/>
      <c r="F2299" s="173" t="s">
        <v>988</v>
      </c>
      <c r="G2299" s="174" t="s">
        <v>616</v>
      </c>
      <c r="H2299" s="248">
        <f>H2300+H2305+H2311+H2316+H2321+H2327</f>
        <v>68000</v>
      </c>
      <c r="I2299" s="248">
        <f>I2300+I2305+I2311+I2316+I2321+I2327</f>
        <v>0</v>
      </c>
      <c r="J2299" s="248">
        <f>J2300+J2305+J2311+J2316+J2321+J2327</f>
        <v>0</v>
      </c>
      <c r="K2299" s="248">
        <f t="shared" si="1081"/>
        <v>68000</v>
      </c>
    </row>
    <row r="2300" spans="1:11" hidden="1" x14ac:dyDescent="0.2">
      <c r="A2300" s="183" t="s">
        <v>815</v>
      </c>
      <c r="B2300" s="164" t="s">
        <v>987</v>
      </c>
      <c r="C2300" s="165">
        <v>43</v>
      </c>
      <c r="D2300" s="164"/>
      <c r="E2300" s="166">
        <v>31</v>
      </c>
      <c r="F2300" s="167"/>
      <c r="G2300" s="167"/>
      <c r="H2300" s="181">
        <f t="shared" ref="H2300:I2300" si="1100">H2301+H2303</f>
        <v>4500</v>
      </c>
      <c r="I2300" s="181">
        <f t="shared" si="1100"/>
        <v>0</v>
      </c>
      <c r="J2300" s="181">
        <f t="shared" ref="J2300" si="1101">J2301+J2303</f>
        <v>0</v>
      </c>
      <c r="K2300" s="181">
        <f t="shared" si="1081"/>
        <v>4500</v>
      </c>
    </row>
    <row r="2301" spans="1:11" s="100" customFormat="1" hidden="1" x14ac:dyDescent="0.2">
      <c r="A2301" s="117" t="s">
        <v>815</v>
      </c>
      <c r="B2301" s="101" t="s">
        <v>987</v>
      </c>
      <c r="C2301" s="102">
        <v>43</v>
      </c>
      <c r="D2301" s="117"/>
      <c r="E2301" s="112">
        <v>311</v>
      </c>
      <c r="F2301" s="140"/>
      <c r="G2301" s="182"/>
      <c r="H2301" s="107">
        <f t="shared" ref="H2301:J2301" si="1102">H2302</f>
        <v>3700</v>
      </c>
      <c r="I2301" s="107">
        <f t="shared" si="1102"/>
        <v>0</v>
      </c>
      <c r="J2301" s="107">
        <f t="shared" si="1102"/>
        <v>0</v>
      </c>
      <c r="K2301" s="107">
        <f t="shared" si="1081"/>
        <v>3700</v>
      </c>
    </row>
    <row r="2302" spans="1:11" ht="15" hidden="1" x14ac:dyDescent="0.2">
      <c r="A2302" s="95" t="s">
        <v>815</v>
      </c>
      <c r="B2302" s="93" t="s">
        <v>987</v>
      </c>
      <c r="C2302" s="94">
        <v>43</v>
      </c>
      <c r="D2302" s="95" t="s">
        <v>101</v>
      </c>
      <c r="E2302" s="118">
        <v>3111</v>
      </c>
      <c r="F2302" s="141" t="s">
        <v>33</v>
      </c>
      <c r="H2302" s="228">
        <v>3700</v>
      </c>
      <c r="I2302" s="228"/>
      <c r="J2302" s="228"/>
      <c r="K2302" s="228">
        <f t="shared" si="1081"/>
        <v>3700</v>
      </c>
    </row>
    <row r="2303" spans="1:11" hidden="1" x14ac:dyDescent="0.2">
      <c r="A2303" s="117" t="s">
        <v>815</v>
      </c>
      <c r="B2303" s="101" t="s">
        <v>987</v>
      </c>
      <c r="C2303" s="102">
        <v>43</v>
      </c>
      <c r="D2303" s="117"/>
      <c r="E2303" s="112">
        <v>313</v>
      </c>
      <c r="F2303" s="140"/>
      <c r="G2303" s="182"/>
      <c r="H2303" s="107">
        <f t="shared" ref="H2303:J2303" si="1103">H2304</f>
        <v>800</v>
      </c>
      <c r="I2303" s="107">
        <f t="shared" si="1103"/>
        <v>0</v>
      </c>
      <c r="J2303" s="107">
        <f t="shared" si="1103"/>
        <v>0</v>
      </c>
      <c r="K2303" s="107">
        <f t="shared" si="1081"/>
        <v>800</v>
      </c>
    </row>
    <row r="2304" spans="1:11" s="100" customFormat="1" hidden="1" x14ac:dyDescent="0.2">
      <c r="A2304" s="95" t="s">
        <v>815</v>
      </c>
      <c r="B2304" s="93" t="s">
        <v>987</v>
      </c>
      <c r="C2304" s="94">
        <v>43</v>
      </c>
      <c r="D2304" s="95" t="s">
        <v>101</v>
      </c>
      <c r="E2304" s="118">
        <v>3132</v>
      </c>
      <c r="F2304" s="141" t="s">
        <v>40</v>
      </c>
      <c r="G2304" s="133"/>
      <c r="H2304" s="228">
        <v>800</v>
      </c>
      <c r="I2304" s="228"/>
      <c r="J2304" s="228"/>
      <c r="K2304" s="228">
        <f t="shared" si="1081"/>
        <v>800</v>
      </c>
    </row>
    <row r="2305" spans="1:11" hidden="1" x14ac:dyDescent="0.2">
      <c r="A2305" s="183" t="s">
        <v>815</v>
      </c>
      <c r="B2305" s="164" t="s">
        <v>987</v>
      </c>
      <c r="C2305" s="165">
        <v>43</v>
      </c>
      <c r="D2305" s="164"/>
      <c r="E2305" s="166">
        <v>32</v>
      </c>
      <c r="F2305" s="167"/>
      <c r="G2305" s="167"/>
      <c r="H2305" s="181">
        <f t="shared" ref="H2305:I2305" si="1104">H2306+H2308</f>
        <v>17000</v>
      </c>
      <c r="I2305" s="181">
        <f t="shared" si="1104"/>
        <v>0</v>
      </c>
      <c r="J2305" s="181">
        <f t="shared" ref="J2305" si="1105">J2306+J2308</f>
        <v>0</v>
      </c>
      <c r="K2305" s="181">
        <f t="shared" si="1081"/>
        <v>17000</v>
      </c>
    </row>
    <row r="2306" spans="1:11" s="100" customFormat="1" hidden="1" x14ac:dyDescent="0.2">
      <c r="A2306" s="117" t="s">
        <v>815</v>
      </c>
      <c r="B2306" s="101" t="s">
        <v>987</v>
      </c>
      <c r="C2306" s="102">
        <v>43</v>
      </c>
      <c r="D2306" s="117"/>
      <c r="E2306" s="112">
        <v>321</v>
      </c>
      <c r="F2306" s="140"/>
      <c r="G2306" s="182"/>
      <c r="H2306" s="107">
        <f t="shared" ref="H2306:J2306" si="1106">H2307</f>
        <v>2000</v>
      </c>
      <c r="I2306" s="107">
        <f t="shared" si="1106"/>
        <v>0</v>
      </c>
      <c r="J2306" s="107">
        <f t="shared" si="1106"/>
        <v>0</v>
      </c>
      <c r="K2306" s="107">
        <f t="shared" si="1081"/>
        <v>2000</v>
      </c>
    </row>
    <row r="2307" spans="1:11" ht="15" hidden="1" x14ac:dyDescent="0.2">
      <c r="A2307" s="95" t="s">
        <v>815</v>
      </c>
      <c r="B2307" s="93" t="s">
        <v>987</v>
      </c>
      <c r="C2307" s="94">
        <v>43</v>
      </c>
      <c r="D2307" s="95" t="s">
        <v>101</v>
      </c>
      <c r="E2307" s="118">
        <v>3211</v>
      </c>
      <c r="F2307" s="141" t="s">
        <v>42</v>
      </c>
      <c r="H2307" s="228">
        <v>2000</v>
      </c>
      <c r="I2307" s="228"/>
      <c r="J2307" s="228"/>
      <c r="K2307" s="228">
        <f t="shared" si="1081"/>
        <v>2000</v>
      </c>
    </row>
    <row r="2308" spans="1:11" hidden="1" x14ac:dyDescent="0.2">
      <c r="A2308" s="117" t="s">
        <v>815</v>
      </c>
      <c r="B2308" s="101" t="s">
        <v>987</v>
      </c>
      <c r="C2308" s="102">
        <v>43</v>
      </c>
      <c r="D2308" s="117"/>
      <c r="E2308" s="112">
        <v>323</v>
      </c>
      <c r="F2308" s="140"/>
      <c r="G2308" s="182"/>
      <c r="H2308" s="107">
        <f t="shared" ref="H2308:I2308" si="1107">SUM(H2309:H2310)</f>
        <v>15000</v>
      </c>
      <c r="I2308" s="107">
        <f t="shared" si="1107"/>
        <v>0</v>
      </c>
      <c r="J2308" s="107">
        <f t="shared" ref="J2308" si="1108">SUM(J2309:J2310)</f>
        <v>0</v>
      </c>
      <c r="K2308" s="107">
        <f t="shared" si="1081"/>
        <v>15000</v>
      </c>
    </row>
    <row r="2309" spans="1:11" ht="15" hidden="1" x14ac:dyDescent="0.2">
      <c r="A2309" s="95" t="s">
        <v>815</v>
      </c>
      <c r="B2309" s="93" t="s">
        <v>987</v>
      </c>
      <c r="C2309" s="94">
        <v>43</v>
      </c>
      <c r="D2309" s="95" t="s">
        <v>101</v>
      </c>
      <c r="E2309" s="118">
        <v>3233</v>
      </c>
      <c r="F2309" s="141" t="s">
        <v>54</v>
      </c>
      <c r="H2309" s="228">
        <v>7500</v>
      </c>
      <c r="I2309" s="228"/>
      <c r="J2309" s="228"/>
      <c r="K2309" s="228">
        <f t="shared" si="1081"/>
        <v>7500</v>
      </c>
    </row>
    <row r="2310" spans="1:11" s="100" customFormat="1" hidden="1" x14ac:dyDescent="0.2">
      <c r="A2310" s="95" t="s">
        <v>815</v>
      </c>
      <c r="B2310" s="93" t="s">
        <v>987</v>
      </c>
      <c r="C2310" s="94">
        <v>43</v>
      </c>
      <c r="D2310" s="95" t="s">
        <v>101</v>
      </c>
      <c r="E2310" s="118">
        <v>3237</v>
      </c>
      <c r="F2310" s="141" t="s">
        <v>58</v>
      </c>
      <c r="G2310" s="133"/>
      <c r="H2310" s="228">
        <v>7500</v>
      </c>
      <c r="I2310" s="228"/>
      <c r="J2310" s="228"/>
      <c r="K2310" s="228">
        <f t="shared" si="1081"/>
        <v>7500</v>
      </c>
    </row>
    <row r="2311" spans="1:11" hidden="1" x14ac:dyDescent="0.2">
      <c r="A2311" s="183" t="s">
        <v>815</v>
      </c>
      <c r="B2311" s="164" t="s">
        <v>987</v>
      </c>
      <c r="C2311" s="165">
        <v>43</v>
      </c>
      <c r="D2311" s="164"/>
      <c r="E2311" s="166">
        <v>42</v>
      </c>
      <c r="F2311" s="167"/>
      <c r="G2311" s="167"/>
      <c r="H2311" s="181">
        <f t="shared" ref="H2311:I2311" si="1109">H2312+H2314</f>
        <v>12500</v>
      </c>
      <c r="I2311" s="181">
        <f t="shared" si="1109"/>
        <v>0</v>
      </c>
      <c r="J2311" s="181">
        <f t="shared" ref="J2311" si="1110">J2312+J2314</f>
        <v>0</v>
      </c>
      <c r="K2311" s="181">
        <f t="shared" si="1081"/>
        <v>12500</v>
      </c>
    </row>
    <row r="2312" spans="1:11" s="100" customFormat="1" hidden="1" x14ac:dyDescent="0.2">
      <c r="A2312" s="117" t="s">
        <v>815</v>
      </c>
      <c r="B2312" s="101" t="s">
        <v>987</v>
      </c>
      <c r="C2312" s="102">
        <v>43</v>
      </c>
      <c r="D2312" s="117"/>
      <c r="E2312" s="112">
        <v>422</v>
      </c>
      <c r="F2312" s="140"/>
      <c r="G2312" s="182"/>
      <c r="H2312" s="107">
        <f t="shared" ref="H2312:J2312" si="1111">H2313</f>
        <v>10000</v>
      </c>
      <c r="I2312" s="107">
        <f t="shared" si="1111"/>
        <v>0</v>
      </c>
      <c r="J2312" s="107">
        <f t="shared" si="1111"/>
        <v>0</v>
      </c>
      <c r="K2312" s="107">
        <f t="shared" si="1081"/>
        <v>10000</v>
      </c>
    </row>
    <row r="2313" spans="1:11" ht="15" hidden="1" x14ac:dyDescent="0.2">
      <c r="A2313" s="95" t="s">
        <v>815</v>
      </c>
      <c r="B2313" s="93" t="s">
        <v>987</v>
      </c>
      <c r="C2313" s="94">
        <v>43</v>
      </c>
      <c r="D2313" s="95" t="s">
        <v>101</v>
      </c>
      <c r="E2313" s="118">
        <v>4221</v>
      </c>
      <c r="F2313" s="141" t="s">
        <v>944</v>
      </c>
      <c r="H2313" s="228">
        <v>10000</v>
      </c>
      <c r="I2313" s="228"/>
      <c r="J2313" s="228"/>
      <c r="K2313" s="228">
        <f t="shared" si="1081"/>
        <v>10000</v>
      </c>
    </row>
    <row r="2314" spans="1:11" hidden="1" x14ac:dyDescent="0.2">
      <c r="A2314" s="117" t="s">
        <v>815</v>
      </c>
      <c r="B2314" s="101" t="s">
        <v>987</v>
      </c>
      <c r="C2314" s="102">
        <v>43</v>
      </c>
      <c r="D2314" s="117"/>
      <c r="E2314" s="112">
        <v>426</v>
      </c>
      <c r="F2314" s="140"/>
      <c r="G2314" s="182"/>
      <c r="H2314" s="107">
        <f t="shared" ref="H2314:J2314" si="1112">SUM(H2315:H2315)</f>
        <v>2500</v>
      </c>
      <c r="I2314" s="107">
        <f t="shared" si="1112"/>
        <v>0</v>
      </c>
      <c r="J2314" s="107">
        <f t="shared" si="1112"/>
        <v>0</v>
      </c>
      <c r="K2314" s="107">
        <f t="shared" si="1081"/>
        <v>2500</v>
      </c>
    </row>
    <row r="2315" spans="1:11" ht="15" hidden="1" x14ac:dyDescent="0.2">
      <c r="A2315" s="95" t="s">
        <v>815</v>
      </c>
      <c r="B2315" s="93" t="s">
        <v>987</v>
      </c>
      <c r="C2315" s="94">
        <v>43</v>
      </c>
      <c r="D2315" s="95" t="s">
        <v>101</v>
      </c>
      <c r="E2315" s="118">
        <v>4262</v>
      </c>
      <c r="F2315" s="141" t="s">
        <v>218</v>
      </c>
      <c r="H2315" s="228">
        <v>2500</v>
      </c>
      <c r="I2315" s="228"/>
      <c r="J2315" s="228"/>
      <c r="K2315" s="228">
        <f t="shared" si="1081"/>
        <v>2500</v>
      </c>
    </row>
    <row r="2316" spans="1:11" hidden="1" x14ac:dyDescent="0.2">
      <c r="A2316" s="183" t="s">
        <v>815</v>
      </c>
      <c r="B2316" s="164" t="s">
        <v>987</v>
      </c>
      <c r="C2316" s="165">
        <v>51</v>
      </c>
      <c r="D2316" s="164"/>
      <c r="E2316" s="166">
        <v>31</v>
      </c>
      <c r="F2316" s="167"/>
      <c r="G2316" s="167"/>
      <c r="H2316" s="181">
        <f t="shared" ref="H2316:I2316" si="1113">H2317+H2319</f>
        <v>4500</v>
      </c>
      <c r="I2316" s="181">
        <f t="shared" si="1113"/>
        <v>0</v>
      </c>
      <c r="J2316" s="181">
        <f t="shared" ref="J2316" si="1114">J2317+J2319</f>
        <v>0</v>
      </c>
      <c r="K2316" s="181">
        <f t="shared" si="1081"/>
        <v>4500</v>
      </c>
    </row>
    <row r="2317" spans="1:11" hidden="1" x14ac:dyDescent="0.2">
      <c r="A2317" s="117" t="s">
        <v>815</v>
      </c>
      <c r="B2317" s="101" t="s">
        <v>987</v>
      </c>
      <c r="C2317" s="102">
        <v>51</v>
      </c>
      <c r="D2317" s="117"/>
      <c r="E2317" s="112">
        <v>311</v>
      </c>
      <c r="F2317" s="140"/>
      <c r="G2317" s="182"/>
      <c r="H2317" s="107">
        <f t="shared" ref="H2317:J2317" si="1115">H2318</f>
        <v>3700</v>
      </c>
      <c r="I2317" s="107">
        <f t="shared" si="1115"/>
        <v>0</v>
      </c>
      <c r="J2317" s="107">
        <f t="shared" si="1115"/>
        <v>0</v>
      </c>
      <c r="K2317" s="107">
        <f t="shared" si="1081"/>
        <v>3700</v>
      </c>
    </row>
    <row r="2318" spans="1:11" ht="15" hidden="1" x14ac:dyDescent="0.2">
      <c r="A2318" s="95" t="s">
        <v>815</v>
      </c>
      <c r="B2318" s="93" t="s">
        <v>987</v>
      </c>
      <c r="C2318" s="94">
        <v>51</v>
      </c>
      <c r="D2318" s="95" t="s">
        <v>101</v>
      </c>
      <c r="E2318" s="118">
        <v>3111</v>
      </c>
      <c r="F2318" s="141" t="s">
        <v>33</v>
      </c>
      <c r="H2318" s="228">
        <v>3700</v>
      </c>
      <c r="I2318" s="228"/>
      <c r="J2318" s="228"/>
      <c r="K2318" s="228">
        <f t="shared" si="1081"/>
        <v>3700</v>
      </c>
    </row>
    <row r="2319" spans="1:11" hidden="1" x14ac:dyDescent="0.2">
      <c r="A2319" s="117" t="s">
        <v>815</v>
      </c>
      <c r="B2319" s="101" t="s">
        <v>987</v>
      </c>
      <c r="C2319" s="102">
        <v>51</v>
      </c>
      <c r="D2319" s="117"/>
      <c r="E2319" s="112">
        <v>313</v>
      </c>
      <c r="F2319" s="140"/>
      <c r="G2319" s="182"/>
      <c r="H2319" s="107">
        <f t="shared" ref="H2319:J2319" si="1116">H2320</f>
        <v>800</v>
      </c>
      <c r="I2319" s="107">
        <f t="shared" si="1116"/>
        <v>0</v>
      </c>
      <c r="J2319" s="107">
        <f t="shared" si="1116"/>
        <v>0</v>
      </c>
      <c r="K2319" s="107">
        <f t="shared" si="1081"/>
        <v>800</v>
      </c>
    </row>
    <row r="2320" spans="1:11" ht="15" hidden="1" x14ac:dyDescent="0.2">
      <c r="A2320" s="95" t="s">
        <v>815</v>
      </c>
      <c r="B2320" s="93" t="s">
        <v>987</v>
      </c>
      <c r="C2320" s="94">
        <v>51</v>
      </c>
      <c r="D2320" s="95" t="s">
        <v>101</v>
      </c>
      <c r="E2320" s="118">
        <v>3132</v>
      </c>
      <c r="F2320" s="141" t="s">
        <v>40</v>
      </c>
      <c r="H2320" s="228">
        <v>800</v>
      </c>
      <c r="I2320" s="228"/>
      <c r="J2320" s="228"/>
      <c r="K2320" s="228">
        <f t="shared" si="1081"/>
        <v>800</v>
      </c>
    </row>
    <row r="2321" spans="1:11" hidden="1" x14ac:dyDescent="0.2">
      <c r="A2321" s="183" t="s">
        <v>815</v>
      </c>
      <c r="B2321" s="164" t="s">
        <v>987</v>
      </c>
      <c r="C2321" s="165">
        <v>51</v>
      </c>
      <c r="D2321" s="164"/>
      <c r="E2321" s="166">
        <v>32</v>
      </c>
      <c r="F2321" s="167"/>
      <c r="G2321" s="167"/>
      <c r="H2321" s="181">
        <f t="shared" ref="H2321:I2321" si="1117">H2322+H2324</f>
        <v>17000</v>
      </c>
      <c r="I2321" s="181">
        <f t="shared" si="1117"/>
        <v>0</v>
      </c>
      <c r="J2321" s="181">
        <f t="shared" ref="J2321" si="1118">J2322+J2324</f>
        <v>0</v>
      </c>
      <c r="K2321" s="181">
        <f t="shared" si="1081"/>
        <v>17000</v>
      </c>
    </row>
    <row r="2322" spans="1:11" s="100" customFormat="1" hidden="1" x14ac:dyDescent="0.2">
      <c r="A2322" s="117" t="s">
        <v>815</v>
      </c>
      <c r="B2322" s="101" t="s">
        <v>987</v>
      </c>
      <c r="C2322" s="102">
        <v>51</v>
      </c>
      <c r="D2322" s="117"/>
      <c r="E2322" s="112">
        <v>321</v>
      </c>
      <c r="F2322" s="140"/>
      <c r="G2322" s="182"/>
      <c r="H2322" s="107">
        <f t="shared" ref="H2322:J2322" si="1119">H2323</f>
        <v>2000</v>
      </c>
      <c r="I2322" s="107">
        <f t="shared" si="1119"/>
        <v>0</v>
      </c>
      <c r="J2322" s="107">
        <f t="shared" si="1119"/>
        <v>0</v>
      </c>
      <c r="K2322" s="107">
        <f t="shared" si="1081"/>
        <v>2000</v>
      </c>
    </row>
    <row r="2323" spans="1:11" ht="15" hidden="1" x14ac:dyDescent="0.2">
      <c r="A2323" s="95" t="s">
        <v>815</v>
      </c>
      <c r="B2323" s="93" t="s">
        <v>987</v>
      </c>
      <c r="C2323" s="94">
        <v>51</v>
      </c>
      <c r="D2323" s="95" t="s">
        <v>101</v>
      </c>
      <c r="E2323" s="118">
        <v>3211</v>
      </c>
      <c r="F2323" s="141" t="s">
        <v>42</v>
      </c>
      <c r="H2323" s="228">
        <v>2000</v>
      </c>
      <c r="I2323" s="228"/>
      <c r="J2323" s="228"/>
      <c r="K2323" s="228">
        <f t="shared" si="1081"/>
        <v>2000</v>
      </c>
    </row>
    <row r="2324" spans="1:11" hidden="1" x14ac:dyDescent="0.2">
      <c r="A2324" s="117" t="s">
        <v>815</v>
      </c>
      <c r="B2324" s="101" t="s">
        <v>987</v>
      </c>
      <c r="C2324" s="102">
        <v>51</v>
      </c>
      <c r="D2324" s="117"/>
      <c r="E2324" s="112">
        <v>323</v>
      </c>
      <c r="F2324" s="140"/>
      <c r="G2324" s="182"/>
      <c r="H2324" s="107">
        <f t="shared" ref="H2324:I2324" si="1120">SUM(H2325:H2326)</f>
        <v>15000</v>
      </c>
      <c r="I2324" s="107">
        <f t="shared" si="1120"/>
        <v>0</v>
      </c>
      <c r="J2324" s="107">
        <f t="shared" ref="J2324" si="1121">SUM(J2325:J2326)</f>
        <v>0</v>
      </c>
      <c r="K2324" s="107">
        <f t="shared" si="1081"/>
        <v>15000</v>
      </c>
    </row>
    <row r="2325" spans="1:11" ht="15" hidden="1" x14ac:dyDescent="0.2">
      <c r="A2325" s="95" t="s">
        <v>815</v>
      </c>
      <c r="B2325" s="93" t="s">
        <v>987</v>
      </c>
      <c r="C2325" s="94">
        <v>51</v>
      </c>
      <c r="D2325" s="95" t="s">
        <v>101</v>
      </c>
      <c r="E2325" s="118">
        <v>3233</v>
      </c>
      <c r="F2325" s="141" t="s">
        <v>54</v>
      </c>
      <c r="H2325" s="228">
        <v>7500</v>
      </c>
      <c r="I2325" s="228"/>
      <c r="J2325" s="228"/>
      <c r="K2325" s="228">
        <f t="shared" ref="K2325:K2388" si="1122">H2325-I2325+J2325</f>
        <v>7500</v>
      </c>
    </row>
    <row r="2326" spans="1:11" s="100" customFormat="1" hidden="1" x14ac:dyDescent="0.2">
      <c r="A2326" s="95" t="s">
        <v>815</v>
      </c>
      <c r="B2326" s="93" t="s">
        <v>987</v>
      </c>
      <c r="C2326" s="94">
        <v>51</v>
      </c>
      <c r="D2326" s="95" t="s">
        <v>101</v>
      </c>
      <c r="E2326" s="118">
        <v>3237</v>
      </c>
      <c r="F2326" s="141" t="s">
        <v>58</v>
      </c>
      <c r="G2326" s="133"/>
      <c r="H2326" s="228">
        <v>7500</v>
      </c>
      <c r="I2326" s="228"/>
      <c r="J2326" s="228"/>
      <c r="K2326" s="228">
        <f t="shared" si="1122"/>
        <v>7500</v>
      </c>
    </row>
    <row r="2327" spans="1:11" hidden="1" x14ac:dyDescent="0.2">
      <c r="A2327" s="183" t="s">
        <v>815</v>
      </c>
      <c r="B2327" s="164" t="s">
        <v>987</v>
      </c>
      <c r="C2327" s="165">
        <v>51</v>
      </c>
      <c r="D2327" s="164"/>
      <c r="E2327" s="166">
        <v>42</v>
      </c>
      <c r="F2327" s="167"/>
      <c r="G2327" s="167"/>
      <c r="H2327" s="181">
        <f t="shared" ref="H2327:I2327" si="1123">H2328+H2330</f>
        <v>12500</v>
      </c>
      <c r="I2327" s="181">
        <f t="shared" si="1123"/>
        <v>0</v>
      </c>
      <c r="J2327" s="181">
        <f t="shared" ref="J2327" si="1124">J2328+J2330</f>
        <v>0</v>
      </c>
      <c r="K2327" s="181">
        <f t="shared" si="1122"/>
        <v>12500</v>
      </c>
    </row>
    <row r="2328" spans="1:11" s="100" customFormat="1" hidden="1" x14ac:dyDescent="0.2">
      <c r="A2328" s="117" t="s">
        <v>815</v>
      </c>
      <c r="B2328" s="101" t="s">
        <v>987</v>
      </c>
      <c r="C2328" s="102">
        <v>51</v>
      </c>
      <c r="D2328" s="117"/>
      <c r="E2328" s="112">
        <v>422</v>
      </c>
      <c r="F2328" s="140"/>
      <c r="G2328" s="182"/>
      <c r="H2328" s="107">
        <f t="shared" ref="H2328:J2328" si="1125">H2329</f>
        <v>10000</v>
      </c>
      <c r="I2328" s="107">
        <f t="shared" si="1125"/>
        <v>0</v>
      </c>
      <c r="J2328" s="107">
        <f t="shared" si="1125"/>
        <v>0</v>
      </c>
      <c r="K2328" s="107">
        <f t="shared" si="1122"/>
        <v>10000</v>
      </c>
    </row>
    <row r="2329" spans="1:11" ht="15" hidden="1" x14ac:dyDescent="0.2">
      <c r="A2329" s="95" t="s">
        <v>815</v>
      </c>
      <c r="B2329" s="93" t="s">
        <v>987</v>
      </c>
      <c r="C2329" s="94">
        <v>51</v>
      </c>
      <c r="D2329" s="95" t="s">
        <v>101</v>
      </c>
      <c r="E2329" s="118">
        <v>4221</v>
      </c>
      <c r="F2329" s="141" t="s">
        <v>944</v>
      </c>
      <c r="H2329" s="228">
        <v>10000</v>
      </c>
      <c r="I2329" s="228"/>
      <c r="J2329" s="228"/>
      <c r="K2329" s="228">
        <f t="shared" si="1122"/>
        <v>10000</v>
      </c>
    </row>
    <row r="2330" spans="1:11" hidden="1" x14ac:dyDescent="0.2">
      <c r="A2330" s="117" t="s">
        <v>815</v>
      </c>
      <c r="B2330" s="101" t="s">
        <v>987</v>
      </c>
      <c r="C2330" s="102">
        <v>51</v>
      </c>
      <c r="D2330" s="117"/>
      <c r="E2330" s="112">
        <v>426</v>
      </c>
      <c r="F2330" s="140"/>
      <c r="G2330" s="182"/>
      <c r="H2330" s="107">
        <f t="shared" ref="H2330:J2330" si="1126">SUM(H2331:H2331)</f>
        <v>2500</v>
      </c>
      <c r="I2330" s="107">
        <f t="shared" si="1126"/>
        <v>0</v>
      </c>
      <c r="J2330" s="107">
        <f t="shared" si="1126"/>
        <v>0</v>
      </c>
      <c r="K2330" s="107">
        <f t="shared" si="1122"/>
        <v>2500</v>
      </c>
    </row>
    <row r="2331" spans="1:11" ht="15" hidden="1" x14ac:dyDescent="0.2">
      <c r="A2331" s="95" t="s">
        <v>815</v>
      </c>
      <c r="B2331" s="93" t="s">
        <v>987</v>
      </c>
      <c r="C2331" s="94">
        <v>51</v>
      </c>
      <c r="D2331" s="95" t="s">
        <v>101</v>
      </c>
      <c r="E2331" s="118">
        <v>4262</v>
      </c>
      <c r="F2331" s="141" t="s">
        <v>218</v>
      </c>
      <c r="H2331" s="228">
        <v>2500</v>
      </c>
      <c r="I2331" s="228"/>
      <c r="J2331" s="228"/>
      <c r="K2331" s="228">
        <f t="shared" si="1122"/>
        <v>2500</v>
      </c>
    </row>
    <row r="2332" spans="1:11" s="223" customFormat="1" ht="67.5" hidden="1" x14ac:dyDescent="0.2">
      <c r="A2332" s="195" t="s">
        <v>815</v>
      </c>
      <c r="B2332" s="170" t="s">
        <v>989</v>
      </c>
      <c r="C2332" s="170"/>
      <c r="D2332" s="170"/>
      <c r="E2332" s="171"/>
      <c r="F2332" s="173" t="s">
        <v>990</v>
      </c>
      <c r="G2332" s="174" t="s">
        <v>616</v>
      </c>
      <c r="H2332" s="248">
        <f t="shared" ref="H2332:I2332" si="1127">H2333+H2338+H2344+H2349</f>
        <v>39000</v>
      </c>
      <c r="I2332" s="248">
        <f t="shared" si="1127"/>
        <v>39000</v>
      </c>
      <c r="J2332" s="248">
        <f t="shared" ref="J2332" si="1128">J2333+J2338+J2344+J2349</f>
        <v>0</v>
      </c>
      <c r="K2332" s="248">
        <f t="shared" si="1122"/>
        <v>0</v>
      </c>
    </row>
    <row r="2333" spans="1:11" s="207" customFormat="1" hidden="1" x14ac:dyDescent="0.2">
      <c r="A2333" s="183" t="s">
        <v>815</v>
      </c>
      <c r="B2333" s="164" t="s">
        <v>989</v>
      </c>
      <c r="C2333" s="165">
        <v>43</v>
      </c>
      <c r="D2333" s="164"/>
      <c r="E2333" s="166">
        <v>31</v>
      </c>
      <c r="F2333" s="167"/>
      <c r="G2333" s="167"/>
      <c r="H2333" s="181">
        <f t="shared" ref="H2333:I2333" si="1129">H2334+H2336</f>
        <v>3000</v>
      </c>
      <c r="I2333" s="181">
        <f t="shared" si="1129"/>
        <v>3000</v>
      </c>
      <c r="J2333" s="181">
        <f t="shared" ref="J2333" si="1130">J2334+J2336</f>
        <v>0</v>
      </c>
      <c r="K2333" s="181">
        <f t="shared" si="1122"/>
        <v>0</v>
      </c>
    </row>
    <row r="2334" spans="1:11" s="223" customFormat="1" hidden="1" x14ac:dyDescent="0.2">
      <c r="A2334" s="117" t="s">
        <v>815</v>
      </c>
      <c r="B2334" s="101" t="s">
        <v>989</v>
      </c>
      <c r="C2334" s="102">
        <v>43</v>
      </c>
      <c r="D2334" s="117"/>
      <c r="E2334" s="112">
        <v>311</v>
      </c>
      <c r="F2334" s="159"/>
      <c r="G2334" s="182"/>
      <c r="H2334" s="107">
        <f t="shared" ref="H2334:J2334" si="1131">H2335</f>
        <v>2500</v>
      </c>
      <c r="I2334" s="107">
        <f t="shared" si="1131"/>
        <v>2500</v>
      </c>
      <c r="J2334" s="107">
        <f t="shared" si="1131"/>
        <v>0</v>
      </c>
      <c r="K2334" s="107">
        <f t="shared" si="1122"/>
        <v>0</v>
      </c>
    </row>
    <row r="2335" spans="1:11" s="207" customFormat="1" hidden="1" x14ac:dyDescent="0.2">
      <c r="A2335" s="95" t="s">
        <v>815</v>
      </c>
      <c r="B2335" s="101" t="s">
        <v>989</v>
      </c>
      <c r="C2335" s="94">
        <v>43</v>
      </c>
      <c r="D2335" s="95" t="s">
        <v>101</v>
      </c>
      <c r="E2335" s="118">
        <v>3111</v>
      </c>
      <c r="F2335" s="145" t="s">
        <v>33</v>
      </c>
      <c r="G2335" s="133"/>
      <c r="H2335" s="307">
        <v>2500</v>
      </c>
      <c r="I2335" s="307">
        <v>2500</v>
      </c>
      <c r="J2335" s="307"/>
      <c r="K2335" s="307">
        <f t="shared" si="1122"/>
        <v>0</v>
      </c>
    </row>
    <row r="2336" spans="1:11" s="223" customFormat="1" hidden="1" x14ac:dyDescent="0.2">
      <c r="A2336" s="117" t="s">
        <v>815</v>
      </c>
      <c r="B2336" s="101" t="s">
        <v>989</v>
      </c>
      <c r="C2336" s="102">
        <v>43</v>
      </c>
      <c r="D2336" s="117"/>
      <c r="E2336" s="112">
        <v>313</v>
      </c>
      <c r="F2336" s="159"/>
      <c r="G2336" s="182"/>
      <c r="H2336" s="107">
        <f t="shared" ref="H2336:J2336" si="1132">H2337</f>
        <v>500</v>
      </c>
      <c r="I2336" s="107">
        <f t="shared" si="1132"/>
        <v>500</v>
      </c>
      <c r="J2336" s="107">
        <f t="shared" si="1132"/>
        <v>0</v>
      </c>
      <c r="K2336" s="107">
        <f t="shared" si="1122"/>
        <v>0</v>
      </c>
    </row>
    <row r="2337" spans="1:11" s="207" customFormat="1" hidden="1" x14ac:dyDescent="0.2">
      <c r="A2337" s="95" t="s">
        <v>815</v>
      </c>
      <c r="B2337" s="101" t="s">
        <v>989</v>
      </c>
      <c r="C2337" s="94">
        <v>43</v>
      </c>
      <c r="D2337" s="95" t="s">
        <v>101</v>
      </c>
      <c r="E2337" s="118">
        <v>3132</v>
      </c>
      <c r="F2337" s="141" t="s">
        <v>40</v>
      </c>
      <c r="G2337" s="133"/>
      <c r="H2337" s="307">
        <v>500</v>
      </c>
      <c r="I2337" s="307">
        <v>500</v>
      </c>
      <c r="J2337" s="307"/>
      <c r="K2337" s="307">
        <f t="shared" si="1122"/>
        <v>0</v>
      </c>
    </row>
    <row r="2338" spans="1:11" s="207" customFormat="1" hidden="1" x14ac:dyDescent="0.2">
      <c r="A2338" s="183" t="s">
        <v>815</v>
      </c>
      <c r="B2338" s="164" t="s">
        <v>989</v>
      </c>
      <c r="C2338" s="165">
        <v>43</v>
      </c>
      <c r="D2338" s="164"/>
      <c r="E2338" s="166">
        <v>32</v>
      </c>
      <c r="F2338" s="167"/>
      <c r="G2338" s="167"/>
      <c r="H2338" s="181">
        <f t="shared" ref="H2338:I2338" si="1133">H2339+H2341</f>
        <v>4800</v>
      </c>
      <c r="I2338" s="181">
        <f t="shared" si="1133"/>
        <v>4800</v>
      </c>
      <c r="J2338" s="181">
        <f t="shared" ref="J2338" si="1134">J2339+J2341</f>
        <v>0</v>
      </c>
      <c r="K2338" s="181">
        <f t="shared" si="1122"/>
        <v>0</v>
      </c>
    </row>
    <row r="2339" spans="1:11" s="223" customFormat="1" hidden="1" x14ac:dyDescent="0.2">
      <c r="A2339" s="117" t="s">
        <v>815</v>
      </c>
      <c r="B2339" s="101" t="s">
        <v>989</v>
      </c>
      <c r="C2339" s="102">
        <v>43</v>
      </c>
      <c r="D2339" s="117"/>
      <c r="E2339" s="112">
        <v>321</v>
      </c>
      <c r="F2339" s="159"/>
      <c r="G2339" s="182"/>
      <c r="H2339" s="107">
        <f t="shared" ref="H2339:J2339" si="1135">H2340</f>
        <v>800</v>
      </c>
      <c r="I2339" s="107">
        <f t="shared" si="1135"/>
        <v>800</v>
      </c>
      <c r="J2339" s="107">
        <f t="shared" si="1135"/>
        <v>0</v>
      </c>
      <c r="K2339" s="107">
        <f t="shared" si="1122"/>
        <v>0</v>
      </c>
    </row>
    <row r="2340" spans="1:11" s="207" customFormat="1" ht="15" hidden="1" x14ac:dyDescent="0.2">
      <c r="A2340" s="95" t="s">
        <v>815</v>
      </c>
      <c r="B2340" s="93" t="s">
        <v>989</v>
      </c>
      <c r="C2340" s="94">
        <v>43</v>
      </c>
      <c r="D2340" s="95" t="s">
        <v>101</v>
      </c>
      <c r="E2340" s="118">
        <v>3211</v>
      </c>
      <c r="F2340" s="141" t="s">
        <v>42</v>
      </c>
      <c r="G2340" s="133"/>
      <c r="H2340" s="307">
        <v>800</v>
      </c>
      <c r="I2340" s="307">
        <v>800</v>
      </c>
      <c r="J2340" s="307"/>
      <c r="K2340" s="307">
        <f t="shared" si="1122"/>
        <v>0</v>
      </c>
    </row>
    <row r="2341" spans="1:11" s="223" customFormat="1" hidden="1" x14ac:dyDescent="0.2">
      <c r="A2341" s="117" t="s">
        <v>815</v>
      </c>
      <c r="B2341" s="101" t="s">
        <v>989</v>
      </c>
      <c r="C2341" s="102">
        <v>43</v>
      </c>
      <c r="D2341" s="117"/>
      <c r="E2341" s="112">
        <v>323</v>
      </c>
      <c r="F2341" s="159"/>
      <c r="G2341" s="182"/>
      <c r="H2341" s="107">
        <f t="shared" ref="H2341:I2341" si="1136">H2342+H2343</f>
        <v>4000</v>
      </c>
      <c r="I2341" s="107">
        <f t="shared" si="1136"/>
        <v>4000</v>
      </c>
      <c r="J2341" s="107">
        <f t="shared" ref="J2341" si="1137">J2342+J2343</f>
        <v>0</v>
      </c>
      <c r="K2341" s="107">
        <f t="shared" si="1122"/>
        <v>0</v>
      </c>
    </row>
    <row r="2342" spans="1:11" s="207" customFormat="1" ht="15" hidden="1" x14ac:dyDescent="0.2">
      <c r="A2342" s="95" t="s">
        <v>815</v>
      </c>
      <c r="B2342" s="93" t="s">
        <v>989</v>
      </c>
      <c r="C2342" s="94">
        <v>43</v>
      </c>
      <c r="D2342" s="95" t="s">
        <v>101</v>
      </c>
      <c r="E2342" s="118">
        <v>3233</v>
      </c>
      <c r="F2342" s="141" t="s">
        <v>54</v>
      </c>
      <c r="G2342" s="133"/>
      <c r="H2342" s="307">
        <v>600</v>
      </c>
      <c r="I2342" s="307">
        <v>600</v>
      </c>
      <c r="J2342" s="307"/>
      <c r="K2342" s="307">
        <f t="shared" si="1122"/>
        <v>0</v>
      </c>
    </row>
    <row r="2343" spans="1:11" s="207" customFormat="1" ht="15" hidden="1" x14ac:dyDescent="0.2">
      <c r="A2343" s="95" t="s">
        <v>815</v>
      </c>
      <c r="B2343" s="93" t="s">
        <v>989</v>
      </c>
      <c r="C2343" s="94">
        <v>43</v>
      </c>
      <c r="D2343" s="95" t="s">
        <v>101</v>
      </c>
      <c r="E2343" s="118">
        <v>3237</v>
      </c>
      <c r="F2343" s="141" t="s">
        <v>58</v>
      </c>
      <c r="G2343" s="133"/>
      <c r="H2343" s="307">
        <v>3400</v>
      </c>
      <c r="I2343" s="307">
        <v>3400</v>
      </c>
      <c r="J2343" s="307"/>
      <c r="K2343" s="307">
        <f t="shared" si="1122"/>
        <v>0</v>
      </c>
    </row>
    <row r="2344" spans="1:11" s="207" customFormat="1" hidden="1" x14ac:dyDescent="0.2">
      <c r="A2344" s="183" t="s">
        <v>815</v>
      </c>
      <c r="B2344" s="164" t="s">
        <v>989</v>
      </c>
      <c r="C2344" s="165">
        <v>559</v>
      </c>
      <c r="D2344" s="164"/>
      <c r="E2344" s="166">
        <v>31</v>
      </c>
      <c r="F2344" s="167"/>
      <c r="G2344" s="167"/>
      <c r="H2344" s="181">
        <f t="shared" ref="H2344:I2344" si="1138">H2345+H2347</f>
        <v>12000</v>
      </c>
      <c r="I2344" s="181">
        <f t="shared" si="1138"/>
        <v>12000</v>
      </c>
      <c r="J2344" s="181">
        <f t="shared" ref="J2344" si="1139">J2345+J2347</f>
        <v>0</v>
      </c>
      <c r="K2344" s="181">
        <f t="shared" si="1122"/>
        <v>0</v>
      </c>
    </row>
    <row r="2345" spans="1:11" s="223" customFormat="1" hidden="1" x14ac:dyDescent="0.2">
      <c r="A2345" s="117" t="s">
        <v>815</v>
      </c>
      <c r="B2345" s="101" t="s">
        <v>989</v>
      </c>
      <c r="C2345" s="102">
        <v>559</v>
      </c>
      <c r="D2345" s="117"/>
      <c r="E2345" s="112">
        <v>311</v>
      </c>
      <c r="F2345" s="159"/>
      <c r="G2345" s="182"/>
      <c r="H2345" s="107">
        <f t="shared" ref="H2345:J2345" si="1140">H2346</f>
        <v>10000</v>
      </c>
      <c r="I2345" s="107">
        <f t="shared" si="1140"/>
        <v>10000</v>
      </c>
      <c r="J2345" s="107">
        <f t="shared" si="1140"/>
        <v>0</v>
      </c>
      <c r="K2345" s="107">
        <f t="shared" si="1122"/>
        <v>0</v>
      </c>
    </row>
    <row r="2346" spans="1:11" s="207" customFormat="1" hidden="1" x14ac:dyDescent="0.2">
      <c r="A2346" s="95" t="s">
        <v>815</v>
      </c>
      <c r="B2346" s="101" t="s">
        <v>989</v>
      </c>
      <c r="C2346" s="94">
        <v>559</v>
      </c>
      <c r="D2346" s="95" t="s">
        <v>101</v>
      </c>
      <c r="E2346" s="118">
        <v>3111</v>
      </c>
      <c r="F2346" s="145" t="s">
        <v>33</v>
      </c>
      <c r="G2346" s="133"/>
      <c r="H2346" s="307">
        <v>10000</v>
      </c>
      <c r="I2346" s="307">
        <v>10000</v>
      </c>
      <c r="J2346" s="307"/>
      <c r="K2346" s="307">
        <f t="shared" si="1122"/>
        <v>0</v>
      </c>
    </row>
    <row r="2347" spans="1:11" s="223" customFormat="1" hidden="1" x14ac:dyDescent="0.2">
      <c r="A2347" s="117" t="s">
        <v>815</v>
      </c>
      <c r="B2347" s="101" t="s">
        <v>989</v>
      </c>
      <c r="C2347" s="102">
        <v>559</v>
      </c>
      <c r="D2347" s="117"/>
      <c r="E2347" s="112">
        <v>313</v>
      </c>
      <c r="F2347" s="159"/>
      <c r="G2347" s="182"/>
      <c r="H2347" s="107">
        <f t="shared" ref="H2347:J2347" si="1141">H2348</f>
        <v>2000</v>
      </c>
      <c r="I2347" s="107">
        <f t="shared" si="1141"/>
        <v>2000</v>
      </c>
      <c r="J2347" s="107">
        <f t="shared" si="1141"/>
        <v>0</v>
      </c>
      <c r="K2347" s="107">
        <f t="shared" si="1122"/>
        <v>0</v>
      </c>
    </row>
    <row r="2348" spans="1:11" s="207" customFormat="1" hidden="1" x14ac:dyDescent="0.2">
      <c r="A2348" s="95" t="s">
        <v>815</v>
      </c>
      <c r="B2348" s="101" t="s">
        <v>989</v>
      </c>
      <c r="C2348" s="94">
        <v>559</v>
      </c>
      <c r="D2348" s="95" t="s">
        <v>101</v>
      </c>
      <c r="E2348" s="118">
        <v>3132</v>
      </c>
      <c r="F2348" s="141" t="s">
        <v>40</v>
      </c>
      <c r="G2348" s="133"/>
      <c r="H2348" s="307">
        <v>2000</v>
      </c>
      <c r="I2348" s="307">
        <v>2000</v>
      </c>
      <c r="J2348" s="307"/>
      <c r="K2348" s="307">
        <f t="shared" si="1122"/>
        <v>0</v>
      </c>
    </row>
    <row r="2349" spans="1:11" s="207" customFormat="1" hidden="1" x14ac:dyDescent="0.2">
      <c r="A2349" s="183" t="s">
        <v>815</v>
      </c>
      <c r="B2349" s="164" t="s">
        <v>989</v>
      </c>
      <c r="C2349" s="165">
        <v>559</v>
      </c>
      <c r="D2349" s="164"/>
      <c r="E2349" s="166">
        <v>32</v>
      </c>
      <c r="F2349" s="167"/>
      <c r="G2349" s="167"/>
      <c r="H2349" s="181">
        <f t="shared" ref="H2349:I2349" si="1142">H2350+H2352</f>
        <v>19200</v>
      </c>
      <c r="I2349" s="181">
        <f t="shared" si="1142"/>
        <v>19200</v>
      </c>
      <c r="J2349" s="181">
        <f t="shared" ref="J2349" si="1143">J2350+J2352</f>
        <v>0</v>
      </c>
      <c r="K2349" s="181">
        <f t="shared" si="1122"/>
        <v>0</v>
      </c>
    </row>
    <row r="2350" spans="1:11" s="223" customFormat="1" hidden="1" x14ac:dyDescent="0.2">
      <c r="A2350" s="117" t="s">
        <v>815</v>
      </c>
      <c r="B2350" s="101" t="s">
        <v>989</v>
      </c>
      <c r="C2350" s="102">
        <v>559</v>
      </c>
      <c r="D2350" s="117"/>
      <c r="E2350" s="112">
        <v>321</v>
      </c>
      <c r="F2350" s="159"/>
      <c r="G2350" s="182"/>
      <c r="H2350" s="107">
        <f t="shared" ref="H2350:J2350" si="1144">H2351</f>
        <v>3200</v>
      </c>
      <c r="I2350" s="107">
        <f t="shared" si="1144"/>
        <v>3200</v>
      </c>
      <c r="J2350" s="107">
        <f t="shared" si="1144"/>
        <v>0</v>
      </c>
      <c r="K2350" s="107">
        <f t="shared" si="1122"/>
        <v>0</v>
      </c>
    </row>
    <row r="2351" spans="1:11" s="207" customFormat="1" ht="15" hidden="1" x14ac:dyDescent="0.2">
      <c r="A2351" s="95" t="s">
        <v>815</v>
      </c>
      <c r="B2351" s="93" t="s">
        <v>989</v>
      </c>
      <c r="C2351" s="94">
        <v>559</v>
      </c>
      <c r="D2351" s="95" t="s">
        <v>101</v>
      </c>
      <c r="E2351" s="118">
        <v>3211</v>
      </c>
      <c r="F2351" s="141" t="s">
        <v>42</v>
      </c>
      <c r="G2351" s="133"/>
      <c r="H2351" s="307">
        <v>3200</v>
      </c>
      <c r="I2351" s="307">
        <v>3200</v>
      </c>
      <c r="J2351" s="307"/>
      <c r="K2351" s="307">
        <f t="shared" si="1122"/>
        <v>0</v>
      </c>
    </row>
    <row r="2352" spans="1:11" s="223" customFormat="1" hidden="1" x14ac:dyDescent="0.2">
      <c r="A2352" s="117" t="s">
        <v>815</v>
      </c>
      <c r="B2352" s="101" t="s">
        <v>989</v>
      </c>
      <c r="C2352" s="102">
        <v>559</v>
      </c>
      <c r="D2352" s="117"/>
      <c r="E2352" s="112">
        <v>323</v>
      </c>
      <c r="F2352" s="159"/>
      <c r="G2352" s="182"/>
      <c r="H2352" s="107">
        <f t="shared" ref="H2352:I2352" si="1145">H2353+H2354</f>
        <v>16000</v>
      </c>
      <c r="I2352" s="107">
        <f t="shared" si="1145"/>
        <v>16000</v>
      </c>
      <c r="J2352" s="107">
        <f t="shared" ref="J2352" si="1146">J2353+J2354</f>
        <v>0</v>
      </c>
      <c r="K2352" s="107">
        <f t="shared" si="1122"/>
        <v>0</v>
      </c>
    </row>
    <row r="2353" spans="1:11" s="207" customFormat="1" ht="15" hidden="1" x14ac:dyDescent="0.2">
      <c r="A2353" s="95" t="s">
        <v>815</v>
      </c>
      <c r="B2353" s="93" t="s">
        <v>989</v>
      </c>
      <c r="C2353" s="94">
        <v>559</v>
      </c>
      <c r="D2353" s="95" t="s">
        <v>101</v>
      </c>
      <c r="E2353" s="118">
        <v>3233</v>
      </c>
      <c r="F2353" s="141" t="s">
        <v>54</v>
      </c>
      <c r="G2353" s="133"/>
      <c r="H2353" s="307">
        <v>2400</v>
      </c>
      <c r="I2353" s="307">
        <v>2400</v>
      </c>
      <c r="J2353" s="307"/>
      <c r="K2353" s="307">
        <f t="shared" si="1122"/>
        <v>0</v>
      </c>
    </row>
    <row r="2354" spans="1:11" s="207" customFormat="1" ht="15" hidden="1" x14ac:dyDescent="0.2">
      <c r="A2354" s="95" t="s">
        <v>815</v>
      </c>
      <c r="B2354" s="93" t="s">
        <v>989</v>
      </c>
      <c r="C2354" s="94">
        <v>559</v>
      </c>
      <c r="D2354" s="95" t="s">
        <v>101</v>
      </c>
      <c r="E2354" s="118">
        <v>3237</v>
      </c>
      <c r="F2354" s="141" t="s">
        <v>58</v>
      </c>
      <c r="G2354" s="133"/>
      <c r="H2354" s="307">
        <v>13600</v>
      </c>
      <c r="I2354" s="307">
        <v>13600</v>
      </c>
      <c r="J2354" s="307"/>
      <c r="K2354" s="307">
        <f t="shared" si="1122"/>
        <v>0</v>
      </c>
    </row>
    <row r="2355" spans="1:11" s="223" customFormat="1" ht="67.5" hidden="1" x14ac:dyDescent="0.2">
      <c r="A2355" s="195" t="s">
        <v>815</v>
      </c>
      <c r="B2355" s="170" t="s">
        <v>991</v>
      </c>
      <c r="C2355" s="170"/>
      <c r="D2355" s="170"/>
      <c r="E2355" s="171"/>
      <c r="F2355" s="173" t="s">
        <v>992</v>
      </c>
      <c r="G2355" s="174" t="s">
        <v>616</v>
      </c>
      <c r="H2355" s="248">
        <f t="shared" ref="H2355:I2355" si="1147">H2356+H2361+H2372+H2377+H2367+H2383</f>
        <v>229000</v>
      </c>
      <c r="I2355" s="248">
        <f t="shared" si="1147"/>
        <v>92000</v>
      </c>
      <c r="J2355" s="248">
        <f t="shared" ref="J2355" si="1148">J2356+J2361+J2372+J2377+J2367+J2383</f>
        <v>92000</v>
      </c>
      <c r="K2355" s="248">
        <f t="shared" si="1122"/>
        <v>229000</v>
      </c>
    </row>
    <row r="2356" spans="1:11" s="207" customFormat="1" hidden="1" x14ac:dyDescent="0.2">
      <c r="A2356" s="183" t="s">
        <v>815</v>
      </c>
      <c r="B2356" s="164" t="s">
        <v>991</v>
      </c>
      <c r="C2356" s="165">
        <v>43</v>
      </c>
      <c r="D2356" s="164"/>
      <c r="E2356" s="166">
        <v>31</v>
      </c>
      <c r="F2356" s="167"/>
      <c r="G2356" s="167"/>
      <c r="H2356" s="181">
        <f t="shared" ref="H2356:I2356" si="1149">H2357+H2359</f>
        <v>4400</v>
      </c>
      <c r="I2356" s="181">
        <f t="shared" si="1149"/>
        <v>0</v>
      </c>
      <c r="J2356" s="181">
        <f t="shared" ref="J2356" si="1150">J2357+J2359</f>
        <v>0</v>
      </c>
      <c r="K2356" s="181">
        <f t="shared" si="1122"/>
        <v>4400</v>
      </c>
    </row>
    <row r="2357" spans="1:11" s="223" customFormat="1" hidden="1" x14ac:dyDescent="0.2">
      <c r="A2357" s="117" t="s">
        <v>815</v>
      </c>
      <c r="B2357" s="101" t="s">
        <v>991</v>
      </c>
      <c r="C2357" s="102">
        <v>43</v>
      </c>
      <c r="D2357" s="117"/>
      <c r="E2357" s="112">
        <v>311</v>
      </c>
      <c r="F2357" s="159"/>
      <c r="G2357" s="182"/>
      <c r="H2357" s="107">
        <f t="shared" ref="H2357:J2357" si="1151">H2358</f>
        <v>3700</v>
      </c>
      <c r="I2357" s="107">
        <f t="shared" si="1151"/>
        <v>0</v>
      </c>
      <c r="J2357" s="107">
        <f t="shared" si="1151"/>
        <v>0</v>
      </c>
      <c r="K2357" s="107">
        <f t="shared" si="1122"/>
        <v>3700</v>
      </c>
    </row>
    <row r="2358" spans="1:11" s="207" customFormat="1" hidden="1" x14ac:dyDescent="0.2">
      <c r="A2358" s="95" t="s">
        <v>815</v>
      </c>
      <c r="B2358" s="101" t="s">
        <v>991</v>
      </c>
      <c r="C2358" s="94">
        <v>43</v>
      </c>
      <c r="D2358" s="95" t="s">
        <v>101</v>
      </c>
      <c r="E2358" s="118">
        <v>3111</v>
      </c>
      <c r="F2358" s="145" t="s">
        <v>33</v>
      </c>
      <c r="G2358" s="133"/>
      <c r="H2358" s="307">
        <v>3700</v>
      </c>
      <c r="I2358" s="307"/>
      <c r="J2358" s="307"/>
      <c r="K2358" s="307">
        <f t="shared" si="1122"/>
        <v>3700</v>
      </c>
    </row>
    <row r="2359" spans="1:11" s="223" customFormat="1" hidden="1" x14ac:dyDescent="0.2">
      <c r="A2359" s="117" t="s">
        <v>815</v>
      </c>
      <c r="B2359" s="101" t="s">
        <v>991</v>
      </c>
      <c r="C2359" s="102">
        <v>43</v>
      </c>
      <c r="D2359" s="117"/>
      <c r="E2359" s="112">
        <v>313</v>
      </c>
      <c r="F2359" s="159"/>
      <c r="G2359" s="182"/>
      <c r="H2359" s="107">
        <f t="shared" ref="H2359:J2359" si="1152">H2360</f>
        <v>700</v>
      </c>
      <c r="I2359" s="107">
        <f t="shared" si="1152"/>
        <v>0</v>
      </c>
      <c r="J2359" s="107">
        <f t="shared" si="1152"/>
        <v>0</v>
      </c>
      <c r="K2359" s="107">
        <f t="shared" si="1122"/>
        <v>700</v>
      </c>
    </row>
    <row r="2360" spans="1:11" s="207" customFormat="1" hidden="1" x14ac:dyDescent="0.2">
      <c r="A2360" s="95" t="s">
        <v>815</v>
      </c>
      <c r="B2360" s="101" t="s">
        <v>991</v>
      </c>
      <c r="C2360" s="94">
        <v>43</v>
      </c>
      <c r="D2360" s="95" t="s">
        <v>101</v>
      </c>
      <c r="E2360" s="118">
        <v>3132</v>
      </c>
      <c r="F2360" s="141" t="s">
        <v>40</v>
      </c>
      <c r="G2360" s="133"/>
      <c r="H2360" s="307">
        <v>700</v>
      </c>
      <c r="I2360" s="307"/>
      <c r="J2360" s="307"/>
      <c r="K2360" s="307">
        <f t="shared" si="1122"/>
        <v>700</v>
      </c>
    </row>
    <row r="2361" spans="1:11" s="207" customFormat="1" hidden="1" x14ac:dyDescent="0.2">
      <c r="A2361" s="183" t="s">
        <v>815</v>
      </c>
      <c r="B2361" s="164" t="s">
        <v>991</v>
      </c>
      <c r="C2361" s="165">
        <v>43</v>
      </c>
      <c r="D2361" s="164"/>
      <c r="E2361" s="166">
        <v>32</v>
      </c>
      <c r="F2361" s="167"/>
      <c r="G2361" s="167"/>
      <c r="H2361" s="181">
        <f t="shared" ref="H2361:I2361" si="1153">H2362+H2364</f>
        <v>30000</v>
      </c>
      <c r="I2361" s="181">
        <f t="shared" si="1153"/>
        <v>18400</v>
      </c>
      <c r="J2361" s="181">
        <f t="shared" ref="J2361" si="1154">J2362+J2364</f>
        <v>0</v>
      </c>
      <c r="K2361" s="181">
        <f t="shared" si="1122"/>
        <v>11600</v>
      </c>
    </row>
    <row r="2362" spans="1:11" s="223" customFormat="1" hidden="1" x14ac:dyDescent="0.2">
      <c r="A2362" s="117" t="s">
        <v>815</v>
      </c>
      <c r="B2362" s="101" t="s">
        <v>991</v>
      </c>
      <c r="C2362" s="102">
        <v>43</v>
      </c>
      <c r="D2362" s="117"/>
      <c r="E2362" s="112">
        <v>321</v>
      </c>
      <c r="F2362" s="159"/>
      <c r="G2362" s="182"/>
      <c r="H2362" s="107">
        <f t="shared" ref="H2362:J2362" si="1155">H2363</f>
        <v>600</v>
      </c>
      <c r="I2362" s="107">
        <f t="shared" si="1155"/>
        <v>0</v>
      </c>
      <c r="J2362" s="107">
        <f t="shared" si="1155"/>
        <v>0</v>
      </c>
      <c r="K2362" s="107">
        <f t="shared" si="1122"/>
        <v>600</v>
      </c>
    </row>
    <row r="2363" spans="1:11" s="207" customFormat="1" ht="15" hidden="1" x14ac:dyDescent="0.2">
      <c r="A2363" s="95" t="s">
        <v>815</v>
      </c>
      <c r="B2363" s="93" t="s">
        <v>991</v>
      </c>
      <c r="C2363" s="94">
        <v>43</v>
      </c>
      <c r="D2363" s="95" t="s">
        <v>101</v>
      </c>
      <c r="E2363" s="118">
        <v>3211</v>
      </c>
      <c r="F2363" s="141" t="s">
        <v>42</v>
      </c>
      <c r="G2363" s="133"/>
      <c r="H2363" s="307">
        <v>600</v>
      </c>
      <c r="I2363" s="307"/>
      <c r="J2363" s="307"/>
      <c r="K2363" s="307">
        <f t="shared" si="1122"/>
        <v>600</v>
      </c>
    </row>
    <row r="2364" spans="1:11" s="223" customFormat="1" hidden="1" x14ac:dyDescent="0.2">
      <c r="A2364" s="117" t="s">
        <v>815</v>
      </c>
      <c r="B2364" s="101" t="s">
        <v>991</v>
      </c>
      <c r="C2364" s="102">
        <v>43</v>
      </c>
      <c r="D2364" s="117"/>
      <c r="E2364" s="112">
        <v>323</v>
      </c>
      <c r="F2364" s="159"/>
      <c r="G2364" s="182"/>
      <c r="H2364" s="107">
        <f t="shared" ref="H2364:I2364" si="1156">H2365+H2366</f>
        <v>29400</v>
      </c>
      <c r="I2364" s="107">
        <f t="shared" si="1156"/>
        <v>18400</v>
      </c>
      <c r="J2364" s="107">
        <f t="shared" ref="J2364" si="1157">J2365+J2366</f>
        <v>0</v>
      </c>
      <c r="K2364" s="107">
        <f t="shared" si="1122"/>
        <v>11000</v>
      </c>
    </row>
    <row r="2365" spans="1:11" s="207" customFormat="1" ht="15" hidden="1" x14ac:dyDescent="0.2">
      <c r="A2365" s="95" t="s">
        <v>815</v>
      </c>
      <c r="B2365" s="93" t="s">
        <v>991</v>
      </c>
      <c r="C2365" s="94">
        <v>43</v>
      </c>
      <c r="D2365" s="95" t="s">
        <v>101</v>
      </c>
      <c r="E2365" s="118">
        <v>3233</v>
      </c>
      <c r="F2365" s="141" t="s">
        <v>54</v>
      </c>
      <c r="G2365" s="133"/>
      <c r="H2365" s="307">
        <v>1000</v>
      </c>
      <c r="I2365" s="307"/>
      <c r="J2365" s="307"/>
      <c r="K2365" s="307">
        <f t="shared" si="1122"/>
        <v>1000</v>
      </c>
    </row>
    <row r="2366" spans="1:11" s="207" customFormat="1" ht="15" hidden="1" x14ac:dyDescent="0.2">
      <c r="A2366" s="95" t="s">
        <v>815</v>
      </c>
      <c r="B2366" s="93" t="s">
        <v>991</v>
      </c>
      <c r="C2366" s="94">
        <v>43</v>
      </c>
      <c r="D2366" s="95" t="s">
        <v>101</v>
      </c>
      <c r="E2366" s="118">
        <v>3237</v>
      </c>
      <c r="F2366" s="141" t="s">
        <v>58</v>
      </c>
      <c r="G2366" s="133"/>
      <c r="H2366" s="307">
        <v>28400</v>
      </c>
      <c r="I2366" s="307">
        <v>18400</v>
      </c>
      <c r="J2366" s="307"/>
      <c r="K2366" s="307">
        <f t="shared" si="1122"/>
        <v>10000</v>
      </c>
    </row>
    <row r="2367" spans="1:11" s="207" customFormat="1" hidden="1" x14ac:dyDescent="0.2">
      <c r="A2367" s="183" t="s">
        <v>815</v>
      </c>
      <c r="B2367" s="164" t="s">
        <v>991</v>
      </c>
      <c r="C2367" s="165">
        <v>43</v>
      </c>
      <c r="D2367" s="164"/>
      <c r="E2367" s="166">
        <v>42</v>
      </c>
      <c r="F2367" s="167"/>
      <c r="G2367" s="167"/>
      <c r="H2367" s="181">
        <f t="shared" ref="H2367:I2367" si="1158">H2368+H2370</f>
        <v>11400</v>
      </c>
      <c r="I2367" s="181">
        <f t="shared" si="1158"/>
        <v>0</v>
      </c>
      <c r="J2367" s="181">
        <f t="shared" ref="J2367" si="1159">J2368+J2370</f>
        <v>18400</v>
      </c>
      <c r="K2367" s="181">
        <f t="shared" si="1122"/>
        <v>29800</v>
      </c>
    </row>
    <row r="2368" spans="1:11" s="223" customFormat="1" hidden="1" x14ac:dyDescent="0.2">
      <c r="A2368" s="117" t="s">
        <v>815</v>
      </c>
      <c r="B2368" s="101" t="s">
        <v>991</v>
      </c>
      <c r="C2368" s="102">
        <v>43</v>
      </c>
      <c r="D2368" s="117"/>
      <c r="E2368" s="112">
        <v>422</v>
      </c>
      <c r="F2368" s="159"/>
      <c r="G2368" s="182"/>
      <c r="H2368" s="107">
        <f t="shared" ref="H2368:J2368" si="1160">H2369</f>
        <v>1400</v>
      </c>
      <c r="I2368" s="107">
        <f t="shared" si="1160"/>
        <v>0</v>
      </c>
      <c r="J2368" s="107">
        <f t="shared" si="1160"/>
        <v>0</v>
      </c>
      <c r="K2368" s="107">
        <f t="shared" si="1122"/>
        <v>1400</v>
      </c>
    </row>
    <row r="2369" spans="1:11" s="207" customFormat="1" ht="15" hidden="1" x14ac:dyDescent="0.2">
      <c r="A2369" s="95" t="s">
        <v>815</v>
      </c>
      <c r="B2369" s="93" t="s">
        <v>991</v>
      </c>
      <c r="C2369" s="94">
        <v>43</v>
      </c>
      <c r="D2369" s="95" t="s">
        <v>101</v>
      </c>
      <c r="E2369" s="118">
        <v>4221</v>
      </c>
      <c r="F2369" s="141" t="s">
        <v>74</v>
      </c>
      <c r="G2369" s="133"/>
      <c r="H2369" s="307">
        <v>1400</v>
      </c>
      <c r="I2369" s="307"/>
      <c r="J2369" s="307"/>
      <c r="K2369" s="307">
        <f t="shared" si="1122"/>
        <v>1400</v>
      </c>
    </row>
    <row r="2370" spans="1:11" s="223" customFormat="1" hidden="1" x14ac:dyDescent="0.2">
      <c r="A2370" s="117" t="s">
        <v>815</v>
      </c>
      <c r="B2370" s="101" t="s">
        <v>991</v>
      </c>
      <c r="C2370" s="102">
        <v>43</v>
      </c>
      <c r="D2370" s="117"/>
      <c r="E2370" s="112">
        <v>426</v>
      </c>
      <c r="F2370" s="159"/>
      <c r="G2370" s="182"/>
      <c r="H2370" s="107">
        <f t="shared" ref="H2370:J2370" si="1161">H2371</f>
        <v>10000</v>
      </c>
      <c r="I2370" s="107">
        <f t="shared" si="1161"/>
        <v>0</v>
      </c>
      <c r="J2370" s="107">
        <f t="shared" si="1161"/>
        <v>18400</v>
      </c>
      <c r="K2370" s="107">
        <f t="shared" si="1122"/>
        <v>28400</v>
      </c>
    </row>
    <row r="2371" spans="1:11" s="207" customFormat="1" ht="15" hidden="1" x14ac:dyDescent="0.2">
      <c r="A2371" s="95" t="s">
        <v>815</v>
      </c>
      <c r="B2371" s="93" t="s">
        <v>991</v>
      </c>
      <c r="C2371" s="94">
        <v>43</v>
      </c>
      <c r="D2371" s="95" t="s">
        <v>101</v>
      </c>
      <c r="E2371" s="118">
        <v>4262</v>
      </c>
      <c r="F2371" s="141" t="s">
        <v>218</v>
      </c>
      <c r="G2371" s="133"/>
      <c r="H2371" s="307">
        <v>10000</v>
      </c>
      <c r="I2371" s="307"/>
      <c r="J2371" s="307">
        <v>18400</v>
      </c>
      <c r="K2371" s="307">
        <f t="shared" si="1122"/>
        <v>28400</v>
      </c>
    </row>
    <row r="2372" spans="1:11" s="207" customFormat="1" hidden="1" x14ac:dyDescent="0.2">
      <c r="A2372" s="183" t="s">
        <v>815</v>
      </c>
      <c r="B2372" s="164" t="s">
        <v>991</v>
      </c>
      <c r="C2372" s="165">
        <v>559</v>
      </c>
      <c r="D2372" s="164"/>
      <c r="E2372" s="166">
        <v>31</v>
      </c>
      <c r="F2372" s="167"/>
      <c r="G2372" s="167"/>
      <c r="H2372" s="181">
        <f t="shared" ref="H2372:I2372" si="1162">H2373+H2375</f>
        <v>17600</v>
      </c>
      <c r="I2372" s="181">
        <f t="shared" si="1162"/>
        <v>0</v>
      </c>
      <c r="J2372" s="181">
        <f t="shared" ref="J2372" si="1163">J2373+J2375</f>
        <v>0</v>
      </c>
      <c r="K2372" s="181">
        <f t="shared" si="1122"/>
        <v>17600</v>
      </c>
    </row>
    <row r="2373" spans="1:11" s="223" customFormat="1" hidden="1" x14ac:dyDescent="0.2">
      <c r="A2373" s="117" t="s">
        <v>815</v>
      </c>
      <c r="B2373" s="101" t="s">
        <v>991</v>
      </c>
      <c r="C2373" s="102">
        <v>559</v>
      </c>
      <c r="D2373" s="117"/>
      <c r="E2373" s="112">
        <v>311</v>
      </c>
      <c r="F2373" s="159"/>
      <c r="G2373" s="182"/>
      <c r="H2373" s="107">
        <f t="shared" ref="H2373:J2373" si="1164">H2374</f>
        <v>14600</v>
      </c>
      <c r="I2373" s="107">
        <f t="shared" si="1164"/>
        <v>0</v>
      </c>
      <c r="J2373" s="107">
        <f t="shared" si="1164"/>
        <v>0</v>
      </c>
      <c r="K2373" s="107">
        <f t="shared" si="1122"/>
        <v>14600</v>
      </c>
    </row>
    <row r="2374" spans="1:11" s="207" customFormat="1" hidden="1" x14ac:dyDescent="0.2">
      <c r="A2374" s="95" t="s">
        <v>815</v>
      </c>
      <c r="B2374" s="101" t="s">
        <v>991</v>
      </c>
      <c r="C2374" s="94">
        <v>559</v>
      </c>
      <c r="D2374" s="95" t="s">
        <v>101</v>
      </c>
      <c r="E2374" s="118">
        <v>3111</v>
      </c>
      <c r="F2374" s="145" t="s">
        <v>33</v>
      </c>
      <c r="G2374" s="133"/>
      <c r="H2374" s="307">
        <v>14600</v>
      </c>
      <c r="I2374" s="307"/>
      <c r="J2374" s="307"/>
      <c r="K2374" s="307">
        <f t="shared" si="1122"/>
        <v>14600</v>
      </c>
    </row>
    <row r="2375" spans="1:11" s="223" customFormat="1" hidden="1" x14ac:dyDescent="0.2">
      <c r="A2375" s="117" t="s">
        <v>815</v>
      </c>
      <c r="B2375" s="101" t="s">
        <v>991</v>
      </c>
      <c r="C2375" s="102">
        <v>559</v>
      </c>
      <c r="D2375" s="117"/>
      <c r="E2375" s="112">
        <v>313</v>
      </c>
      <c r="F2375" s="159"/>
      <c r="G2375" s="182"/>
      <c r="H2375" s="107">
        <f t="shared" ref="H2375:J2375" si="1165">H2376</f>
        <v>3000</v>
      </c>
      <c r="I2375" s="107">
        <f t="shared" si="1165"/>
        <v>0</v>
      </c>
      <c r="J2375" s="107">
        <f t="shared" si="1165"/>
        <v>0</v>
      </c>
      <c r="K2375" s="107">
        <f t="shared" si="1122"/>
        <v>3000</v>
      </c>
    </row>
    <row r="2376" spans="1:11" s="207" customFormat="1" hidden="1" x14ac:dyDescent="0.2">
      <c r="A2376" s="95" t="s">
        <v>815</v>
      </c>
      <c r="B2376" s="101" t="s">
        <v>991</v>
      </c>
      <c r="C2376" s="94">
        <v>559</v>
      </c>
      <c r="D2376" s="95" t="s">
        <v>101</v>
      </c>
      <c r="E2376" s="118">
        <v>3132</v>
      </c>
      <c r="F2376" s="141" t="s">
        <v>40</v>
      </c>
      <c r="G2376" s="133"/>
      <c r="H2376" s="307">
        <v>3000</v>
      </c>
      <c r="I2376" s="307"/>
      <c r="J2376" s="307"/>
      <c r="K2376" s="307">
        <f t="shared" si="1122"/>
        <v>3000</v>
      </c>
    </row>
    <row r="2377" spans="1:11" s="207" customFormat="1" hidden="1" x14ac:dyDescent="0.2">
      <c r="A2377" s="183" t="s">
        <v>815</v>
      </c>
      <c r="B2377" s="164" t="s">
        <v>991</v>
      </c>
      <c r="C2377" s="165">
        <v>559</v>
      </c>
      <c r="D2377" s="164"/>
      <c r="E2377" s="166">
        <v>32</v>
      </c>
      <c r="F2377" s="167"/>
      <c r="G2377" s="167"/>
      <c r="H2377" s="181">
        <f t="shared" ref="H2377:I2377" si="1166">H2378+H2380</f>
        <v>120000</v>
      </c>
      <c r="I2377" s="181">
        <f t="shared" si="1166"/>
        <v>73600</v>
      </c>
      <c r="J2377" s="181">
        <f t="shared" ref="J2377" si="1167">J2378+J2380</f>
        <v>0</v>
      </c>
      <c r="K2377" s="181">
        <f t="shared" si="1122"/>
        <v>46400</v>
      </c>
    </row>
    <row r="2378" spans="1:11" s="223" customFormat="1" hidden="1" x14ac:dyDescent="0.2">
      <c r="A2378" s="117" t="s">
        <v>815</v>
      </c>
      <c r="B2378" s="101" t="s">
        <v>991</v>
      </c>
      <c r="C2378" s="102">
        <v>559</v>
      </c>
      <c r="D2378" s="117"/>
      <c r="E2378" s="112">
        <v>321</v>
      </c>
      <c r="F2378" s="159"/>
      <c r="G2378" s="182"/>
      <c r="H2378" s="107">
        <f t="shared" ref="H2378:J2378" si="1168">H2379</f>
        <v>2400</v>
      </c>
      <c r="I2378" s="107">
        <f t="shared" si="1168"/>
        <v>0</v>
      </c>
      <c r="J2378" s="107">
        <f t="shared" si="1168"/>
        <v>0</v>
      </c>
      <c r="K2378" s="107">
        <f t="shared" si="1122"/>
        <v>2400</v>
      </c>
    </row>
    <row r="2379" spans="1:11" s="207" customFormat="1" ht="15" hidden="1" x14ac:dyDescent="0.2">
      <c r="A2379" s="95" t="s">
        <v>815</v>
      </c>
      <c r="B2379" s="93" t="s">
        <v>991</v>
      </c>
      <c r="C2379" s="94">
        <v>559</v>
      </c>
      <c r="D2379" s="95" t="s">
        <v>101</v>
      </c>
      <c r="E2379" s="118">
        <v>3211</v>
      </c>
      <c r="F2379" s="141" t="s">
        <v>42</v>
      </c>
      <c r="G2379" s="133"/>
      <c r="H2379" s="307">
        <v>2400</v>
      </c>
      <c r="I2379" s="307"/>
      <c r="J2379" s="307"/>
      <c r="K2379" s="307">
        <f t="shared" si="1122"/>
        <v>2400</v>
      </c>
    </row>
    <row r="2380" spans="1:11" s="223" customFormat="1" hidden="1" x14ac:dyDescent="0.2">
      <c r="A2380" s="117" t="s">
        <v>815</v>
      </c>
      <c r="B2380" s="101" t="s">
        <v>991</v>
      </c>
      <c r="C2380" s="102">
        <v>559</v>
      </c>
      <c r="D2380" s="117"/>
      <c r="E2380" s="112">
        <v>323</v>
      </c>
      <c r="F2380" s="159"/>
      <c r="G2380" s="182"/>
      <c r="H2380" s="107">
        <f t="shared" ref="H2380:I2380" si="1169">H2381+H2382</f>
        <v>117600</v>
      </c>
      <c r="I2380" s="107">
        <f t="shared" si="1169"/>
        <v>73600</v>
      </c>
      <c r="J2380" s="107">
        <f t="shared" ref="J2380" si="1170">J2381+J2382</f>
        <v>0</v>
      </c>
      <c r="K2380" s="107">
        <f t="shared" si="1122"/>
        <v>44000</v>
      </c>
    </row>
    <row r="2381" spans="1:11" s="207" customFormat="1" ht="15" hidden="1" x14ac:dyDescent="0.2">
      <c r="A2381" s="95" t="s">
        <v>815</v>
      </c>
      <c r="B2381" s="93" t="s">
        <v>991</v>
      </c>
      <c r="C2381" s="94">
        <v>559</v>
      </c>
      <c r="D2381" s="95" t="s">
        <v>101</v>
      </c>
      <c r="E2381" s="118">
        <v>3233</v>
      </c>
      <c r="F2381" s="141" t="s">
        <v>54</v>
      </c>
      <c r="G2381" s="133"/>
      <c r="H2381" s="307">
        <v>4000</v>
      </c>
      <c r="I2381" s="307"/>
      <c r="J2381" s="307"/>
      <c r="K2381" s="307">
        <f t="shared" si="1122"/>
        <v>4000</v>
      </c>
    </row>
    <row r="2382" spans="1:11" s="207" customFormat="1" ht="15" hidden="1" x14ac:dyDescent="0.2">
      <c r="A2382" s="95" t="s">
        <v>815</v>
      </c>
      <c r="B2382" s="93" t="s">
        <v>991</v>
      </c>
      <c r="C2382" s="94">
        <v>559</v>
      </c>
      <c r="D2382" s="95" t="s">
        <v>101</v>
      </c>
      <c r="E2382" s="118">
        <v>3237</v>
      </c>
      <c r="F2382" s="141" t="s">
        <v>58</v>
      </c>
      <c r="G2382" s="133"/>
      <c r="H2382" s="307">
        <v>113600</v>
      </c>
      <c r="I2382" s="307">
        <v>73600</v>
      </c>
      <c r="J2382" s="307"/>
      <c r="K2382" s="307">
        <f t="shared" si="1122"/>
        <v>40000</v>
      </c>
    </row>
    <row r="2383" spans="1:11" s="207" customFormat="1" hidden="1" x14ac:dyDescent="0.2">
      <c r="A2383" s="183" t="s">
        <v>815</v>
      </c>
      <c r="B2383" s="164" t="s">
        <v>991</v>
      </c>
      <c r="C2383" s="165">
        <v>559</v>
      </c>
      <c r="D2383" s="164"/>
      <c r="E2383" s="166">
        <v>42</v>
      </c>
      <c r="F2383" s="167"/>
      <c r="G2383" s="167"/>
      <c r="H2383" s="181">
        <f t="shared" ref="H2383:I2383" si="1171">H2384+H2386</f>
        <v>45600</v>
      </c>
      <c r="I2383" s="181">
        <f t="shared" si="1171"/>
        <v>0</v>
      </c>
      <c r="J2383" s="181">
        <f t="shared" ref="J2383" si="1172">J2384+J2386</f>
        <v>73600</v>
      </c>
      <c r="K2383" s="181">
        <f t="shared" si="1122"/>
        <v>119200</v>
      </c>
    </row>
    <row r="2384" spans="1:11" s="223" customFormat="1" hidden="1" x14ac:dyDescent="0.2">
      <c r="A2384" s="117" t="s">
        <v>815</v>
      </c>
      <c r="B2384" s="101" t="s">
        <v>991</v>
      </c>
      <c r="C2384" s="102">
        <v>559</v>
      </c>
      <c r="D2384" s="117"/>
      <c r="E2384" s="112">
        <v>422</v>
      </c>
      <c r="F2384" s="159"/>
      <c r="G2384" s="182"/>
      <c r="H2384" s="107">
        <f t="shared" ref="H2384:J2384" si="1173">H2385</f>
        <v>5600</v>
      </c>
      <c r="I2384" s="107">
        <f t="shared" si="1173"/>
        <v>0</v>
      </c>
      <c r="J2384" s="107">
        <f t="shared" si="1173"/>
        <v>0</v>
      </c>
      <c r="K2384" s="107">
        <f t="shared" si="1122"/>
        <v>5600</v>
      </c>
    </row>
    <row r="2385" spans="1:11" s="207" customFormat="1" ht="15" hidden="1" x14ac:dyDescent="0.2">
      <c r="A2385" s="95" t="s">
        <v>815</v>
      </c>
      <c r="B2385" s="93" t="s">
        <v>991</v>
      </c>
      <c r="C2385" s="94">
        <v>559</v>
      </c>
      <c r="D2385" s="95" t="s">
        <v>101</v>
      </c>
      <c r="E2385" s="118">
        <v>4221</v>
      </c>
      <c r="F2385" s="141" t="s">
        <v>74</v>
      </c>
      <c r="G2385" s="133"/>
      <c r="H2385" s="307">
        <v>5600</v>
      </c>
      <c r="I2385" s="307"/>
      <c r="J2385" s="307"/>
      <c r="K2385" s="307">
        <f t="shared" si="1122"/>
        <v>5600</v>
      </c>
    </row>
    <row r="2386" spans="1:11" s="223" customFormat="1" hidden="1" x14ac:dyDescent="0.2">
      <c r="A2386" s="117" t="s">
        <v>815</v>
      </c>
      <c r="B2386" s="101" t="s">
        <v>991</v>
      </c>
      <c r="C2386" s="102">
        <v>559</v>
      </c>
      <c r="D2386" s="117"/>
      <c r="E2386" s="112">
        <v>426</v>
      </c>
      <c r="F2386" s="159"/>
      <c r="G2386" s="182"/>
      <c r="H2386" s="107">
        <f t="shared" ref="H2386:J2386" si="1174">H2387</f>
        <v>40000</v>
      </c>
      <c r="I2386" s="107">
        <f t="shared" si="1174"/>
        <v>0</v>
      </c>
      <c r="J2386" s="107">
        <f t="shared" si="1174"/>
        <v>73600</v>
      </c>
      <c r="K2386" s="107">
        <f t="shared" si="1122"/>
        <v>113600</v>
      </c>
    </row>
    <row r="2387" spans="1:11" s="207" customFormat="1" ht="15" hidden="1" x14ac:dyDescent="0.2">
      <c r="A2387" s="95" t="s">
        <v>815</v>
      </c>
      <c r="B2387" s="93" t="s">
        <v>991</v>
      </c>
      <c r="C2387" s="94">
        <v>559</v>
      </c>
      <c r="D2387" s="95" t="s">
        <v>101</v>
      </c>
      <c r="E2387" s="118">
        <v>4262</v>
      </c>
      <c r="F2387" s="141" t="s">
        <v>218</v>
      </c>
      <c r="G2387" s="133"/>
      <c r="H2387" s="307">
        <v>40000</v>
      </c>
      <c r="I2387" s="307"/>
      <c r="J2387" s="307">
        <v>73600</v>
      </c>
      <c r="K2387" s="307">
        <f t="shared" si="1122"/>
        <v>113600</v>
      </c>
    </row>
    <row r="2388" spans="1:11" s="223" customFormat="1" ht="67.5" hidden="1" x14ac:dyDescent="0.2">
      <c r="A2388" s="195" t="s">
        <v>815</v>
      </c>
      <c r="B2388" s="170" t="s">
        <v>993</v>
      </c>
      <c r="C2388" s="170"/>
      <c r="D2388" s="170"/>
      <c r="E2388" s="171"/>
      <c r="F2388" s="173" t="s">
        <v>994</v>
      </c>
      <c r="G2388" s="174" t="s">
        <v>616</v>
      </c>
      <c r="H2388" s="248">
        <f t="shared" ref="H2388:I2388" si="1175">H2389+H2394+H2403+H2408+H2400+H2414</f>
        <v>206000</v>
      </c>
      <c r="I2388" s="248">
        <f t="shared" si="1175"/>
        <v>0</v>
      </c>
      <c r="J2388" s="248">
        <f t="shared" ref="J2388" si="1176">J2389+J2394+J2403+J2408+J2400+J2414</f>
        <v>0</v>
      </c>
      <c r="K2388" s="248">
        <f t="shared" si="1122"/>
        <v>206000</v>
      </c>
    </row>
    <row r="2389" spans="1:11" s="207" customFormat="1" hidden="1" x14ac:dyDescent="0.2">
      <c r="A2389" s="183" t="s">
        <v>815</v>
      </c>
      <c r="B2389" s="164" t="s">
        <v>993</v>
      </c>
      <c r="C2389" s="165">
        <v>43</v>
      </c>
      <c r="D2389" s="164"/>
      <c r="E2389" s="166">
        <v>31</v>
      </c>
      <c r="F2389" s="167"/>
      <c r="G2389" s="167"/>
      <c r="H2389" s="181">
        <f t="shared" ref="H2389:I2389" si="1177">H2390+H2392</f>
        <v>10200</v>
      </c>
      <c r="I2389" s="181">
        <f t="shared" si="1177"/>
        <v>0</v>
      </c>
      <c r="J2389" s="181">
        <f t="shared" ref="J2389" si="1178">J2390+J2392</f>
        <v>0</v>
      </c>
      <c r="K2389" s="181">
        <f t="shared" ref="K2389:K2452" si="1179">H2389-I2389+J2389</f>
        <v>10200</v>
      </c>
    </row>
    <row r="2390" spans="1:11" s="223" customFormat="1" hidden="1" x14ac:dyDescent="0.2">
      <c r="A2390" s="117" t="s">
        <v>815</v>
      </c>
      <c r="B2390" s="101" t="s">
        <v>993</v>
      </c>
      <c r="C2390" s="102">
        <v>43</v>
      </c>
      <c r="D2390" s="117"/>
      <c r="E2390" s="112">
        <v>311</v>
      </c>
      <c r="F2390" s="159"/>
      <c r="G2390" s="182"/>
      <c r="H2390" s="107">
        <f t="shared" ref="H2390:J2390" si="1180">H2391</f>
        <v>8500</v>
      </c>
      <c r="I2390" s="107">
        <f t="shared" si="1180"/>
        <v>0</v>
      </c>
      <c r="J2390" s="107">
        <f t="shared" si="1180"/>
        <v>0</v>
      </c>
      <c r="K2390" s="107">
        <f t="shared" si="1179"/>
        <v>8500</v>
      </c>
    </row>
    <row r="2391" spans="1:11" s="207" customFormat="1" hidden="1" x14ac:dyDescent="0.2">
      <c r="A2391" s="95" t="s">
        <v>815</v>
      </c>
      <c r="B2391" s="101" t="s">
        <v>993</v>
      </c>
      <c r="C2391" s="94">
        <v>43</v>
      </c>
      <c r="D2391" s="95" t="s">
        <v>101</v>
      </c>
      <c r="E2391" s="118">
        <v>3111</v>
      </c>
      <c r="F2391" s="145" t="s">
        <v>33</v>
      </c>
      <c r="G2391" s="133"/>
      <c r="H2391" s="307">
        <v>8500</v>
      </c>
      <c r="I2391" s="307"/>
      <c r="J2391" s="307"/>
      <c r="K2391" s="307">
        <f t="shared" si="1179"/>
        <v>8500</v>
      </c>
    </row>
    <row r="2392" spans="1:11" s="223" customFormat="1" hidden="1" x14ac:dyDescent="0.2">
      <c r="A2392" s="117" t="s">
        <v>815</v>
      </c>
      <c r="B2392" s="101" t="s">
        <v>993</v>
      </c>
      <c r="C2392" s="102">
        <v>43</v>
      </c>
      <c r="D2392" s="117"/>
      <c r="E2392" s="112">
        <v>313</v>
      </c>
      <c r="F2392" s="159"/>
      <c r="G2392" s="182"/>
      <c r="H2392" s="107">
        <f t="shared" ref="H2392:J2392" si="1181">H2393</f>
        <v>1700</v>
      </c>
      <c r="I2392" s="107">
        <f t="shared" si="1181"/>
        <v>0</v>
      </c>
      <c r="J2392" s="107">
        <f t="shared" si="1181"/>
        <v>0</v>
      </c>
      <c r="K2392" s="107">
        <f t="shared" si="1179"/>
        <v>1700</v>
      </c>
    </row>
    <row r="2393" spans="1:11" s="207" customFormat="1" hidden="1" x14ac:dyDescent="0.2">
      <c r="A2393" s="95" t="s">
        <v>815</v>
      </c>
      <c r="B2393" s="101" t="s">
        <v>993</v>
      </c>
      <c r="C2393" s="94">
        <v>43</v>
      </c>
      <c r="D2393" s="95" t="s">
        <v>101</v>
      </c>
      <c r="E2393" s="118">
        <v>3132</v>
      </c>
      <c r="F2393" s="141" t="s">
        <v>40</v>
      </c>
      <c r="G2393" s="133"/>
      <c r="H2393" s="307">
        <v>1700</v>
      </c>
      <c r="I2393" s="307"/>
      <c r="J2393" s="307"/>
      <c r="K2393" s="307">
        <f t="shared" si="1179"/>
        <v>1700</v>
      </c>
    </row>
    <row r="2394" spans="1:11" s="207" customFormat="1" hidden="1" x14ac:dyDescent="0.2">
      <c r="A2394" s="183" t="s">
        <v>815</v>
      </c>
      <c r="B2394" s="164" t="s">
        <v>993</v>
      </c>
      <c r="C2394" s="165">
        <v>43</v>
      </c>
      <c r="D2394" s="164"/>
      <c r="E2394" s="166">
        <v>32</v>
      </c>
      <c r="F2394" s="167"/>
      <c r="G2394" s="167"/>
      <c r="H2394" s="181">
        <f t="shared" ref="H2394:I2394" si="1182">H2395+H2397</f>
        <v>21000</v>
      </c>
      <c r="I2394" s="181">
        <f t="shared" si="1182"/>
        <v>0</v>
      </c>
      <c r="J2394" s="181">
        <f t="shared" ref="J2394" si="1183">J2395+J2397</f>
        <v>0</v>
      </c>
      <c r="K2394" s="181">
        <f t="shared" si="1179"/>
        <v>21000</v>
      </c>
    </row>
    <row r="2395" spans="1:11" s="223" customFormat="1" hidden="1" x14ac:dyDescent="0.2">
      <c r="A2395" s="117" t="s">
        <v>815</v>
      </c>
      <c r="B2395" s="101" t="s">
        <v>993</v>
      </c>
      <c r="C2395" s="102">
        <v>43</v>
      </c>
      <c r="D2395" s="117"/>
      <c r="E2395" s="112">
        <v>321</v>
      </c>
      <c r="F2395" s="159"/>
      <c r="G2395" s="182"/>
      <c r="H2395" s="107">
        <f t="shared" ref="H2395:J2395" si="1184">H2396</f>
        <v>1400</v>
      </c>
      <c r="I2395" s="107">
        <f t="shared" si="1184"/>
        <v>0</v>
      </c>
      <c r="J2395" s="107">
        <f t="shared" si="1184"/>
        <v>0</v>
      </c>
      <c r="K2395" s="107">
        <f t="shared" si="1179"/>
        <v>1400</v>
      </c>
    </row>
    <row r="2396" spans="1:11" s="207" customFormat="1" ht="15" hidden="1" x14ac:dyDescent="0.2">
      <c r="A2396" s="95" t="s">
        <v>815</v>
      </c>
      <c r="B2396" s="93" t="s">
        <v>993</v>
      </c>
      <c r="C2396" s="94">
        <v>43</v>
      </c>
      <c r="D2396" s="95" t="s">
        <v>101</v>
      </c>
      <c r="E2396" s="118">
        <v>3211</v>
      </c>
      <c r="F2396" s="141" t="s">
        <v>42</v>
      </c>
      <c r="G2396" s="133"/>
      <c r="H2396" s="307">
        <v>1400</v>
      </c>
      <c r="I2396" s="307"/>
      <c r="J2396" s="307"/>
      <c r="K2396" s="307">
        <f t="shared" si="1179"/>
        <v>1400</v>
      </c>
    </row>
    <row r="2397" spans="1:11" s="223" customFormat="1" hidden="1" x14ac:dyDescent="0.2">
      <c r="A2397" s="117" t="s">
        <v>815</v>
      </c>
      <c r="B2397" s="101" t="s">
        <v>993</v>
      </c>
      <c r="C2397" s="102">
        <v>43</v>
      </c>
      <c r="D2397" s="117"/>
      <c r="E2397" s="112">
        <v>323</v>
      </c>
      <c r="F2397" s="159"/>
      <c r="G2397" s="182"/>
      <c r="H2397" s="107">
        <f t="shared" ref="H2397:I2397" si="1185">H2398+H2399</f>
        <v>19600</v>
      </c>
      <c r="I2397" s="107">
        <f t="shared" si="1185"/>
        <v>0</v>
      </c>
      <c r="J2397" s="107">
        <f t="shared" ref="J2397" si="1186">J2398+J2399</f>
        <v>0</v>
      </c>
      <c r="K2397" s="107">
        <f t="shared" si="1179"/>
        <v>19600</v>
      </c>
    </row>
    <row r="2398" spans="1:11" s="207" customFormat="1" ht="15" hidden="1" x14ac:dyDescent="0.2">
      <c r="A2398" s="95" t="s">
        <v>815</v>
      </c>
      <c r="B2398" s="93" t="s">
        <v>993</v>
      </c>
      <c r="C2398" s="94">
        <v>43</v>
      </c>
      <c r="D2398" s="95" t="s">
        <v>101</v>
      </c>
      <c r="E2398" s="118">
        <v>3233</v>
      </c>
      <c r="F2398" s="141" t="s">
        <v>54</v>
      </c>
      <c r="G2398" s="133"/>
      <c r="H2398" s="307">
        <v>800</v>
      </c>
      <c r="I2398" s="307"/>
      <c r="J2398" s="307"/>
      <c r="K2398" s="307">
        <f t="shared" si="1179"/>
        <v>800</v>
      </c>
    </row>
    <row r="2399" spans="1:11" s="207" customFormat="1" ht="15" hidden="1" x14ac:dyDescent="0.2">
      <c r="A2399" s="95" t="s">
        <v>815</v>
      </c>
      <c r="B2399" s="93" t="s">
        <v>993</v>
      </c>
      <c r="C2399" s="94">
        <v>43</v>
      </c>
      <c r="D2399" s="95" t="s">
        <v>101</v>
      </c>
      <c r="E2399" s="118">
        <v>3237</v>
      </c>
      <c r="F2399" s="141" t="s">
        <v>58</v>
      </c>
      <c r="G2399" s="133"/>
      <c r="H2399" s="307">
        <v>18800</v>
      </c>
      <c r="I2399" s="307"/>
      <c r="J2399" s="307"/>
      <c r="K2399" s="307">
        <f t="shared" si="1179"/>
        <v>18800</v>
      </c>
    </row>
    <row r="2400" spans="1:11" s="207" customFormat="1" hidden="1" x14ac:dyDescent="0.2">
      <c r="A2400" s="183" t="s">
        <v>815</v>
      </c>
      <c r="B2400" s="164" t="s">
        <v>993</v>
      </c>
      <c r="C2400" s="165">
        <v>43</v>
      </c>
      <c r="D2400" s="164"/>
      <c r="E2400" s="166">
        <v>42</v>
      </c>
      <c r="F2400" s="167"/>
      <c r="G2400" s="167"/>
      <c r="H2400" s="181">
        <f t="shared" ref="H2400:J2401" si="1187">H2401</f>
        <v>10000</v>
      </c>
      <c r="I2400" s="181">
        <f t="shared" si="1187"/>
        <v>0</v>
      </c>
      <c r="J2400" s="181">
        <f t="shared" si="1187"/>
        <v>0</v>
      </c>
      <c r="K2400" s="181">
        <f t="shared" si="1179"/>
        <v>10000</v>
      </c>
    </row>
    <row r="2401" spans="1:11" s="223" customFormat="1" hidden="1" x14ac:dyDescent="0.2">
      <c r="A2401" s="117" t="s">
        <v>815</v>
      </c>
      <c r="B2401" s="101" t="s">
        <v>993</v>
      </c>
      <c r="C2401" s="102">
        <v>43</v>
      </c>
      <c r="D2401" s="117"/>
      <c r="E2401" s="112">
        <v>422</v>
      </c>
      <c r="F2401" s="159"/>
      <c r="G2401" s="182"/>
      <c r="H2401" s="107">
        <f t="shared" si="1187"/>
        <v>10000</v>
      </c>
      <c r="I2401" s="107">
        <f t="shared" si="1187"/>
        <v>0</v>
      </c>
      <c r="J2401" s="107">
        <f t="shared" si="1187"/>
        <v>0</v>
      </c>
      <c r="K2401" s="107">
        <f t="shared" si="1179"/>
        <v>10000</v>
      </c>
    </row>
    <row r="2402" spans="1:11" s="207" customFormat="1" ht="15" hidden="1" x14ac:dyDescent="0.2">
      <c r="A2402" s="95" t="s">
        <v>815</v>
      </c>
      <c r="B2402" s="93" t="s">
        <v>993</v>
      </c>
      <c r="C2402" s="94">
        <v>43</v>
      </c>
      <c r="D2402" s="95" t="s">
        <v>101</v>
      </c>
      <c r="E2402" s="118">
        <v>4221</v>
      </c>
      <c r="F2402" s="141" t="s">
        <v>74</v>
      </c>
      <c r="G2402" s="133"/>
      <c r="H2402" s="307">
        <v>10000</v>
      </c>
      <c r="I2402" s="307"/>
      <c r="J2402" s="307"/>
      <c r="K2402" s="307">
        <f t="shared" si="1179"/>
        <v>10000</v>
      </c>
    </row>
    <row r="2403" spans="1:11" s="207" customFormat="1" hidden="1" x14ac:dyDescent="0.2">
      <c r="A2403" s="183" t="s">
        <v>815</v>
      </c>
      <c r="B2403" s="164" t="s">
        <v>993</v>
      </c>
      <c r="C2403" s="165">
        <v>559</v>
      </c>
      <c r="D2403" s="164"/>
      <c r="E2403" s="166">
        <v>31</v>
      </c>
      <c r="F2403" s="167"/>
      <c r="G2403" s="167"/>
      <c r="H2403" s="181">
        <f t="shared" ref="H2403:I2403" si="1188">H2404+H2406</f>
        <v>40800</v>
      </c>
      <c r="I2403" s="181">
        <f t="shared" si="1188"/>
        <v>0</v>
      </c>
      <c r="J2403" s="181">
        <f t="shared" ref="J2403" si="1189">J2404+J2406</f>
        <v>0</v>
      </c>
      <c r="K2403" s="181">
        <f t="shared" si="1179"/>
        <v>40800</v>
      </c>
    </row>
    <row r="2404" spans="1:11" s="223" customFormat="1" hidden="1" x14ac:dyDescent="0.2">
      <c r="A2404" s="117" t="s">
        <v>815</v>
      </c>
      <c r="B2404" s="101" t="s">
        <v>993</v>
      </c>
      <c r="C2404" s="102">
        <v>559</v>
      </c>
      <c r="D2404" s="117"/>
      <c r="E2404" s="112">
        <v>311</v>
      </c>
      <c r="F2404" s="159"/>
      <c r="G2404" s="182"/>
      <c r="H2404" s="107">
        <f t="shared" ref="H2404:J2404" si="1190">H2405</f>
        <v>34000</v>
      </c>
      <c r="I2404" s="107">
        <f t="shared" si="1190"/>
        <v>0</v>
      </c>
      <c r="J2404" s="107">
        <f t="shared" si="1190"/>
        <v>0</v>
      </c>
      <c r="K2404" s="107">
        <f t="shared" si="1179"/>
        <v>34000</v>
      </c>
    </row>
    <row r="2405" spans="1:11" s="207" customFormat="1" hidden="1" x14ac:dyDescent="0.2">
      <c r="A2405" s="95" t="s">
        <v>815</v>
      </c>
      <c r="B2405" s="101" t="s">
        <v>993</v>
      </c>
      <c r="C2405" s="94">
        <v>559</v>
      </c>
      <c r="D2405" s="95" t="s">
        <v>101</v>
      </c>
      <c r="E2405" s="118">
        <v>3111</v>
      </c>
      <c r="F2405" s="145" t="s">
        <v>33</v>
      </c>
      <c r="G2405" s="133"/>
      <c r="H2405" s="307">
        <v>34000</v>
      </c>
      <c r="I2405" s="307"/>
      <c r="J2405" s="307"/>
      <c r="K2405" s="307">
        <f t="shared" si="1179"/>
        <v>34000</v>
      </c>
    </row>
    <row r="2406" spans="1:11" s="223" customFormat="1" hidden="1" x14ac:dyDescent="0.2">
      <c r="A2406" s="117" t="s">
        <v>815</v>
      </c>
      <c r="B2406" s="101" t="s">
        <v>993</v>
      </c>
      <c r="C2406" s="102">
        <v>559</v>
      </c>
      <c r="D2406" s="117"/>
      <c r="E2406" s="112">
        <v>313</v>
      </c>
      <c r="F2406" s="159"/>
      <c r="G2406" s="182"/>
      <c r="H2406" s="107">
        <f t="shared" ref="H2406:J2406" si="1191">H2407</f>
        <v>6800</v>
      </c>
      <c r="I2406" s="107">
        <f t="shared" si="1191"/>
        <v>0</v>
      </c>
      <c r="J2406" s="107">
        <f t="shared" si="1191"/>
        <v>0</v>
      </c>
      <c r="K2406" s="107">
        <f t="shared" si="1179"/>
        <v>6800</v>
      </c>
    </row>
    <row r="2407" spans="1:11" s="207" customFormat="1" hidden="1" x14ac:dyDescent="0.2">
      <c r="A2407" s="95" t="s">
        <v>815</v>
      </c>
      <c r="B2407" s="101" t="s">
        <v>993</v>
      </c>
      <c r="C2407" s="94">
        <v>559</v>
      </c>
      <c r="D2407" s="95" t="s">
        <v>101</v>
      </c>
      <c r="E2407" s="118">
        <v>3132</v>
      </c>
      <c r="F2407" s="141" t="s">
        <v>40</v>
      </c>
      <c r="G2407" s="133"/>
      <c r="H2407" s="307">
        <v>6800</v>
      </c>
      <c r="I2407" s="307"/>
      <c r="J2407" s="307"/>
      <c r="K2407" s="307">
        <f t="shared" si="1179"/>
        <v>6800</v>
      </c>
    </row>
    <row r="2408" spans="1:11" s="207" customFormat="1" hidden="1" x14ac:dyDescent="0.2">
      <c r="A2408" s="183" t="s">
        <v>815</v>
      </c>
      <c r="B2408" s="164" t="s">
        <v>993</v>
      </c>
      <c r="C2408" s="165">
        <v>559</v>
      </c>
      <c r="D2408" s="164"/>
      <c r="E2408" s="166">
        <v>32</v>
      </c>
      <c r="F2408" s="167"/>
      <c r="G2408" s="167"/>
      <c r="H2408" s="181">
        <f t="shared" ref="H2408:I2408" si="1192">H2409+H2411</f>
        <v>84000</v>
      </c>
      <c r="I2408" s="181">
        <f t="shared" si="1192"/>
        <v>0</v>
      </c>
      <c r="J2408" s="181">
        <f t="shared" ref="J2408" si="1193">J2409+J2411</f>
        <v>0</v>
      </c>
      <c r="K2408" s="181">
        <f t="shared" si="1179"/>
        <v>84000</v>
      </c>
    </row>
    <row r="2409" spans="1:11" s="223" customFormat="1" hidden="1" x14ac:dyDescent="0.2">
      <c r="A2409" s="117" t="s">
        <v>815</v>
      </c>
      <c r="B2409" s="101" t="s">
        <v>993</v>
      </c>
      <c r="C2409" s="102">
        <v>559</v>
      </c>
      <c r="D2409" s="117"/>
      <c r="E2409" s="112">
        <v>321</v>
      </c>
      <c r="F2409" s="159"/>
      <c r="G2409" s="182"/>
      <c r="H2409" s="107">
        <f t="shared" ref="H2409:J2409" si="1194">H2410</f>
        <v>5600</v>
      </c>
      <c r="I2409" s="107">
        <f t="shared" si="1194"/>
        <v>0</v>
      </c>
      <c r="J2409" s="107">
        <f t="shared" si="1194"/>
        <v>0</v>
      </c>
      <c r="K2409" s="107">
        <f t="shared" si="1179"/>
        <v>5600</v>
      </c>
    </row>
    <row r="2410" spans="1:11" s="207" customFormat="1" ht="15" hidden="1" x14ac:dyDescent="0.2">
      <c r="A2410" s="95" t="s">
        <v>815</v>
      </c>
      <c r="B2410" s="93" t="s">
        <v>993</v>
      </c>
      <c r="C2410" s="94">
        <v>559</v>
      </c>
      <c r="D2410" s="95" t="s">
        <v>101</v>
      </c>
      <c r="E2410" s="118">
        <v>3211</v>
      </c>
      <c r="F2410" s="141" t="s">
        <v>42</v>
      </c>
      <c r="G2410" s="133"/>
      <c r="H2410" s="307">
        <v>5600</v>
      </c>
      <c r="I2410" s="307"/>
      <c r="J2410" s="307"/>
      <c r="K2410" s="307">
        <f t="shared" si="1179"/>
        <v>5600</v>
      </c>
    </row>
    <row r="2411" spans="1:11" s="223" customFormat="1" hidden="1" x14ac:dyDescent="0.2">
      <c r="A2411" s="117" t="s">
        <v>815</v>
      </c>
      <c r="B2411" s="101" t="s">
        <v>993</v>
      </c>
      <c r="C2411" s="102">
        <v>559</v>
      </c>
      <c r="D2411" s="117"/>
      <c r="E2411" s="112">
        <v>323</v>
      </c>
      <c r="F2411" s="159"/>
      <c r="G2411" s="182"/>
      <c r="H2411" s="107">
        <f t="shared" ref="H2411:I2411" si="1195">H2412+H2413</f>
        <v>78400</v>
      </c>
      <c r="I2411" s="107">
        <f t="shared" si="1195"/>
        <v>0</v>
      </c>
      <c r="J2411" s="107">
        <f t="shared" ref="J2411" si="1196">J2412+J2413</f>
        <v>0</v>
      </c>
      <c r="K2411" s="107">
        <f t="shared" si="1179"/>
        <v>78400</v>
      </c>
    </row>
    <row r="2412" spans="1:11" s="207" customFormat="1" ht="15" hidden="1" x14ac:dyDescent="0.2">
      <c r="A2412" s="95" t="s">
        <v>815</v>
      </c>
      <c r="B2412" s="93" t="s">
        <v>993</v>
      </c>
      <c r="C2412" s="94">
        <v>559</v>
      </c>
      <c r="D2412" s="95" t="s">
        <v>101</v>
      </c>
      <c r="E2412" s="118">
        <v>3233</v>
      </c>
      <c r="F2412" s="141" t="s">
        <v>54</v>
      </c>
      <c r="G2412" s="133"/>
      <c r="H2412" s="307">
        <v>3200</v>
      </c>
      <c r="I2412" s="307"/>
      <c r="J2412" s="307"/>
      <c r="K2412" s="307">
        <f t="shared" si="1179"/>
        <v>3200</v>
      </c>
    </row>
    <row r="2413" spans="1:11" s="207" customFormat="1" ht="15" hidden="1" x14ac:dyDescent="0.2">
      <c r="A2413" s="95" t="s">
        <v>815</v>
      </c>
      <c r="B2413" s="93" t="s">
        <v>993</v>
      </c>
      <c r="C2413" s="94">
        <v>559</v>
      </c>
      <c r="D2413" s="95" t="s">
        <v>101</v>
      </c>
      <c r="E2413" s="118">
        <v>3237</v>
      </c>
      <c r="F2413" s="141" t="s">
        <v>58</v>
      </c>
      <c r="G2413" s="133"/>
      <c r="H2413" s="307">
        <v>75200</v>
      </c>
      <c r="I2413" s="307"/>
      <c r="J2413" s="307"/>
      <c r="K2413" s="307">
        <f t="shared" si="1179"/>
        <v>75200</v>
      </c>
    </row>
    <row r="2414" spans="1:11" s="207" customFormat="1" hidden="1" x14ac:dyDescent="0.2">
      <c r="A2414" s="183" t="s">
        <v>815</v>
      </c>
      <c r="B2414" s="164" t="s">
        <v>993</v>
      </c>
      <c r="C2414" s="165">
        <v>559</v>
      </c>
      <c r="D2414" s="164"/>
      <c r="E2414" s="166">
        <v>42</v>
      </c>
      <c r="F2414" s="167"/>
      <c r="G2414" s="167"/>
      <c r="H2414" s="181">
        <f t="shared" ref="H2414:J2415" si="1197">H2415</f>
        <v>40000</v>
      </c>
      <c r="I2414" s="181">
        <f t="shared" si="1197"/>
        <v>0</v>
      </c>
      <c r="J2414" s="181">
        <f t="shared" si="1197"/>
        <v>0</v>
      </c>
      <c r="K2414" s="181">
        <f t="shared" si="1179"/>
        <v>40000</v>
      </c>
    </row>
    <row r="2415" spans="1:11" s="223" customFormat="1" hidden="1" x14ac:dyDescent="0.2">
      <c r="A2415" s="117" t="s">
        <v>815</v>
      </c>
      <c r="B2415" s="101" t="s">
        <v>993</v>
      </c>
      <c r="C2415" s="102">
        <v>559</v>
      </c>
      <c r="D2415" s="117"/>
      <c r="E2415" s="112">
        <v>422</v>
      </c>
      <c r="F2415" s="159"/>
      <c r="G2415" s="182"/>
      <c r="H2415" s="107">
        <f t="shared" si="1197"/>
        <v>40000</v>
      </c>
      <c r="I2415" s="107">
        <f t="shared" si="1197"/>
        <v>0</v>
      </c>
      <c r="J2415" s="107">
        <f t="shared" si="1197"/>
        <v>0</v>
      </c>
      <c r="K2415" s="107">
        <f t="shared" si="1179"/>
        <v>40000</v>
      </c>
    </row>
    <row r="2416" spans="1:11" s="207" customFormat="1" ht="15" hidden="1" x14ac:dyDescent="0.2">
      <c r="A2416" s="95" t="s">
        <v>815</v>
      </c>
      <c r="B2416" s="93" t="s">
        <v>993</v>
      </c>
      <c r="C2416" s="94">
        <v>559</v>
      </c>
      <c r="D2416" s="95" t="s">
        <v>101</v>
      </c>
      <c r="E2416" s="118">
        <v>4221</v>
      </c>
      <c r="F2416" s="141" t="s">
        <v>74</v>
      </c>
      <c r="G2416" s="133"/>
      <c r="H2416" s="307">
        <v>40000</v>
      </c>
      <c r="I2416" s="307"/>
      <c r="J2416" s="307"/>
      <c r="K2416" s="307">
        <f t="shared" si="1179"/>
        <v>40000</v>
      </c>
    </row>
    <row r="2417" spans="1:11" s="223" customFormat="1" ht="78.75" hidden="1" x14ac:dyDescent="0.2">
      <c r="A2417" s="195" t="s">
        <v>815</v>
      </c>
      <c r="B2417" s="170" t="s">
        <v>995</v>
      </c>
      <c r="C2417" s="170"/>
      <c r="D2417" s="170"/>
      <c r="E2417" s="171"/>
      <c r="F2417" s="173" t="s">
        <v>996</v>
      </c>
      <c r="G2417" s="174" t="s">
        <v>616</v>
      </c>
      <c r="H2417" s="248">
        <f t="shared" ref="H2417:I2417" si="1198">H2418+H2423+H2434+H2439+H2429+H2445</f>
        <v>126500</v>
      </c>
      <c r="I2417" s="248">
        <f t="shared" si="1198"/>
        <v>0</v>
      </c>
      <c r="J2417" s="248">
        <f t="shared" ref="J2417" si="1199">J2418+J2423+J2434+J2439+J2429+J2445</f>
        <v>26000</v>
      </c>
      <c r="K2417" s="248">
        <f t="shared" si="1179"/>
        <v>152500</v>
      </c>
    </row>
    <row r="2418" spans="1:11" s="207" customFormat="1" hidden="1" x14ac:dyDescent="0.2">
      <c r="A2418" s="183" t="s">
        <v>815</v>
      </c>
      <c r="B2418" s="164" t="s">
        <v>995</v>
      </c>
      <c r="C2418" s="165">
        <v>43</v>
      </c>
      <c r="D2418" s="164"/>
      <c r="E2418" s="166">
        <v>31</v>
      </c>
      <c r="F2418" s="167"/>
      <c r="G2418" s="167"/>
      <c r="H2418" s="181">
        <f t="shared" ref="H2418:I2418" si="1200">H2419+H2421</f>
        <v>15600</v>
      </c>
      <c r="I2418" s="181">
        <f t="shared" si="1200"/>
        <v>0</v>
      </c>
      <c r="J2418" s="181">
        <f t="shared" ref="J2418" si="1201">J2419+J2421</f>
        <v>0</v>
      </c>
      <c r="K2418" s="181">
        <f t="shared" si="1179"/>
        <v>15600</v>
      </c>
    </row>
    <row r="2419" spans="1:11" s="223" customFormat="1" hidden="1" x14ac:dyDescent="0.2">
      <c r="A2419" s="117" t="s">
        <v>815</v>
      </c>
      <c r="B2419" s="101" t="s">
        <v>995</v>
      </c>
      <c r="C2419" s="102">
        <v>43</v>
      </c>
      <c r="D2419" s="117"/>
      <c r="E2419" s="112">
        <v>311</v>
      </c>
      <c r="F2419" s="159"/>
      <c r="G2419" s="182"/>
      <c r="H2419" s="107">
        <f t="shared" ref="H2419:J2419" si="1202">H2420</f>
        <v>13000</v>
      </c>
      <c r="I2419" s="107">
        <f t="shared" si="1202"/>
        <v>0</v>
      </c>
      <c r="J2419" s="107">
        <f t="shared" si="1202"/>
        <v>0</v>
      </c>
      <c r="K2419" s="107">
        <f t="shared" si="1179"/>
        <v>13000</v>
      </c>
    </row>
    <row r="2420" spans="1:11" s="207" customFormat="1" hidden="1" x14ac:dyDescent="0.2">
      <c r="A2420" s="95" t="s">
        <v>815</v>
      </c>
      <c r="B2420" s="101" t="s">
        <v>995</v>
      </c>
      <c r="C2420" s="94">
        <v>43</v>
      </c>
      <c r="D2420" s="95" t="s">
        <v>101</v>
      </c>
      <c r="E2420" s="118">
        <v>3111</v>
      </c>
      <c r="F2420" s="145" t="s">
        <v>33</v>
      </c>
      <c r="G2420" s="133"/>
      <c r="H2420" s="307">
        <v>13000</v>
      </c>
      <c r="I2420" s="307"/>
      <c r="J2420" s="307"/>
      <c r="K2420" s="307">
        <f t="shared" si="1179"/>
        <v>13000</v>
      </c>
    </row>
    <row r="2421" spans="1:11" s="223" customFormat="1" hidden="1" x14ac:dyDescent="0.2">
      <c r="A2421" s="117" t="s">
        <v>815</v>
      </c>
      <c r="B2421" s="101" t="s">
        <v>995</v>
      </c>
      <c r="C2421" s="102">
        <v>43</v>
      </c>
      <c r="D2421" s="117"/>
      <c r="E2421" s="112">
        <v>313</v>
      </c>
      <c r="F2421" s="159"/>
      <c r="G2421" s="182"/>
      <c r="H2421" s="107">
        <f t="shared" ref="H2421:J2421" si="1203">H2422</f>
        <v>2600</v>
      </c>
      <c r="I2421" s="107">
        <f t="shared" si="1203"/>
        <v>0</v>
      </c>
      <c r="J2421" s="107">
        <f t="shared" si="1203"/>
        <v>0</v>
      </c>
      <c r="K2421" s="107">
        <f t="shared" si="1179"/>
        <v>2600</v>
      </c>
    </row>
    <row r="2422" spans="1:11" s="207" customFormat="1" hidden="1" x14ac:dyDescent="0.2">
      <c r="A2422" s="95" t="s">
        <v>815</v>
      </c>
      <c r="B2422" s="101" t="s">
        <v>995</v>
      </c>
      <c r="C2422" s="94">
        <v>43</v>
      </c>
      <c r="D2422" s="95" t="s">
        <v>101</v>
      </c>
      <c r="E2422" s="118">
        <v>3132</v>
      </c>
      <c r="F2422" s="141" t="s">
        <v>40</v>
      </c>
      <c r="G2422" s="133"/>
      <c r="H2422" s="307">
        <v>2600</v>
      </c>
      <c r="I2422" s="307"/>
      <c r="J2422" s="307"/>
      <c r="K2422" s="307">
        <f t="shared" si="1179"/>
        <v>2600</v>
      </c>
    </row>
    <row r="2423" spans="1:11" s="207" customFormat="1" hidden="1" x14ac:dyDescent="0.2">
      <c r="A2423" s="183" t="s">
        <v>815</v>
      </c>
      <c r="B2423" s="164" t="s">
        <v>995</v>
      </c>
      <c r="C2423" s="165">
        <v>43</v>
      </c>
      <c r="D2423" s="164"/>
      <c r="E2423" s="166">
        <v>32</v>
      </c>
      <c r="F2423" s="167"/>
      <c r="G2423" s="167"/>
      <c r="H2423" s="181">
        <f t="shared" ref="H2423:I2423" si="1204">H2424+H2426</f>
        <v>5700</v>
      </c>
      <c r="I2423" s="181">
        <f t="shared" si="1204"/>
        <v>0</v>
      </c>
      <c r="J2423" s="181">
        <f t="shared" ref="J2423" si="1205">J2424+J2426</f>
        <v>0</v>
      </c>
      <c r="K2423" s="181">
        <f t="shared" si="1179"/>
        <v>5700</v>
      </c>
    </row>
    <row r="2424" spans="1:11" s="223" customFormat="1" hidden="1" x14ac:dyDescent="0.2">
      <c r="A2424" s="117" t="s">
        <v>815</v>
      </c>
      <c r="B2424" s="101" t="s">
        <v>995</v>
      </c>
      <c r="C2424" s="102">
        <v>43</v>
      </c>
      <c r="D2424" s="117"/>
      <c r="E2424" s="112">
        <v>321</v>
      </c>
      <c r="F2424" s="159"/>
      <c r="G2424" s="182"/>
      <c r="H2424" s="107">
        <f t="shared" ref="H2424:J2424" si="1206">H2425</f>
        <v>1600</v>
      </c>
      <c r="I2424" s="107">
        <f t="shared" si="1206"/>
        <v>0</v>
      </c>
      <c r="J2424" s="107">
        <f t="shared" si="1206"/>
        <v>0</v>
      </c>
      <c r="K2424" s="107">
        <f t="shared" si="1179"/>
        <v>1600</v>
      </c>
    </row>
    <row r="2425" spans="1:11" s="207" customFormat="1" ht="15" hidden="1" x14ac:dyDescent="0.2">
      <c r="A2425" s="95" t="s">
        <v>815</v>
      </c>
      <c r="B2425" s="93" t="s">
        <v>995</v>
      </c>
      <c r="C2425" s="94">
        <v>43</v>
      </c>
      <c r="D2425" s="95" t="s">
        <v>101</v>
      </c>
      <c r="E2425" s="118">
        <v>3211</v>
      </c>
      <c r="F2425" s="141" t="s">
        <v>42</v>
      </c>
      <c r="G2425" s="133"/>
      <c r="H2425" s="307">
        <v>1600</v>
      </c>
      <c r="I2425" s="307"/>
      <c r="J2425" s="307"/>
      <c r="K2425" s="307">
        <f t="shared" si="1179"/>
        <v>1600</v>
      </c>
    </row>
    <row r="2426" spans="1:11" s="223" customFormat="1" hidden="1" x14ac:dyDescent="0.2">
      <c r="A2426" s="117" t="s">
        <v>815</v>
      </c>
      <c r="B2426" s="101" t="s">
        <v>995</v>
      </c>
      <c r="C2426" s="102">
        <v>43</v>
      </c>
      <c r="D2426" s="117"/>
      <c r="E2426" s="112">
        <v>323</v>
      </c>
      <c r="F2426" s="159"/>
      <c r="G2426" s="182"/>
      <c r="H2426" s="107">
        <f t="shared" ref="H2426:I2426" si="1207">H2427+H2428</f>
        <v>4100</v>
      </c>
      <c r="I2426" s="107">
        <f t="shared" si="1207"/>
        <v>0</v>
      </c>
      <c r="J2426" s="107">
        <f t="shared" ref="J2426" si="1208">J2427+J2428</f>
        <v>0</v>
      </c>
      <c r="K2426" s="107">
        <f t="shared" si="1179"/>
        <v>4100</v>
      </c>
    </row>
    <row r="2427" spans="1:11" s="207" customFormat="1" ht="15" hidden="1" x14ac:dyDescent="0.2">
      <c r="A2427" s="95" t="s">
        <v>815</v>
      </c>
      <c r="B2427" s="93" t="s">
        <v>995</v>
      </c>
      <c r="C2427" s="94">
        <v>43</v>
      </c>
      <c r="D2427" s="95" t="s">
        <v>101</v>
      </c>
      <c r="E2427" s="118">
        <v>3233</v>
      </c>
      <c r="F2427" s="141" t="s">
        <v>54</v>
      </c>
      <c r="G2427" s="133"/>
      <c r="H2427" s="307">
        <v>500</v>
      </c>
      <c r="I2427" s="307"/>
      <c r="J2427" s="307"/>
      <c r="K2427" s="307">
        <f t="shared" si="1179"/>
        <v>500</v>
      </c>
    </row>
    <row r="2428" spans="1:11" s="207" customFormat="1" ht="15" hidden="1" x14ac:dyDescent="0.2">
      <c r="A2428" s="95" t="s">
        <v>815</v>
      </c>
      <c r="B2428" s="93" t="s">
        <v>995</v>
      </c>
      <c r="C2428" s="94">
        <v>43</v>
      </c>
      <c r="D2428" s="95" t="s">
        <v>101</v>
      </c>
      <c r="E2428" s="118">
        <v>3237</v>
      </c>
      <c r="F2428" s="141" t="s">
        <v>58</v>
      </c>
      <c r="G2428" s="133"/>
      <c r="H2428" s="307">
        <v>3600</v>
      </c>
      <c r="I2428" s="307"/>
      <c r="J2428" s="307"/>
      <c r="K2428" s="307">
        <f t="shared" si="1179"/>
        <v>3600</v>
      </c>
    </row>
    <row r="2429" spans="1:11" s="207" customFormat="1" hidden="1" x14ac:dyDescent="0.2">
      <c r="A2429" s="183" t="s">
        <v>815</v>
      </c>
      <c r="B2429" s="164" t="s">
        <v>995</v>
      </c>
      <c r="C2429" s="165">
        <v>43</v>
      </c>
      <c r="D2429" s="164"/>
      <c r="E2429" s="166">
        <v>42</v>
      </c>
      <c r="F2429" s="167"/>
      <c r="G2429" s="167"/>
      <c r="H2429" s="181">
        <f t="shared" ref="H2429:I2429" si="1209">H2430+H2432</f>
        <v>4000</v>
      </c>
      <c r="I2429" s="181">
        <f t="shared" si="1209"/>
        <v>0</v>
      </c>
      <c r="J2429" s="181">
        <f t="shared" ref="J2429" si="1210">J2430+J2432</f>
        <v>5200</v>
      </c>
      <c r="K2429" s="181">
        <f t="shared" si="1179"/>
        <v>9200</v>
      </c>
    </row>
    <row r="2430" spans="1:11" s="223" customFormat="1" hidden="1" x14ac:dyDescent="0.2">
      <c r="A2430" s="117" t="s">
        <v>815</v>
      </c>
      <c r="B2430" s="101" t="s">
        <v>995</v>
      </c>
      <c r="C2430" s="102">
        <v>43</v>
      </c>
      <c r="D2430" s="117"/>
      <c r="E2430" s="112">
        <v>423</v>
      </c>
      <c r="F2430" s="159"/>
      <c r="G2430" s="182"/>
      <c r="H2430" s="107">
        <f t="shared" ref="H2430:J2430" si="1211">H2431</f>
        <v>3400</v>
      </c>
      <c r="I2430" s="107">
        <f t="shared" si="1211"/>
        <v>0</v>
      </c>
      <c r="J2430" s="107">
        <f t="shared" si="1211"/>
        <v>4600</v>
      </c>
      <c r="K2430" s="107">
        <f t="shared" si="1179"/>
        <v>8000</v>
      </c>
    </row>
    <row r="2431" spans="1:11" s="207" customFormat="1" ht="15" hidden="1" x14ac:dyDescent="0.2">
      <c r="A2431" s="95" t="s">
        <v>815</v>
      </c>
      <c r="B2431" s="93" t="s">
        <v>995</v>
      </c>
      <c r="C2431" s="94">
        <v>43</v>
      </c>
      <c r="D2431" s="95" t="s">
        <v>101</v>
      </c>
      <c r="E2431" s="118">
        <v>4231</v>
      </c>
      <c r="F2431" s="141" t="s">
        <v>241</v>
      </c>
      <c r="G2431" s="133"/>
      <c r="H2431" s="307">
        <v>3400</v>
      </c>
      <c r="I2431" s="307"/>
      <c r="J2431" s="307">
        <v>4600</v>
      </c>
      <c r="K2431" s="307">
        <f t="shared" si="1179"/>
        <v>8000</v>
      </c>
    </row>
    <row r="2432" spans="1:11" s="223" customFormat="1" hidden="1" x14ac:dyDescent="0.2">
      <c r="A2432" s="117" t="s">
        <v>815</v>
      </c>
      <c r="B2432" s="101" t="s">
        <v>995</v>
      </c>
      <c r="C2432" s="102">
        <v>43</v>
      </c>
      <c r="D2432" s="117"/>
      <c r="E2432" s="112">
        <v>426</v>
      </c>
      <c r="F2432" s="159"/>
      <c r="G2432" s="182"/>
      <c r="H2432" s="107">
        <f t="shared" ref="H2432:J2432" si="1212">H2433</f>
        <v>600</v>
      </c>
      <c r="I2432" s="107">
        <f t="shared" si="1212"/>
        <v>0</v>
      </c>
      <c r="J2432" s="107">
        <f t="shared" si="1212"/>
        <v>600</v>
      </c>
      <c r="K2432" s="107">
        <f t="shared" si="1179"/>
        <v>1200</v>
      </c>
    </row>
    <row r="2433" spans="1:11" s="207" customFormat="1" ht="15" hidden="1" x14ac:dyDescent="0.2">
      <c r="A2433" s="95" t="s">
        <v>815</v>
      </c>
      <c r="B2433" s="93" t="s">
        <v>995</v>
      </c>
      <c r="C2433" s="94">
        <v>43</v>
      </c>
      <c r="D2433" s="95" t="s">
        <v>101</v>
      </c>
      <c r="E2433" s="118">
        <v>4262</v>
      </c>
      <c r="F2433" s="141" t="s">
        <v>218</v>
      </c>
      <c r="G2433" s="133"/>
      <c r="H2433" s="307">
        <v>600</v>
      </c>
      <c r="I2433" s="307"/>
      <c r="J2433" s="307">
        <v>600</v>
      </c>
      <c r="K2433" s="307">
        <f t="shared" si="1179"/>
        <v>1200</v>
      </c>
    </row>
    <row r="2434" spans="1:11" s="207" customFormat="1" hidden="1" x14ac:dyDescent="0.2">
      <c r="A2434" s="183" t="s">
        <v>815</v>
      </c>
      <c r="B2434" s="164" t="s">
        <v>995</v>
      </c>
      <c r="C2434" s="165">
        <v>559</v>
      </c>
      <c r="D2434" s="164"/>
      <c r="E2434" s="166">
        <v>31</v>
      </c>
      <c r="F2434" s="167"/>
      <c r="G2434" s="167"/>
      <c r="H2434" s="181">
        <f t="shared" ref="H2434:I2434" si="1213">H2435+H2437</f>
        <v>62400</v>
      </c>
      <c r="I2434" s="181">
        <f t="shared" si="1213"/>
        <v>0</v>
      </c>
      <c r="J2434" s="181">
        <f t="shared" ref="J2434" si="1214">J2435+J2437</f>
        <v>0</v>
      </c>
      <c r="K2434" s="181">
        <f t="shared" si="1179"/>
        <v>62400</v>
      </c>
    </row>
    <row r="2435" spans="1:11" s="223" customFormat="1" hidden="1" x14ac:dyDescent="0.2">
      <c r="A2435" s="117" t="s">
        <v>815</v>
      </c>
      <c r="B2435" s="101" t="s">
        <v>995</v>
      </c>
      <c r="C2435" s="102">
        <v>559</v>
      </c>
      <c r="D2435" s="117"/>
      <c r="E2435" s="112">
        <v>311</v>
      </c>
      <c r="F2435" s="159"/>
      <c r="G2435" s="182"/>
      <c r="H2435" s="107">
        <f t="shared" ref="H2435:J2435" si="1215">H2436</f>
        <v>52100</v>
      </c>
      <c r="I2435" s="107">
        <f t="shared" si="1215"/>
        <v>0</v>
      </c>
      <c r="J2435" s="107">
        <f t="shared" si="1215"/>
        <v>0</v>
      </c>
      <c r="K2435" s="107">
        <f t="shared" si="1179"/>
        <v>52100</v>
      </c>
    </row>
    <row r="2436" spans="1:11" s="207" customFormat="1" hidden="1" x14ac:dyDescent="0.2">
      <c r="A2436" s="95" t="s">
        <v>815</v>
      </c>
      <c r="B2436" s="101" t="s">
        <v>995</v>
      </c>
      <c r="C2436" s="94">
        <v>559</v>
      </c>
      <c r="D2436" s="95" t="s">
        <v>101</v>
      </c>
      <c r="E2436" s="118">
        <v>3111</v>
      </c>
      <c r="F2436" s="145" t="s">
        <v>33</v>
      </c>
      <c r="G2436" s="133"/>
      <c r="H2436" s="307">
        <v>52100</v>
      </c>
      <c r="I2436" s="307"/>
      <c r="J2436" s="307"/>
      <c r="K2436" s="307">
        <f t="shared" si="1179"/>
        <v>52100</v>
      </c>
    </row>
    <row r="2437" spans="1:11" s="223" customFormat="1" hidden="1" x14ac:dyDescent="0.2">
      <c r="A2437" s="117" t="s">
        <v>815</v>
      </c>
      <c r="B2437" s="101" t="s">
        <v>995</v>
      </c>
      <c r="C2437" s="102">
        <v>559</v>
      </c>
      <c r="D2437" s="117"/>
      <c r="E2437" s="112">
        <v>313</v>
      </c>
      <c r="F2437" s="159"/>
      <c r="G2437" s="182"/>
      <c r="H2437" s="107">
        <f t="shared" ref="H2437:J2437" si="1216">H2438</f>
        <v>10300</v>
      </c>
      <c r="I2437" s="107">
        <f t="shared" si="1216"/>
        <v>0</v>
      </c>
      <c r="J2437" s="107">
        <f t="shared" si="1216"/>
        <v>0</v>
      </c>
      <c r="K2437" s="107">
        <f t="shared" si="1179"/>
        <v>10300</v>
      </c>
    </row>
    <row r="2438" spans="1:11" s="207" customFormat="1" hidden="1" x14ac:dyDescent="0.2">
      <c r="A2438" s="95" t="s">
        <v>815</v>
      </c>
      <c r="B2438" s="101" t="s">
        <v>995</v>
      </c>
      <c r="C2438" s="94">
        <v>559</v>
      </c>
      <c r="D2438" s="95" t="s">
        <v>101</v>
      </c>
      <c r="E2438" s="118">
        <v>3132</v>
      </c>
      <c r="F2438" s="141" t="s">
        <v>40</v>
      </c>
      <c r="G2438" s="133"/>
      <c r="H2438" s="307">
        <v>10300</v>
      </c>
      <c r="I2438" s="307"/>
      <c r="J2438" s="307"/>
      <c r="K2438" s="307">
        <f t="shared" si="1179"/>
        <v>10300</v>
      </c>
    </row>
    <row r="2439" spans="1:11" s="207" customFormat="1" hidden="1" x14ac:dyDescent="0.2">
      <c r="A2439" s="183" t="s">
        <v>815</v>
      </c>
      <c r="B2439" s="164" t="s">
        <v>995</v>
      </c>
      <c r="C2439" s="165">
        <v>559</v>
      </c>
      <c r="D2439" s="164"/>
      <c r="E2439" s="166">
        <v>32</v>
      </c>
      <c r="F2439" s="167"/>
      <c r="G2439" s="167"/>
      <c r="H2439" s="181">
        <f t="shared" ref="H2439:I2439" si="1217">H2440+H2442</f>
        <v>22800</v>
      </c>
      <c r="I2439" s="181">
        <f t="shared" si="1217"/>
        <v>0</v>
      </c>
      <c r="J2439" s="181">
        <f t="shared" ref="J2439" si="1218">J2440+J2442</f>
        <v>0</v>
      </c>
      <c r="K2439" s="181">
        <f t="shared" si="1179"/>
        <v>22800</v>
      </c>
    </row>
    <row r="2440" spans="1:11" s="223" customFormat="1" hidden="1" x14ac:dyDescent="0.2">
      <c r="A2440" s="117" t="s">
        <v>815</v>
      </c>
      <c r="B2440" s="101" t="s">
        <v>995</v>
      </c>
      <c r="C2440" s="102">
        <v>559</v>
      </c>
      <c r="D2440" s="117"/>
      <c r="E2440" s="112">
        <v>321</v>
      </c>
      <c r="F2440" s="159"/>
      <c r="G2440" s="182"/>
      <c r="H2440" s="107">
        <f t="shared" ref="H2440:J2440" si="1219">H2441</f>
        <v>6400</v>
      </c>
      <c r="I2440" s="107">
        <f t="shared" si="1219"/>
        <v>0</v>
      </c>
      <c r="J2440" s="107">
        <f t="shared" si="1219"/>
        <v>0</v>
      </c>
      <c r="K2440" s="107">
        <f t="shared" si="1179"/>
        <v>6400</v>
      </c>
    </row>
    <row r="2441" spans="1:11" s="207" customFormat="1" ht="15" hidden="1" x14ac:dyDescent="0.2">
      <c r="A2441" s="95" t="s">
        <v>815</v>
      </c>
      <c r="B2441" s="93" t="s">
        <v>995</v>
      </c>
      <c r="C2441" s="94">
        <v>559</v>
      </c>
      <c r="D2441" s="95" t="s">
        <v>101</v>
      </c>
      <c r="E2441" s="118">
        <v>3211</v>
      </c>
      <c r="F2441" s="141" t="s">
        <v>42</v>
      </c>
      <c r="G2441" s="133"/>
      <c r="H2441" s="307">
        <v>6400</v>
      </c>
      <c r="I2441" s="307"/>
      <c r="J2441" s="307"/>
      <c r="K2441" s="307">
        <f t="shared" si="1179"/>
        <v>6400</v>
      </c>
    </row>
    <row r="2442" spans="1:11" s="223" customFormat="1" hidden="1" x14ac:dyDescent="0.2">
      <c r="A2442" s="117" t="s">
        <v>815</v>
      </c>
      <c r="B2442" s="101" t="s">
        <v>995</v>
      </c>
      <c r="C2442" s="102">
        <v>559</v>
      </c>
      <c r="D2442" s="117"/>
      <c r="E2442" s="112">
        <v>323</v>
      </c>
      <c r="F2442" s="159"/>
      <c r="G2442" s="182"/>
      <c r="H2442" s="107">
        <f t="shared" ref="H2442:I2442" si="1220">H2443+H2444</f>
        <v>16400</v>
      </c>
      <c r="I2442" s="107">
        <f t="shared" si="1220"/>
        <v>0</v>
      </c>
      <c r="J2442" s="107">
        <f t="shared" ref="J2442" si="1221">J2443+J2444</f>
        <v>0</v>
      </c>
      <c r="K2442" s="107">
        <f t="shared" si="1179"/>
        <v>16400</v>
      </c>
    </row>
    <row r="2443" spans="1:11" s="207" customFormat="1" ht="15" hidden="1" x14ac:dyDescent="0.2">
      <c r="A2443" s="95" t="s">
        <v>815</v>
      </c>
      <c r="B2443" s="93" t="s">
        <v>995</v>
      </c>
      <c r="C2443" s="94">
        <v>559</v>
      </c>
      <c r="D2443" s="95" t="s">
        <v>101</v>
      </c>
      <c r="E2443" s="118">
        <v>3233</v>
      </c>
      <c r="F2443" s="141" t="s">
        <v>54</v>
      </c>
      <c r="G2443" s="133"/>
      <c r="H2443" s="307">
        <v>2000</v>
      </c>
      <c r="I2443" s="307"/>
      <c r="J2443" s="307"/>
      <c r="K2443" s="307">
        <f t="shared" si="1179"/>
        <v>2000</v>
      </c>
    </row>
    <row r="2444" spans="1:11" s="207" customFormat="1" ht="15" hidden="1" x14ac:dyDescent="0.2">
      <c r="A2444" s="95" t="s">
        <v>815</v>
      </c>
      <c r="B2444" s="93" t="s">
        <v>995</v>
      </c>
      <c r="C2444" s="94">
        <v>559</v>
      </c>
      <c r="D2444" s="95" t="s">
        <v>101</v>
      </c>
      <c r="E2444" s="118">
        <v>3237</v>
      </c>
      <c r="F2444" s="141" t="s">
        <v>58</v>
      </c>
      <c r="G2444" s="133"/>
      <c r="H2444" s="307">
        <v>14400</v>
      </c>
      <c r="I2444" s="307"/>
      <c r="J2444" s="307"/>
      <c r="K2444" s="307">
        <f t="shared" si="1179"/>
        <v>14400</v>
      </c>
    </row>
    <row r="2445" spans="1:11" s="207" customFormat="1" hidden="1" x14ac:dyDescent="0.2">
      <c r="A2445" s="183" t="s">
        <v>815</v>
      </c>
      <c r="B2445" s="164" t="s">
        <v>995</v>
      </c>
      <c r="C2445" s="165">
        <v>559</v>
      </c>
      <c r="D2445" s="164"/>
      <c r="E2445" s="166">
        <v>42</v>
      </c>
      <c r="F2445" s="167"/>
      <c r="G2445" s="167"/>
      <c r="H2445" s="181">
        <f t="shared" ref="H2445:I2445" si="1222">H2446+H2448</f>
        <v>16000</v>
      </c>
      <c r="I2445" s="181">
        <f t="shared" si="1222"/>
        <v>0</v>
      </c>
      <c r="J2445" s="181">
        <f t="shared" ref="J2445" si="1223">J2446+J2448</f>
        <v>20800</v>
      </c>
      <c r="K2445" s="181">
        <f t="shared" si="1179"/>
        <v>36800</v>
      </c>
    </row>
    <row r="2446" spans="1:11" s="223" customFormat="1" hidden="1" x14ac:dyDescent="0.2">
      <c r="A2446" s="117" t="s">
        <v>815</v>
      </c>
      <c r="B2446" s="101" t="s">
        <v>995</v>
      </c>
      <c r="C2446" s="102">
        <v>559</v>
      </c>
      <c r="D2446" s="117"/>
      <c r="E2446" s="112">
        <v>423</v>
      </c>
      <c r="F2446" s="159"/>
      <c r="G2446" s="182"/>
      <c r="H2446" s="107">
        <f t="shared" ref="H2446:J2446" si="1224">H2447</f>
        <v>13600</v>
      </c>
      <c r="I2446" s="107">
        <f t="shared" si="1224"/>
        <v>0</v>
      </c>
      <c r="J2446" s="107">
        <f t="shared" si="1224"/>
        <v>18400</v>
      </c>
      <c r="K2446" s="107">
        <f t="shared" si="1179"/>
        <v>32000</v>
      </c>
    </row>
    <row r="2447" spans="1:11" s="207" customFormat="1" ht="15" hidden="1" x14ac:dyDescent="0.2">
      <c r="A2447" s="95" t="s">
        <v>815</v>
      </c>
      <c r="B2447" s="93" t="s">
        <v>995</v>
      </c>
      <c r="C2447" s="94">
        <v>559</v>
      </c>
      <c r="D2447" s="95" t="s">
        <v>101</v>
      </c>
      <c r="E2447" s="118">
        <v>4231</v>
      </c>
      <c r="F2447" s="141" t="s">
        <v>241</v>
      </c>
      <c r="G2447" s="133"/>
      <c r="H2447" s="307">
        <v>13600</v>
      </c>
      <c r="I2447" s="307"/>
      <c r="J2447" s="307">
        <v>18400</v>
      </c>
      <c r="K2447" s="307">
        <f t="shared" si="1179"/>
        <v>32000</v>
      </c>
    </row>
    <row r="2448" spans="1:11" s="223" customFormat="1" hidden="1" x14ac:dyDescent="0.2">
      <c r="A2448" s="117" t="s">
        <v>815</v>
      </c>
      <c r="B2448" s="101" t="s">
        <v>995</v>
      </c>
      <c r="C2448" s="102">
        <v>559</v>
      </c>
      <c r="D2448" s="117"/>
      <c r="E2448" s="112">
        <v>426</v>
      </c>
      <c r="F2448" s="159"/>
      <c r="G2448" s="182"/>
      <c r="H2448" s="107">
        <f t="shared" ref="H2448:J2448" si="1225">H2449</f>
        <v>2400</v>
      </c>
      <c r="I2448" s="107">
        <f t="shared" si="1225"/>
        <v>0</v>
      </c>
      <c r="J2448" s="107">
        <f t="shared" si="1225"/>
        <v>2400</v>
      </c>
      <c r="K2448" s="107">
        <f t="shared" si="1179"/>
        <v>4800</v>
      </c>
    </row>
    <row r="2449" spans="1:11" s="207" customFormat="1" ht="15" hidden="1" x14ac:dyDescent="0.2">
      <c r="A2449" s="95" t="s">
        <v>815</v>
      </c>
      <c r="B2449" s="93" t="s">
        <v>995</v>
      </c>
      <c r="C2449" s="94">
        <v>559</v>
      </c>
      <c r="D2449" s="95" t="s">
        <v>101</v>
      </c>
      <c r="E2449" s="118">
        <v>4262</v>
      </c>
      <c r="F2449" s="141" t="s">
        <v>218</v>
      </c>
      <c r="G2449" s="133"/>
      <c r="H2449" s="307">
        <v>2400</v>
      </c>
      <c r="I2449" s="307"/>
      <c r="J2449" s="307">
        <v>2400</v>
      </c>
      <c r="K2449" s="307">
        <f t="shared" si="1179"/>
        <v>4800</v>
      </c>
    </row>
    <row r="2450" spans="1:11" hidden="1" x14ac:dyDescent="0.2">
      <c r="A2450" s="198" t="s">
        <v>819</v>
      </c>
      <c r="B2450" s="371" t="s">
        <v>820</v>
      </c>
      <c r="C2450" s="371"/>
      <c r="D2450" s="371"/>
      <c r="E2450" s="371"/>
      <c r="F2450" s="144" t="s">
        <v>821</v>
      </c>
      <c r="G2450" s="116"/>
      <c r="H2450" s="245">
        <f>H2451+H2500+H2507+H2522+H2526+H2555</f>
        <v>10500116</v>
      </c>
      <c r="I2450" s="245">
        <f t="shared" ref="I2450:J2450" si="1226">I2451+I2500+I2507+I2522+I2526+I2555</f>
        <v>5000</v>
      </c>
      <c r="J2450" s="245">
        <f t="shared" si="1226"/>
        <v>104800</v>
      </c>
      <c r="K2450" s="245">
        <f t="shared" si="1179"/>
        <v>10599916</v>
      </c>
    </row>
    <row r="2451" spans="1:11" ht="33.75" hidden="1" x14ac:dyDescent="0.2">
      <c r="A2451" s="195" t="s">
        <v>819</v>
      </c>
      <c r="B2451" s="170" t="s">
        <v>822</v>
      </c>
      <c r="C2451" s="170"/>
      <c r="D2451" s="170"/>
      <c r="E2451" s="171"/>
      <c r="F2451" s="173" t="s">
        <v>823</v>
      </c>
      <c r="G2451" s="174" t="s">
        <v>652</v>
      </c>
      <c r="H2451" s="248">
        <f>H2452+H2461+H2484+H2492</f>
        <v>143600</v>
      </c>
      <c r="I2451" s="248">
        <f>I2452+I2461+I2484+I2492</f>
        <v>0</v>
      </c>
      <c r="J2451" s="248">
        <f>J2452+J2461+J2484+J2492</f>
        <v>49800</v>
      </c>
      <c r="K2451" s="248">
        <f t="shared" si="1179"/>
        <v>193400</v>
      </c>
    </row>
    <row r="2452" spans="1:11" hidden="1" x14ac:dyDescent="0.25">
      <c r="A2452" s="183" t="s">
        <v>819</v>
      </c>
      <c r="B2452" s="164" t="s">
        <v>822</v>
      </c>
      <c r="C2452" s="185">
        <v>43</v>
      </c>
      <c r="D2452" s="164"/>
      <c r="E2452" s="166">
        <v>31</v>
      </c>
      <c r="F2452" s="167"/>
      <c r="G2452" s="167"/>
      <c r="H2452" s="181">
        <f t="shared" ref="H2452:I2452" si="1227">H2453+H2457+H2459</f>
        <v>59000</v>
      </c>
      <c r="I2452" s="181">
        <f t="shared" si="1227"/>
        <v>0</v>
      </c>
      <c r="J2452" s="181">
        <f t="shared" ref="J2452" si="1228">J2453+J2457+J2459</f>
        <v>2000</v>
      </c>
      <c r="K2452" s="181">
        <f t="shared" si="1179"/>
        <v>61000</v>
      </c>
    </row>
    <row r="2453" spans="1:11" hidden="1" x14ac:dyDescent="0.2">
      <c r="A2453" s="117" t="s">
        <v>819</v>
      </c>
      <c r="B2453" s="101" t="s">
        <v>822</v>
      </c>
      <c r="C2453" s="102">
        <v>43</v>
      </c>
      <c r="D2453" s="117"/>
      <c r="E2453" s="112">
        <v>311</v>
      </c>
      <c r="F2453" s="140"/>
      <c r="G2453" s="182"/>
      <c r="H2453" s="107">
        <f t="shared" ref="H2453:I2453" si="1229">SUM(H2454:H2456)</f>
        <v>42000</v>
      </c>
      <c r="I2453" s="107">
        <f t="shared" si="1229"/>
        <v>0</v>
      </c>
      <c r="J2453" s="107">
        <f t="shared" ref="J2453" si="1230">SUM(J2454:J2456)</f>
        <v>2000</v>
      </c>
      <c r="K2453" s="107">
        <f t="shared" ref="K2453:K2516" si="1231">H2453-I2453+J2453</f>
        <v>44000</v>
      </c>
    </row>
    <row r="2454" spans="1:11" ht="15" hidden="1" x14ac:dyDescent="0.2">
      <c r="A2454" s="95" t="s">
        <v>819</v>
      </c>
      <c r="B2454" s="93" t="s">
        <v>822</v>
      </c>
      <c r="C2454" s="94">
        <v>43</v>
      </c>
      <c r="D2454" s="95" t="s">
        <v>101</v>
      </c>
      <c r="E2454" s="137">
        <v>3111</v>
      </c>
      <c r="F2454" s="142" t="s">
        <v>33</v>
      </c>
      <c r="H2454" s="228">
        <v>41000</v>
      </c>
      <c r="I2454" s="228"/>
      <c r="J2454" s="228"/>
      <c r="K2454" s="228">
        <f t="shared" si="1231"/>
        <v>41000</v>
      </c>
    </row>
    <row r="2455" spans="1:11" ht="15" hidden="1" x14ac:dyDescent="0.2">
      <c r="A2455" s="95" t="s">
        <v>819</v>
      </c>
      <c r="B2455" s="93" t="s">
        <v>822</v>
      </c>
      <c r="C2455" s="94">
        <v>43</v>
      </c>
      <c r="D2455" s="95" t="s">
        <v>101</v>
      </c>
      <c r="E2455" s="137">
        <v>3112</v>
      </c>
      <c r="F2455" s="142" t="s">
        <v>871</v>
      </c>
      <c r="H2455" s="228"/>
      <c r="I2455" s="228"/>
      <c r="J2455" s="228">
        <v>2000</v>
      </c>
      <c r="K2455" s="228">
        <f t="shared" si="1231"/>
        <v>2000</v>
      </c>
    </row>
    <row r="2456" spans="1:11" ht="15" hidden="1" x14ac:dyDescent="0.2">
      <c r="A2456" s="95" t="s">
        <v>819</v>
      </c>
      <c r="B2456" s="93" t="s">
        <v>822</v>
      </c>
      <c r="C2456" s="94">
        <v>43</v>
      </c>
      <c r="D2456" s="95" t="s">
        <v>101</v>
      </c>
      <c r="E2456" s="118">
        <v>3113</v>
      </c>
      <c r="F2456" s="141" t="s">
        <v>35</v>
      </c>
      <c r="H2456" s="228">
        <v>1000</v>
      </c>
      <c r="I2456" s="228"/>
      <c r="J2456" s="228"/>
      <c r="K2456" s="228">
        <f t="shared" si="1231"/>
        <v>1000</v>
      </c>
    </row>
    <row r="2457" spans="1:11" hidden="1" x14ac:dyDescent="0.2">
      <c r="A2457" s="117" t="s">
        <v>819</v>
      </c>
      <c r="B2457" s="101" t="s">
        <v>822</v>
      </c>
      <c r="C2457" s="102">
        <v>43</v>
      </c>
      <c r="D2457" s="117"/>
      <c r="E2457" s="104">
        <v>312</v>
      </c>
      <c r="F2457" s="140"/>
      <c r="G2457" s="182"/>
      <c r="H2457" s="107">
        <f t="shared" ref="H2457:J2457" si="1232">H2458</f>
        <v>10000</v>
      </c>
      <c r="I2457" s="107">
        <f t="shared" si="1232"/>
        <v>0</v>
      </c>
      <c r="J2457" s="107">
        <f t="shared" si="1232"/>
        <v>0</v>
      </c>
      <c r="K2457" s="107">
        <f t="shared" si="1231"/>
        <v>10000</v>
      </c>
    </row>
    <row r="2458" spans="1:11" ht="15" hidden="1" x14ac:dyDescent="0.2">
      <c r="A2458" s="95" t="s">
        <v>819</v>
      </c>
      <c r="B2458" s="93" t="s">
        <v>822</v>
      </c>
      <c r="C2458" s="94">
        <v>43</v>
      </c>
      <c r="D2458" s="95" t="s">
        <v>101</v>
      </c>
      <c r="E2458" s="137">
        <v>3121</v>
      </c>
      <c r="F2458" s="142" t="s">
        <v>38</v>
      </c>
      <c r="H2458" s="228">
        <v>10000</v>
      </c>
      <c r="I2458" s="228"/>
      <c r="J2458" s="228"/>
      <c r="K2458" s="228">
        <f t="shared" si="1231"/>
        <v>10000</v>
      </c>
    </row>
    <row r="2459" spans="1:11" hidden="1" x14ac:dyDescent="0.2">
      <c r="A2459" s="117" t="s">
        <v>819</v>
      </c>
      <c r="B2459" s="101" t="s">
        <v>822</v>
      </c>
      <c r="C2459" s="102">
        <v>43</v>
      </c>
      <c r="D2459" s="117"/>
      <c r="E2459" s="104">
        <v>313</v>
      </c>
      <c r="F2459" s="140"/>
      <c r="G2459" s="182"/>
      <c r="H2459" s="107">
        <f t="shared" ref="H2459:J2459" si="1233">H2460</f>
        <v>7000</v>
      </c>
      <c r="I2459" s="107">
        <f t="shared" si="1233"/>
        <v>0</v>
      </c>
      <c r="J2459" s="107">
        <f t="shared" si="1233"/>
        <v>0</v>
      </c>
      <c r="K2459" s="107">
        <f t="shared" si="1231"/>
        <v>7000</v>
      </c>
    </row>
    <row r="2460" spans="1:11" ht="15" hidden="1" x14ac:dyDescent="0.2">
      <c r="A2460" s="95" t="s">
        <v>819</v>
      </c>
      <c r="B2460" s="93" t="s">
        <v>822</v>
      </c>
      <c r="C2460" s="94">
        <v>43</v>
      </c>
      <c r="D2460" s="95" t="s">
        <v>101</v>
      </c>
      <c r="E2460" s="137">
        <v>3132</v>
      </c>
      <c r="F2460" s="142" t="s">
        <v>40</v>
      </c>
      <c r="H2460" s="228">
        <v>7000</v>
      </c>
      <c r="I2460" s="228"/>
      <c r="J2460" s="228"/>
      <c r="K2460" s="228">
        <f t="shared" si="1231"/>
        <v>7000</v>
      </c>
    </row>
    <row r="2461" spans="1:11" hidden="1" x14ac:dyDescent="0.25">
      <c r="A2461" s="183" t="s">
        <v>819</v>
      </c>
      <c r="B2461" s="164" t="s">
        <v>822</v>
      </c>
      <c r="C2461" s="185">
        <v>43</v>
      </c>
      <c r="D2461" s="164"/>
      <c r="E2461" s="166">
        <v>32</v>
      </c>
      <c r="F2461" s="167"/>
      <c r="G2461" s="167"/>
      <c r="H2461" s="181">
        <f t="shared" ref="H2461:I2461" si="1234">H2462+H2466+H2471+H2478</f>
        <v>74000</v>
      </c>
      <c r="I2461" s="181">
        <f t="shared" si="1234"/>
        <v>0</v>
      </c>
      <c r="J2461" s="181">
        <f t="shared" ref="J2461" si="1235">J2462+J2466+J2471+J2478</f>
        <v>7000</v>
      </c>
      <c r="K2461" s="181">
        <f t="shared" si="1231"/>
        <v>81000</v>
      </c>
    </row>
    <row r="2462" spans="1:11" hidden="1" x14ac:dyDescent="0.2">
      <c r="A2462" s="117" t="s">
        <v>819</v>
      </c>
      <c r="B2462" s="101" t="s">
        <v>822</v>
      </c>
      <c r="C2462" s="102">
        <v>43</v>
      </c>
      <c r="D2462" s="117"/>
      <c r="E2462" s="112">
        <v>321</v>
      </c>
      <c r="F2462" s="140"/>
      <c r="G2462" s="182"/>
      <c r="H2462" s="107">
        <f t="shared" ref="H2462:I2462" si="1236">SUM(H2463:H2465)</f>
        <v>6500</v>
      </c>
      <c r="I2462" s="107">
        <f t="shared" si="1236"/>
        <v>0</v>
      </c>
      <c r="J2462" s="107">
        <f t="shared" ref="J2462" si="1237">SUM(J2463:J2465)</f>
        <v>5000</v>
      </c>
      <c r="K2462" s="107">
        <f t="shared" si="1231"/>
        <v>11500</v>
      </c>
    </row>
    <row r="2463" spans="1:11" ht="15" hidden="1" x14ac:dyDescent="0.2">
      <c r="A2463" s="95" t="s">
        <v>819</v>
      </c>
      <c r="B2463" s="93" t="s">
        <v>822</v>
      </c>
      <c r="C2463" s="94">
        <v>43</v>
      </c>
      <c r="D2463" s="95" t="s">
        <v>101</v>
      </c>
      <c r="E2463" s="118">
        <v>3211</v>
      </c>
      <c r="F2463" s="141" t="s">
        <v>42</v>
      </c>
      <c r="H2463" s="228">
        <v>5000</v>
      </c>
      <c r="I2463" s="228"/>
      <c r="J2463" s="228">
        <v>5000</v>
      </c>
      <c r="K2463" s="228">
        <f t="shared" si="1231"/>
        <v>10000</v>
      </c>
    </row>
    <row r="2464" spans="1:11" ht="30" hidden="1" x14ac:dyDescent="0.2">
      <c r="A2464" s="95" t="s">
        <v>819</v>
      </c>
      <c r="B2464" s="93" t="s">
        <v>822</v>
      </c>
      <c r="C2464" s="94">
        <v>43</v>
      </c>
      <c r="D2464" s="95" t="s">
        <v>101</v>
      </c>
      <c r="E2464" s="118">
        <v>3212</v>
      </c>
      <c r="F2464" s="141" t="s">
        <v>43</v>
      </c>
      <c r="H2464" s="228">
        <v>1000</v>
      </c>
      <c r="I2464" s="228"/>
      <c r="J2464" s="228"/>
      <c r="K2464" s="228">
        <f t="shared" si="1231"/>
        <v>1000</v>
      </c>
    </row>
    <row r="2465" spans="1:11" ht="15" hidden="1" x14ac:dyDescent="0.2">
      <c r="A2465" s="95" t="s">
        <v>819</v>
      </c>
      <c r="B2465" s="93" t="s">
        <v>822</v>
      </c>
      <c r="C2465" s="94">
        <v>43</v>
      </c>
      <c r="D2465" s="95" t="s">
        <v>101</v>
      </c>
      <c r="E2465" s="118">
        <v>3214</v>
      </c>
      <c r="F2465" s="141" t="s">
        <v>45</v>
      </c>
      <c r="H2465" s="228">
        <v>500</v>
      </c>
      <c r="I2465" s="228"/>
      <c r="J2465" s="228"/>
      <c r="K2465" s="228">
        <f t="shared" si="1231"/>
        <v>500</v>
      </c>
    </row>
    <row r="2466" spans="1:11" hidden="1" x14ac:dyDescent="0.2">
      <c r="A2466" s="117" t="s">
        <v>819</v>
      </c>
      <c r="B2466" s="101" t="s">
        <v>822</v>
      </c>
      <c r="C2466" s="102">
        <v>43</v>
      </c>
      <c r="D2466" s="117"/>
      <c r="E2466" s="112">
        <v>322</v>
      </c>
      <c r="F2466" s="140"/>
      <c r="G2466" s="182"/>
      <c r="H2466" s="107">
        <f t="shared" ref="H2466:I2466" si="1238">SUM(H2467:H2470)</f>
        <v>10500</v>
      </c>
      <c r="I2466" s="107">
        <f t="shared" si="1238"/>
        <v>0</v>
      </c>
      <c r="J2466" s="107">
        <f t="shared" ref="J2466" si="1239">SUM(J2467:J2470)</f>
        <v>0</v>
      </c>
      <c r="K2466" s="107">
        <f t="shared" si="1231"/>
        <v>10500</v>
      </c>
    </row>
    <row r="2467" spans="1:11" ht="15" hidden="1" x14ac:dyDescent="0.2">
      <c r="A2467" s="95" t="s">
        <v>819</v>
      </c>
      <c r="B2467" s="93" t="s">
        <v>822</v>
      </c>
      <c r="C2467" s="94">
        <v>43</v>
      </c>
      <c r="D2467" s="95" t="s">
        <v>101</v>
      </c>
      <c r="E2467" s="118">
        <v>3221</v>
      </c>
      <c r="F2467" s="141" t="s">
        <v>297</v>
      </c>
      <c r="H2467" s="228">
        <v>3000</v>
      </c>
      <c r="I2467" s="228"/>
      <c r="J2467" s="228"/>
      <c r="K2467" s="228">
        <f t="shared" si="1231"/>
        <v>3000</v>
      </c>
    </row>
    <row r="2468" spans="1:11" ht="15" hidden="1" x14ac:dyDescent="0.2">
      <c r="A2468" s="95" t="s">
        <v>819</v>
      </c>
      <c r="B2468" s="93" t="s">
        <v>822</v>
      </c>
      <c r="C2468" s="94">
        <v>43</v>
      </c>
      <c r="D2468" s="95" t="s">
        <v>101</v>
      </c>
      <c r="E2468" s="118">
        <v>3223</v>
      </c>
      <c r="F2468" s="141" t="s">
        <v>48</v>
      </c>
      <c r="H2468" s="228">
        <v>4500</v>
      </c>
      <c r="I2468" s="228"/>
      <c r="J2468" s="228"/>
      <c r="K2468" s="228">
        <f t="shared" si="1231"/>
        <v>4500</v>
      </c>
    </row>
    <row r="2469" spans="1:11" ht="15" hidden="1" x14ac:dyDescent="0.2">
      <c r="A2469" s="95" t="s">
        <v>819</v>
      </c>
      <c r="B2469" s="93" t="s">
        <v>822</v>
      </c>
      <c r="C2469" s="94">
        <v>43</v>
      </c>
      <c r="D2469" s="95" t="s">
        <v>101</v>
      </c>
      <c r="E2469" s="118">
        <v>3225</v>
      </c>
      <c r="F2469" s="141" t="s">
        <v>473</v>
      </c>
      <c r="H2469" s="228">
        <v>2000</v>
      </c>
      <c r="I2469" s="228"/>
      <c r="J2469" s="228"/>
      <c r="K2469" s="228">
        <f t="shared" si="1231"/>
        <v>2000</v>
      </c>
    </row>
    <row r="2470" spans="1:11" ht="15" hidden="1" x14ac:dyDescent="0.2">
      <c r="A2470" s="95" t="s">
        <v>819</v>
      </c>
      <c r="B2470" s="93" t="s">
        <v>822</v>
      </c>
      <c r="C2470" s="94">
        <v>43</v>
      </c>
      <c r="D2470" s="95" t="s">
        <v>101</v>
      </c>
      <c r="E2470" s="118">
        <v>3227</v>
      </c>
      <c r="F2470" s="141" t="s">
        <v>51</v>
      </c>
      <c r="H2470" s="228">
        <v>1000</v>
      </c>
      <c r="I2470" s="228"/>
      <c r="J2470" s="228"/>
      <c r="K2470" s="228">
        <f t="shared" si="1231"/>
        <v>1000</v>
      </c>
    </row>
    <row r="2471" spans="1:11" hidden="1" x14ac:dyDescent="0.2">
      <c r="A2471" s="117" t="s">
        <v>819</v>
      </c>
      <c r="B2471" s="101" t="s">
        <v>822</v>
      </c>
      <c r="C2471" s="102">
        <v>43</v>
      </c>
      <c r="D2471" s="117"/>
      <c r="E2471" s="112">
        <v>323</v>
      </c>
      <c r="F2471" s="140"/>
      <c r="G2471" s="182"/>
      <c r="H2471" s="107">
        <f t="shared" ref="H2471:I2471" si="1240">SUM(H2472:H2477)</f>
        <v>41000</v>
      </c>
      <c r="I2471" s="107">
        <f t="shared" si="1240"/>
        <v>0</v>
      </c>
      <c r="J2471" s="107">
        <f t="shared" ref="J2471" si="1241">SUM(J2472:J2477)</f>
        <v>2000</v>
      </c>
      <c r="K2471" s="107">
        <f t="shared" si="1231"/>
        <v>43000</v>
      </c>
    </row>
    <row r="2472" spans="1:11" ht="15" hidden="1" x14ac:dyDescent="0.2">
      <c r="A2472" s="95" t="s">
        <v>819</v>
      </c>
      <c r="B2472" s="93" t="s">
        <v>822</v>
      </c>
      <c r="C2472" s="94">
        <v>43</v>
      </c>
      <c r="D2472" s="95" t="s">
        <v>101</v>
      </c>
      <c r="E2472" s="118">
        <v>3231</v>
      </c>
      <c r="F2472" s="141" t="s">
        <v>52</v>
      </c>
      <c r="H2472" s="228">
        <v>5000</v>
      </c>
      <c r="I2472" s="228"/>
      <c r="J2472" s="228"/>
      <c r="K2472" s="228">
        <f t="shared" si="1231"/>
        <v>5000</v>
      </c>
    </row>
    <row r="2473" spans="1:11" ht="15" hidden="1" x14ac:dyDescent="0.2">
      <c r="A2473" s="95" t="s">
        <v>819</v>
      </c>
      <c r="B2473" s="93" t="s">
        <v>822</v>
      </c>
      <c r="C2473" s="94">
        <v>43</v>
      </c>
      <c r="D2473" s="95" t="s">
        <v>101</v>
      </c>
      <c r="E2473" s="118">
        <v>3232</v>
      </c>
      <c r="F2473" s="141" t="s">
        <v>53</v>
      </c>
      <c r="H2473" s="228">
        <v>5000</v>
      </c>
      <c r="I2473" s="228"/>
      <c r="J2473" s="228"/>
      <c r="K2473" s="228">
        <f t="shared" si="1231"/>
        <v>5000</v>
      </c>
    </row>
    <row r="2474" spans="1:11" ht="15" hidden="1" x14ac:dyDescent="0.2">
      <c r="A2474" s="95" t="s">
        <v>819</v>
      </c>
      <c r="B2474" s="93" t="s">
        <v>822</v>
      </c>
      <c r="C2474" s="94">
        <v>43</v>
      </c>
      <c r="D2474" s="95" t="s">
        <v>101</v>
      </c>
      <c r="E2474" s="118">
        <v>3234</v>
      </c>
      <c r="F2474" s="141" t="s">
        <v>55</v>
      </c>
      <c r="H2474" s="228">
        <v>3000</v>
      </c>
      <c r="I2474" s="228"/>
      <c r="J2474" s="228">
        <v>2000</v>
      </c>
      <c r="K2474" s="228">
        <f t="shared" si="1231"/>
        <v>5000</v>
      </c>
    </row>
    <row r="2475" spans="1:11" ht="15" hidden="1" x14ac:dyDescent="0.2">
      <c r="A2475" s="95" t="s">
        <v>819</v>
      </c>
      <c r="B2475" s="93" t="s">
        <v>822</v>
      </c>
      <c r="C2475" s="94">
        <v>43</v>
      </c>
      <c r="D2475" s="95" t="s">
        <v>101</v>
      </c>
      <c r="E2475" s="118">
        <v>3237</v>
      </c>
      <c r="F2475" s="141" t="s">
        <v>58</v>
      </c>
      <c r="H2475" s="228">
        <v>13000</v>
      </c>
      <c r="I2475" s="228"/>
      <c r="J2475" s="228"/>
      <c r="K2475" s="228">
        <f t="shared" si="1231"/>
        <v>13000</v>
      </c>
    </row>
    <row r="2476" spans="1:11" ht="15" hidden="1" x14ac:dyDescent="0.2">
      <c r="A2476" s="95" t="s">
        <v>819</v>
      </c>
      <c r="B2476" s="93" t="s">
        <v>822</v>
      </c>
      <c r="C2476" s="94">
        <v>43</v>
      </c>
      <c r="D2476" s="95" t="s">
        <v>101</v>
      </c>
      <c r="E2476" s="118">
        <v>3238</v>
      </c>
      <c r="F2476" s="141" t="s">
        <v>59</v>
      </c>
      <c r="H2476" s="228">
        <v>5000</v>
      </c>
      <c r="I2476" s="228"/>
      <c r="J2476" s="228"/>
      <c r="K2476" s="228">
        <f t="shared" si="1231"/>
        <v>5000</v>
      </c>
    </row>
    <row r="2477" spans="1:11" ht="15" hidden="1" x14ac:dyDescent="0.2">
      <c r="A2477" s="95" t="s">
        <v>819</v>
      </c>
      <c r="B2477" s="93" t="s">
        <v>822</v>
      </c>
      <c r="C2477" s="94">
        <v>43</v>
      </c>
      <c r="D2477" s="95" t="s">
        <v>101</v>
      </c>
      <c r="E2477" s="118">
        <v>3239</v>
      </c>
      <c r="F2477" s="141" t="s">
        <v>60</v>
      </c>
      <c r="H2477" s="228">
        <v>10000</v>
      </c>
      <c r="I2477" s="228"/>
      <c r="J2477" s="228"/>
      <c r="K2477" s="228">
        <f t="shared" si="1231"/>
        <v>10000</v>
      </c>
    </row>
    <row r="2478" spans="1:11" hidden="1" x14ac:dyDescent="0.2">
      <c r="A2478" s="117" t="s">
        <v>819</v>
      </c>
      <c r="B2478" s="101" t="s">
        <v>822</v>
      </c>
      <c r="C2478" s="102">
        <v>43</v>
      </c>
      <c r="D2478" s="117"/>
      <c r="E2478" s="112">
        <v>329</v>
      </c>
      <c r="F2478" s="140"/>
      <c r="G2478" s="182"/>
      <c r="H2478" s="107">
        <f t="shared" ref="H2478:I2478" si="1242">SUM(H2479:H2483)</f>
        <v>16000</v>
      </c>
      <c r="I2478" s="107">
        <f t="shared" si="1242"/>
        <v>0</v>
      </c>
      <c r="J2478" s="107">
        <f t="shared" ref="J2478" si="1243">SUM(J2479:J2483)</f>
        <v>0</v>
      </c>
      <c r="K2478" s="107">
        <f t="shared" si="1231"/>
        <v>16000</v>
      </c>
    </row>
    <row r="2479" spans="1:11" ht="15" hidden="1" x14ac:dyDescent="0.2">
      <c r="A2479" s="95" t="s">
        <v>819</v>
      </c>
      <c r="B2479" s="93" t="s">
        <v>822</v>
      </c>
      <c r="C2479" s="94">
        <v>43</v>
      </c>
      <c r="D2479" s="95" t="s">
        <v>101</v>
      </c>
      <c r="E2479" s="118">
        <v>3292</v>
      </c>
      <c r="F2479" s="141" t="s">
        <v>63</v>
      </c>
      <c r="H2479" s="228">
        <v>2000</v>
      </c>
      <c r="I2479" s="228"/>
      <c r="J2479" s="228"/>
      <c r="K2479" s="228">
        <f t="shared" si="1231"/>
        <v>2000</v>
      </c>
    </row>
    <row r="2480" spans="1:11" ht="15" hidden="1" x14ac:dyDescent="0.2">
      <c r="A2480" s="95" t="s">
        <v>819</v>
      </c>
      <c r="B2480" s="93" t="s">
        <v>822</v>
      </c>
      <c r="C2480" s="94">
        <v>43</v>
      </c>
      <c r="D2480" s="95" t="s">
        <v>101</v>
      </c>
      <c r="E2480" s="118">
        <v>3293</v>
      </c>
      <c r="F2480" s="141" t="s">
        <v>64</v>
      </c>
      <c r="H2480" s="228">
        <v>4000</v>
      </c>
      <c r="I2480" s="228"/>
      <c r="J2480" s="228"/>
      <c r="K2480" s="228">
        <f t="shared" si="1231"/>
        <v>4000</v>
      </c>
    </row>
    <row r="2481" spans="1:11" ht="15" hidden="1" x14ac:dyDescent="0.2">
      <c r="A2481" s="95" t="s">
        <v>819</v>
      </c>
      <c r="B2481" s="93" t="s">
        <v>822</v>
      </c>
      <c r="C2481" s="94">
        <v>43</v>
      </c>
      <c r="D2481" s="95" t="s">
        <v>101</v>
      </c>
      <c r="E2481" s="118">
        <v>3294</v>
      </c>
      <c r="F2481" s="141" t="s">
        <v>605</v>
      </c>
      <c r="H2481" s="228">
        <v>1000</v>
      </c>
      <c r="I2481" s="228"/>
      <c r="J2481" s="228"/>
      <c r="K2481" s="228">
        <f t="shared" si="1231"/>
        <v>1000</v>
      </c>
    </row>
    <row r="2482" spans="1:11" ht="15" hidden="1" x14ac:dyDescent="0.2">
      <c r="A2482" s="95" t="s">
        <v>819</v>
      </c>
      <c r="B2482" s="93" t="s">
        <v>822</v>
      </c>
      <c r="C2482" s="94">
        <v>43</v>
      </c>
      <c r="D2482" s="95" t="s">
        <v>101</v>
      </c>
      <c r="E2482" s="118">
        <v>3295</v>
      </c>
      <c r="F2482" s="141" t="s">
        <v>66</v>
      </c>
      <c r="H2482" s="228">
        <v>4000</v>
      </c>
      <c r="I2482" s="228"/>
      <c r="J2482" s="228"/>
      <c r="K2482" s="228">
        <f t="shared" si="1231"/>
        <v>4000</v>
      </c>
    </row>
    <row r="2483" spans="1:11" ht="15" hidden="1" x14ac:dyDescent="0.2">
      <c r="A2483" s="95" t="s">
        <v>819</v>
      </c>
      <c r="B2483" s="93" t="s">
        <v>822</v>
      </c>
      <c r="C2483" s="94">
        <v>43</v>
      </c>
      <c r="D2483" s="95" t="s">
        <v>101</v>
      </c>
      <c r="E2483" s="118">
        <v>3299</v>
      </c>
      <c r="F2483" s="141" t="s">
        <v>67</v>
      </c>
      <c r="H2483" s="228">
        <v>5000</v>
      </c>
      <c r="I2483" s="228"/>
      <c r="J2483" s="228"/>
      <c r="K2483" s="228">
        <f t="shared" si="1231"/>
        <v>5000</v>
      </c>
    </row>
    <row r="2484" spans="1:11" hidden="1" x14ac:dyDescent="0.25">
      <c r="A2484" s="183" t="s">
        <v>819</v>
      </c>
      <c r="B2484" s="164" t="s">
        <v>822</v>
      </c>
      <c r="C2484" s="185">
        <v>43</v>
      </c>
      <c r="D2484" s="164"/>
      <c r="E2484" s="166">
        <v>34</v>
      </c>
      <c r="F2484" s="167"/>
      <c r="G2484" s="167"/>
      <c r="H2484" s="181">
        <f t="shared" ref="H2484:I2484" si="1244">H2485+H2487</f>
        <v>2600</v>
      </c>
      <c r="I2484" s="181">
        <f t="shared" si="1244"/>
        <v>0</v>
      </c>
      <c r="J2484" s="181">
        <f t="shared" ref="J2484" si="1245">J2485+J2487</f>
        <v>0</v>
      </c>
      <c r="K2484" s="181">
        <f t="shared" si="1231"/>
        <v>2600</v>
      </c>
    </row>
    <row r="2485" spans="1:11" hidden="1" x14ac:dyDescent="0.2">
      <c r="A2485" s="117" t="s">
        <v>819</v>
      </c>
      <c r="B2485" s="101" t="s">
        <v>822</v>
      </c>
      <c r="C2485" s="102">
        <v>43</v>
      </c>
      <c r="D2485" s="117"/>
      <c r="E2485" s="112">
        <v>342</v>
      </c>
      <c r="F2485" s="150"/>
      <c r="G2485" s="150"/>
      <c r="H2485" s="156">
        <f t="shared" ref="H2485:J2485" si="1246">H2486</f>
        <v>100</v>
      </c>
      <c r="I2485" s="156">
        <f t="shared" si="1246"/>
        <v>0</v>
      </c>
      <c r="J2485" s="156">
        <f t="shared" si="1246"/>
        <v>0</v>
      </c>
      <c r="K2485" s="156">
        <f t="shared" si="1231"/>
        <v>100</v>
      </c>
    </row>
    <row r="2486" spans="1:11" ht="45" hidden="1" x14ac:dyDescent="0.2">
      <c r="A2486" s="95" t="s">
        <v>819</v>
      </c>
      <c r="B2486" s="93" t="s">
        <v>822</v>
      </c>
      <c r="C2486" s="94">
        <v>43</v>
      </c>
      <c r="D2486" s="95" t="s">
        <v>101</v>
      </c>
      <c r="E2486" s="137">
        <v>3423</v>
      </c>
      <c r="F2486" s="184" t="s">
        <v>860</v>
      </c>
      <c r="G2486" s="184"/>
      <c r="H2486" s="228">
        <v>100</v>
      </c>
      <c r="I2486" s="228"/>
      <c r="J2486" s="228"/>
      <c r="K2486" s="228">
        <f t="shared" si="1231"/>
        <v>100</v>
      </c>
    </row>
    <row r="2487" spans="1:11" hidden="1" x14ac:dyDescent="0.2">
      <c r="A2487" s="117" t="s">
        <v>819</v>
      </c>
      <c r="B2487" s="101" t="s">
        <v>822</v>
      </c>
      <c r="C2487" s="102">
        <v>43</v>
      </c>
      <c r="D2487" s="117"/>
      <c r="E2487" s="112">
        <v>343</v>
      </c>
      <c r="F2487" s="140"/>
      <c r="G2487" s="182"/>
      <c r="H2487" s="107">
        <f t="shared" ref="H2487:I2487" si="1247">SUM(H2488:H2491)</f>
        <v>2500</v>
      </c>
      <c r="I2487" s="107">
        <f t="shared" si="1247"/>
        <v>0</v>
      </c>
      <c r="J2487" s="107">
        <f t="shared" ref="J2487" si="1248">SUM(J2488:J2491)</f>
        <v>0</v>
      </c>
      <c r="K2487" s="107">
        <f t="shared" si="1231"/>
        <v>2500</v>
      </c>
    </row>
    <row r="2488" spans="1:11" ht="15" hidden="1" x14ac:dyDescent="0.2">
      <c r="A2488" s="95" t="s">
        <v>819</v>
      </c>
      <c r="B2488" s="93" t="s">
        <v>822</v>
      </c>
      <c r="C2488" s="94">
        <v>43</v>
      </c>
      <c r="D2488" s="95" t="s">
        <v>101</v>
      </c>
      <c r="E2488" s="137">
        <v>3431</v>
      </c>
      <c r="F2488" s="142" t="s">
        <v>68</v>
      </c>
      <c r="H2488" s="228">
        <v>400</v>
      </c>
      <c r="I2488" s="228"/>
      <c r="J2488" s="228"/>
      <c r="K2488" s="228">
        <f t="shared" si="1231"/>
        <v>400</v>
      </c>
    </row>
    <row r="2489" spans="1:11" ht="30" hidden="1" x14ac:dyDescent="0.2">
      <c r="A2489" s="95" t="s">
        <v>819</v>
      </c>
      <c r="B2489" s="93" t="s">
        <v>822</v>
      </c>
      <c r="C2489" s="94">
        <v>43</v>
      </c>
      <c r="D2489" s="95" t="s">
        <v>101</v>
      </c>
      <c r="E2489" s="137">
        <v>3432</v>
      </c>
      <c r="F2489" s="142" t="s">
        <v>895</v>
      </c>
      <c r="H2489" s="228">
        <v>100</v>
      </c>
      <c r="I2489" s="228"/>
      <c r="J2489" s="228"/>
      <c r="K2489" s="228">
        <f t="shared" si="1231"/>
        <v>100</v>
      </c>
    </row>
    <row r="2490" spans="1:11" ht="15" hidden="1" x14ac:dyDescent="0.2">
      <c r="A2490" s="95" t="s">
        <v>819</v>
      </c>
      <c r="B2490" s="93" t="s">
        <v>822</v>
      </c>
      <c r="C2490" s="94">
        <v>43</v>
      </c>
      <c r="D2490" s="95" t="s">
        <v>101</v>
      </c>
      <c r="E2490" s="137">
        <v>3433</v>
      </c>
      <c r="F2490" s="142" t="s">
        <v>69</v>
      </c>
      <c r="H2490" s="228">
        <v>500</v>
      </c>
      <c r="I2490" s="228"/>
      <c r="J2490" s="228"/>
      <c r="K2490" s="228">
        <f t="shared" si="1231"/>
        <v>500</v>
      </c>
    </row>
    <row r="2491" spans="1:11" ht="15" hidden="1" x14ac:dyDescent="0.2">
      <c r="A2491" s="95" t="s">
        <v>819</v>
      </c>
      <c r="B2491" s="93" t="s">
        <v>822</v>
      </c>
      <c r="C2491" s="94">
        <v>43</v>
      </c>
      <c r="D2491" s="95" t="s">
        <v>101</v>
      </c>
      <c r="E2491" s="137">
        <v>3434</v>
      </c>
      <c r="F2491" s="142" t="s">
        <v>70</v>
      </c>
      <c r="H2491" s="228">
        <v>1500</v>
      </c>
      <c r="I2491" s="228"/>
      <c r="J2491" s="228"/>
      <c r="K2491" s="228">
        <f t="shared" si="1231"/>
        <v>1500</v>
      </c>
    </row>
    <row r="2492" spans="1:11" hidden="1" x14ac:dyDescent="0.25">
      <c r="A2492" s="183" t="s">
        <v>819</v>
      </c>
      <c r="B2492" s="164" t="s">
        <v>822</v>
      </c>
      <c r="C2492" s="185">
        <v>43</v>
      </c>
      <c r="D2492" s="164"/>
      <c r="E2492" s="166">
        <v>42</v>
      </c>
      <c r="F2492" s="167"/>
      <c r="G2492" s="167"/>
      <c r="H2492" s="181">
        <f t="shared" ref="H2492:I2492" si="1249">H2493+H2498</f>
        <v>8000</v>
      </c>
      <c r="I2492" s="181">
        <f t="shared" si="1249"/>
        <v>0</v>
      </c>
      <c r="J2492" s="181">
        <f t="shared" ref="J2492" si="1250">J2493+J2498</f>
        <v>40800</v>
      </c>
      <c r="K2492" s="181">
        <f t="shared" si="1231"/>
        <v>48800</v>
      </c>
    </row>
    <row r="2493" spans="1:11" s="138" customFormat="1" hidden="1" x14ac:dyDescent="0.2">
      <c r="A2493" s="117" t="s">
        <v>819</v>
      </c>
      <c r="B2493" s="101" t="s">
        <v>822</v>
      </c>
      <c r="C2493" s="102">
        <v>43</v>
      </c>
      <c r="D2493" s="117"/>
      <c r="E2493" s="112">
        <v>422</v>
      </c>
      <c r="F2493" s="150"/>
      <c r="G2493" s="150"/>
      <c r="H2493" s="156">
        <f t="shared" ref="H2493:I2493" si="1251">SUM(H2494:H2497)</f>
        <v>8000</v>
      </c>
      <c r="I2493" s="156">
        <f t="shared" si="1251"/>
        <v>0</v>
      </c>
      <c r="J2493" s="156">
        <f t="shared" ref="J2493" si="1252">SUM(J2494:J2497)</f>
        <v>5800</v>
      </c>
      <c r="K2493" s="156">
        <f t="shared" si="1231"/>
        <v>13800</v>
      </c>
    </row>
    <row r="2494" spans="1:11" s="138" customFormat="1" ht="15" hidden="1" x14ac:dyDescent="0.2">
      <c r="A2494" s="95" t="s">
        <v>819</v>
      </c>
      <c r="B2494" s="93" t="s">
        <v>822</v>
      </c>
      <c r="C2494" s="94">
        <v>43</v>
      </c>
      <c r="D2494" s="95" t="s">
        <v>101</v>
      </c>
      <c r="E2494" s="137">
        <v>4221</v>
      </c>
      <c r="F2494" s="184" t="s">
        <v>74</v>
      </c>
      <c r="G2494" s="184"/>
      <c r="H2494" s="228">
        <v>3000</v>
      </c>
      <c r="I2494" s="228"/>
      <c r="J2494" s="228"/>
      <c r="K2494" s="228">
        <f t="shared" si="1231"/>
        <v>3000</v>
      </c>
    </row>
    <row r="2495" spans="1:11" ht="15" hidden="1" x14ac:dyDescent="0.2">
      <c r="A2495" s="136" t="s">
        <v>819</v>
      </c>
      <c r="B2495" s="134" t="s">
        <v>822</v>
      </c>
      <c r="C2495" s="135">
        <v>43</v>
      </c>
      <c r="D2495" s="151" t="s">
        <v>101</v>
      </c>
      <c r="E2495" s="200">
        <v>4222</v>
      </c>
      <c r="F2495" s="142" t="s">
        <v>75</v>
      </c>
      <c r="G2495" s="202"/>
      <c r="H2495" s="228">
        <v>2000</v>
      </c>
      <c r="I2495" s="228"/>
      <c r="J2495" s="228"/>
      <c r="K2495" s="228">
        <f t="shared" si="1231"/>
        <v>2000</v>
      </c>
    </row>
    <row r="2496" spans="1:11" ht="15" hidden="1" x14ac:dyDescent="0.2">
      <c r="A2496" s="136" t="s">
        <v>819</v>
      </c>
      <c r="B2496" s="134" t="s">
        <v>822</v>
      </c>
      <c r="C2496" s="135">
        <v>43</v>
      </c>
      <c r="D2496" s="151" t="s">
        <v>101</v>
      </c>
      <c r="E2496" s="200">
        <v>4223</v>
      </c>
      <c r="F2496" s="142" t="s">
        <v>76</v>
      </c>
      <c r="G2496" s="202"/>
      <c r="H2496" s="228">
        <v>3000</v>
      </c>
      <c r="I2496" s="228"/>
      <c r="J2496" s="228">
        <v>2000</v>
      </c>
      <c r="K2496" s="228">
        <f t="shared" si="1231"/>
        <v>5000</v>
      </c>
    </row>
    <row r="2497" spans="1:11" ht="15" hidden="1" x14ac:dyDescent="0.2">
      <c r="A2497" s="136" t="s">
        <v>819</v>
      </c>
      <c r="B2497" s="134" t="s">
        <v>822</v>
      </c>
      <c r="C2497" s="135">
        <v>43</v>
      </c>
      <c r="D2497" s="151" t="s">
        <v>101</v>
      </c>
      <c r="E2497" s="200">
        <v>4227</v>
      </c>
      <c r="F2497" s="142" t="s">
        <v>77</v>
      </c>
      <c r="G2497" s="202"/>
      <c r="H2497" s="228"/>
      <c r="I2497" s="228"/>
      <c r="J2497" s="228">
        <v>3800</v>
      </c>
      <c r="K2497" s="228">
        <f t="shared" si="1231"/>
        <v>3800</v>
      </c>
    </row>
    <row r="2498" spans="1:11" s="138" customFormat="1" hidden="1" x14ac:dyDescent="0.2">
      <c r="A2498" s="117" t="s">
        <v>819</v>
      </c>
      <c r="B2498" s="101" t="s">
        <v>822</v>
      </c>
      <c r="C2498" s="102">
        <v>43</v>
      </c>
      <c r="D2498" s="117"/>
      <c r="E2498" s="112">
        <v>423</v>
      </c>
      <c r="F2498" s="150"/>
      <c r="G2498" s="150"/>
      <c r="H2498" s="156">
        <f t="shared" ref="H2498:J2498" si="1253">H2499</f>
        <v>0</v>
      </c>
      <c r="I2498" s="156">
        <f t="shared" si="1253"/>
        <v>0</v>
      </c>
      <c r="J2498" s="156">
        <f t="shared" si="1253"/>
        <v>35000</v>
      </c>
      <c r="K2498" s="156">
        <f t="shared" si="1231"/>
        <v>35000</v>
      </c>
    </row>
    <row r="2499" spans="1:11" s="138" customFormat="1" ht="15" hidden="1" x14ac:dyDescent="0.2">
      <c r="A2499" s="95" t="s">
        <v>819</v>
      </c>
      <c r="B2499" s="93" t="s">
        <v>822</v>
      </c>
      <c r="C2499" s="94">
        <v>43</v>
      </c>
      <c r="D2499" s="95" t="s">
        <v>101</v>
      </c>
      <c r="E2499" s="137">
        <v>4231</v>
      </c>
      <c r="F2499" s="184" t="s">
        <v>241</v>
      </c>
      <c r="G2499" s="184"/>
      <c r="H2499" s="228"/>
      <c r="I2499" s="228"/>
      <c r="J2499" s="228">
        <v>35000</v>
      </c>
      <c r="K2499" s="228">
        <f t="shared" si="1231"/>
        <v>35000</v>
      </c>
    </row>
    <row r="2500" spans="1:11" ht="33.75" hidden="1" x14ac:dyDescent="0.2">
      <c r="A2500" s="195" t="s">
        <v>819</v>
      </c>
      <c r="B2500" s="170" t="s">
        <v>824</v>
      </c>
      <c r="C2500" s="170"/>
      <c r="D2500" s="170"/>
      <c r="E2500" s="171"/>
      <c r="F2500" s="173" t="s">
        <v>802</v>
      </c>
      <c r="G2500" s="174" t="s">
        <v>652</v>
      </c>
      <c r="H2500" s="180">
        <f>H2504+H2501</f>
        <v>21235</v>
      </c>
      <c r="I2500" s="180">
        <f>I2504+I2501</f>
        <v>0</v>
      </c>
      <c r="J2500" s="180">
        <f>J2504+J2501</f>
        <v>0</v>
      </c>
      <c r="K2500" s="180">
        <f t="shared" si="1231"/>
        <v>21235</v>
      </c>
    </row>
    <row r="2501" spans="1:11" hidden="1" x14ac:dyDescent="0.2">
      <c r="A2501" s="183" t="s">
        <v>819</v>
      </c>
      <c r="B2501" s="164" t="s">
        <v>824</v>
      </c>
      <c r="C2501" s="165">
        <v>31</v>
      </c>
      <c r="D2501" s="165"/>
      <c r="E2501" s="166">
        <v>32</v>
      </c>
      <c r="F2501" s="167"/>
      <c r="G2501" s="168"/>
      <c r="H2501" s="247">
        <f t="shared" ref="H2501:J2502" si="1254">H2502</f>
        <v>7963</v>
      </c>
      <c r="I2501" s="247">
        <f t="shared" si="1254"/>
        <v>0</v>
      </c>
      <c r="J2501" s="247">
        <f t="shared" si="1254"/>
        <v>0</v>
      </c>
      <c r="K2501" s="247">
        <f t="shared" si="1231"/>
        <v>7963</v>
      </c>
    </row>
    <row r="2502" spans="1:11" hidden="1" x14ac:dyDescent="0.2">
      <c r="A2502" s="117" t="s">
        <v>819</v>
      </c>
      <c r="B2502" s="101" t="s">
        <v>824</v>
      </c>
      <c r="C2502" s="102">
        <v>31</v>
      </c>
      <c r="D2502" s="103"/>
      <c r="E2502" s="104">
        <v>323</v>
      </c>
      <c r="F2502" s="140"/>
      <c r="G2502" s="105"/>
      <c r="H2502" s="106">
        <f t="shared" si="1254"/>
        <v>7963</v>
      </c>
      <c r="I2502" s="106">
        <f t="shared" si="1254"/>
        <v>0</v>
      </c>
      <c r="J2502" s="106">
        <f t="shared" si="1254"/>
        <v>0</v>
      </c>
      <c r="K2502" s="106">
        <f t="shared" si="1231"/>
        <v>7963</v>
      </c>
    </row>
    <row r="2503" spans="1:11" ht="15" hidden="1" x14ac:dyDescent="0.2">
      <c r="A2503" s="95" t="s">
        <v>819</v>
      </c>
      <c r="B2503" s="93" t="s">
        <v>824</v>
      </c>
      <c r="C2503" s="94">
        <v>31</v>
      </c>
      <c r="D2503" s="108" t="s">
        <v>101</v>
      </c>
      <c r="E2503" s="109">
        <v>3232</v>
      </c>
      <c r="F2503" s="141" t="s">
        <v>53</v>
      </c>
      <c r="G2503" s="131"/>
      <c r="H2503" s="228">
        <v>7963</v>
      </c>
      <c r="I2503" s="228"/>
      <c r="J2503" s="228"/>
      <c r="K2503" s="228">
        <f t="shared" si="1231"/>
        <v>7963</v>
      </c>
    </row>
    <row r="2504" spans="1:11" hidden="1" x14ac:dyDescent="0.2">
      <c r="A2504" s="183" t="s">
        <v>819</v>
      </c>
      <c r="B2504" s="164" t="s">
        <v>824</v>
      </c>
      <c r="C2504" s="165">
        <v>43</v>
      </c>
      <c r="D2504" s="165"/>
      <c r="E2504" s="166">
        <v>41</v>
      </c>
      <c r="F2504" s="167"/>
      <c r="G2504" s="168"/>
      <c r="H2504" s="247">
        <f t="shared" ref="H2504:J2505" si="1255">H2505</f>
        <v>13272</v>
      </c>
      <c r="I2504" s="247">
        <f t="shared" si="1255"/>
        <v>0</v>
      </c>
      <c r="J2504" s="247">
        <f t="shared" si="1255"/>
        <v>0</v>
      </c>
      <c r="K2504" s="247">
        <f t="shared" si="1231"/>
        <v>13272</v>
      </c>
    </row>
    <row r="2505" spans="1:11" hidden="1" x14ac:dyDescent="0.2">
      <c r="A2505" s="117" t="s">
        <v>819</v>
      </c>
      <c r="B2505" s="101" t="s">
        <v>824</v>
      </c>
      <c r="C2505" s="102">
        <v>43</v>
      </c>
      <c r="D2505" s="103"/>
      <c r="E2505" s="104">
        <v>411</v>
      </c>
      <c r="F2505" s="140"/>
      <c r="G2505" s="105"/>
      <c r="H2505" s="106">
        <f t="shared" si="1255"/>
        <v>13272</v>
      </c>
      <c r="I2505" s="106">
        <f t="shared" si="1255"/>
        <v>0</v>
      </c>
      <c r="J2505" s="106">
        <f t="shared" si="1255"/>
        <v>0</v>
      </c>
      <c r="K2505" s="106">
        <f t="shared" si="1231"/>
        <v>13272</v>
      </c>
    </row>
    <row r="2506" spans="1:11" ht="15" hidden="1" x14ac:dyDescent="0.2">
      <c r="A2506" s="95" t="s">
        <v>819</v>
      </c>
      <c r="B2506" s="93" t="s">
        <v>824</v>
      </c>
      <c r="C2506" s="94">
        <v>43</v>
      </c>
      <c r="D2506" s="108" t="s">
        <v>101</v>
      </c>
      <c r="E2506" s="109">
        <v>4111</v>
      </c>
      <c r="F2506" s="141" t="s">
        <v>246</v>
      </c>
      <c r="G2506" s="131"/>
      <c r="H2506" s="228">
        <v>13272</v>
      </c>
      <c r="I2506" s="228"/>
      <c r="J2506" s="228"/>
      <c r="K2506" s="228">
        <f t="shared" si="1231"/>
        <v>13272</v>
      </c>
    </row>
    <row r="2507" spans="1:11" s="207" customFormat="1" ht="56.25" hidden="1" x14ac:dyDescent="0.2">
      <c r="A2507" s="195" t="s">
        <v>819</v>
      </c>
      <c r="B2507" s="195" t="s">
        <v>825</v>
      </c>
      <c r="C2507" s="170"/>
      <c r="D2507" s="170"/>
      <c r="E2507" s="171"/>
      <c r="F2507" s="173" t="s">
        <v>826</v>
      </c>
      <c r="G2507" s="174" t="s">
        <v>659</v>
      </c>
      <c r="H2507" s="180">
        <f>H2508+H2513+H2519</f>
        <v>9480656</v>
      </c>
      <c r="I2507" s="180">
        <f>I2508+I2513+I2519</f>
        <v>0</v>
      </c>
      <c r="J2507" s="180">
        <f>J2508+J2513+J2519</f>
        <v>0</v>
      </c>
      <c r="K2507" s="180">
        <f t="shared" si="1231"/>
        <v>9480656</v>
      </c>
    </row>
    <row r="2508" spans="1:11" s="207" customFormat="1" hidden="1" x14ac:dyDescent="0.2">
      <c r="A2508" s="183" t="s">
        <v>819</v>
      </c>
      <c r="B2508" s="183" t="s">
        <v>825</v>
      </c>
      <c r="C2508" s="165">
        <v>562</v>
      </c>
      <c r="D2508" s="164"/>
      <c r="E2508" s="166">
        <v>31</v>
      </c>
      <c r="F2508" s="167"/>
      <c r="G2508" s="167"/>
      <c r="H2508" s="181">
        <f t="shared" ref="H2508:I2508" si="1256">H2509+H2511</f>
        <v>22563</v>
      </c>
      <c r="I2508" s="181">
        <f t="shared" si="1256"/>
        <v>0</v>
      </c>
      <c r="J2508" s="181">
        <f t="shared" ref="J2508" si="1257">J2509+J2511</f>
        <v>0</v>
      </c>
      <c r="K2508" s="181">
        <f t="shared" si="1231"/>
        <v>22563</v>
      </c>
    </row>
    <row r="2509" spans="1:11" s="207" customFormat="1" hidden="1" x14ac:dyDescent="0.2">
      <c r="A2509" s="117" t="s">
        <v>819</v>
      </c>
      <c r="B2509" s="117" t="s">
        <v>825</v>
      </c>
      <c r="C2509" s="102">
        <v>562</v>
      </c>
      <c r="D2509" s="117"/>
      <c r="E2509" s="112">
        <v>311</v>
      </c>
      <c r="F2509" s="140"/>
      <c r="G2509" s="182"/>
      <c r="H2509" s="107">
        <f t="shared" ref="H2509:J2509" si="1258">H2510</f>
        <v>18847</v>
      </c>
      <c r="I2509" s="107">
        <f t="shared" si="1258"/>
        <v>0</v>
      </c>
      <c r="J2509" s="107">
        <f t="shared" si="1258"/>
        <v>0</v>
      </c>
      <c r="K2509" s="107">
        <f t="shared" si="1231"/>
        <v>18847</v>
      </c>
    </row>
    <row r="2510" spans="1:11" s="207" customFormat="1" ht="15" hidden="1" x14ac:dyDescent="0.2">
      <c r="A2510" s="95" t="s">
        <v>819</v>
      </c>
      <c r="B2510" s="95" t="s">
        <v>825</v>
      </c>
      <c r="C2510" s="94">
        <v>562</v>
      </c>
      <c r="D2510" s="108" t="s">
        <v>101</v>
      </c>
      <c r="E2510" s="109">
        <v>3111</v>
      </c>
      <c r="F2510" s="141" t="s">
        <v>33</v>
      </c>
      <c r="G2510" s="133"/>
      <c r="H2510" s="228">
        <v>18847</v>
      </c>
      <c r="I2510" s="228"/>
      <c r="J2510" s="228"/>
      <c r="K2510" s="228">
        <f t="shared" si="1231"/>
        <v>18847</v>
      </c>
    </row>
    <row r="2511" spans="1:11" s="207" customFormat="1" hidden="1" x14ac:dyDescent="0.2">
      <c r="A2511" s="117" t="s">
        <v>819</v>
      </c>
      <c r="B2511" s="117" t="s">
        <v>825</v>
      </c>
      <c r="C2511" s="146">
        <v>562</v>
      </c>
      <c r="D2511" s="152"/>
      <c r="E2511" s="147">
        <v>313</v>
      </c>
      <c r="F2511" s="140"/>
      <c r="G2511" s="182"/>
      <c r="H2511" s="107">
        <f t="shared" ref="H2511:J2511" si="1259">H2512</f>
        <v>3716</v>
      </c>
      <c r="I2511" s="107">
        <f t="shared" si="1259"/>
        <v>0</v>
      </c>
      <c r="J2511" s="107">
        <f t="shared" si="1259"/>
        <v>0</v>
      </c>
      <c r="K2511" s="107">
        <f t="shared" si="1231"/>
        <v>3716</v>
      </c>
    </row>
    <row r="2512" spans="1:11" s="207" customFormat="1" ht="15" hidden="1" x14ac:dyDescent="0.2">
      <c r="A2512" s="95" t="s">
        <v>819</v>
      </c>
      <c r="B2512" s="95" t="s">
        <v>825</v>
      </c>
      <c r="C2512" s="94">
        <v>562</v>
      </c>
      <c r="D2512" s="108" t="s">
        <v>101</v>
      </c>
      <c r="E2512" s="109">
        <v>3132</v>
      </c>
      <c r="F2512" s="141" t="s">
        <v>40</v>
      </c>
      <c r="G2512" s="133"/>
      <c r="H2512" s="228">
        <v>3716</v>
      </c>
      <c r="I2512" s="228"/>
      <c r="J2512" s="228"/>
      <c r="K2512" s="228">
        <f t="shared" si="1231"/>
        <v>3716</v>
      </c>
    </row>
    <row r="2513" spans="1:11" s="207" customFormat="1" hidden="1" x14ac:dyDescent="0.2">
      <c r="A2513" s="183" t="s">
        <v>819</v>
      </c>
      <c r="B2513" s="183" t="s">
        <v>825</v>
      </c>
      <c r="C2513" s="165">
        <v>562</v>
      </c>
      <c r="D2513" s="164"/>
      <c r="E2513" s="166">
        <v>32</v>
      </c>
      <c r="F2513" s="167"/>
      <c r="G2513" s="167"/>
      <c r="H2513" s="181">
        <f t="shared" ref="H2513:I2513" si="1260">H2514+H2516</f>
        <v>95162</v>
      </c>
      <c r="I2513" s="181">
        <f t="shared" si="1260"/>
        <v>0</v>
      </c>
      <c r="J2513" s="181">
        <f t="shared" ref="J2513" si="1261">J2514+J2516</f>
        <v>0</v>
      </c>
      <c r="K2513" s="181">
        <f t="shared" si="1231"/>
        <v>95162</v>
      </c>
    </row>
    <row r="2514" spans="1:11" s="207" customFormat="1" hidden="1" x14ac:dyDescent="0.2">
      <c r="A2514" s="117" t="s">
        <v>819</v>
      </c>
      <c r="B2514" s="117" t="s">
        <v>825</v>
      </c>
      <c r="C2514" s="102">
        <v>562</v>
      </c>
      <c r="D2514" s="117"/>
      <c r="E2514" s="112">
        <v>322</v>
      </c>
      <c r="F2514" s="140"/>
      <c r="G2514" s="182"/>
      <c r="H2514" s="107">
        <f t="shared" ref="H2514:J2514" si="1262">H2515</f>
        <v>2389</v>
      </c>
      <c r="I2514" s="107">
        <f t="shared" si="1262"/>
        <v>0</v>
      </c>
      <c r="J2514" s="107">
        <f t="shared" si="1262"/>
        <v>0</v>
      </c>
      <c r="K2514" s="107">
        <f t="shared" si="1231"/>
        <v>2389</v>
      </c>
    </row>
    <row r="2515" spans="1:11" s="207" customFormat="1" ht="15" hidden="1" x14ac:dyDescent="0.2">
      <c r="A2515" s="95" t="s">
        <v>819</v>
      </c>
      <c r="B2515" s="95" t="s">
        <v>825</v>
      </c>
      <c r="C2515" s="94">
        <v>562</v>
      </c>
      <c r="D2515" s="95" t="s">
        <v>101</v>
      </c>
      <c r="E2515" s="118">
        <v>3221</v>
      </c>
      <c r="F2515" s="141" t="s">
        <v>297</v>
      </c>
      <c r="G2515" s="133"/>
      <c r="H2515" s="228">
        <v>2389</v>
      </c>
      <c r="I2515" s="228"/>
      <c r="J2515" s="228"/>
      <c r="K2515" s="228">
        <f t="shared" si="1231"/>
        <v>2389</v>
      </c>
    </row>
    <row r="2516" spans="1:11" s="207" customFormat="1" hidden="1" x14ac:dyDescent="0.2">
      <c r="A2516" s="117" t="s">
        <v>819</v>
      </c>
      <c r="B2516" s="117" t="s">
        <v>825</v>
      </c>
      <c r="C2516" s="102">
        <v>562</v>
      </c>
      <c r="D2516" s="117"/>
      <c r="E2516" s="112">
        <v>323</v>
      </c>
      <c r="F2516" s="140"/>
      <c r="G2516" s="182"/>
      <c r="H2516" s="107">
        <f t="shared" ref="H2516:I2516" si="1263">SUM(H2517:H2518)</f>
        <v>92773</v>
      </c>
      <c r="I2516" s="107">
        <f t="shared" si="1263"/>
        <v>0</v>
      </c>
      <c r="J2516" s="107">
        <f t="shared" ref="J2516" si="1264">SUM(J2517:J2518)</f>
        <v>0</v>
      </c>
      <c r="K2516" s="107">
        <f t="shared" si="1231"/>
        <v>92773</v>
      </c>
    </row>
    <row r="2517" spans="1:11" s="207" customFormat="1" ht="15" hidden="1" x14ac:dyDescent="0.2">
      <c r="A2517" s="95" t="s">
        <v>819</v>
      </c>
      <c r="B2517" s="95" t="s">
        <v>825</v>
      </c>
      <c r="C2517" s="94">
        <v>562</v>
      </c>
      <c r="D2517" s="95" t="s">
        <v>101</v>
      </c>
      <c r="E2517" s="118">
        <v>3231</v>
      </c>
      <c r="F2517" s="141" t="s">
        <v>52</v>
      </c>
      <c r="G2517" s="133"/>
      <c r="H2517" s="228">
        <v>1062</v>
      </c>
      <c r="I2517" s="228"/>
      <c r="J2517" s="228"/>
      <c r="K2517" s="228">
        <f t="shared" ref="K2517:K2595" si="1265">H2517-I2517+J2517</f>
        <v>1062</v>
      </c>
    </row>
    <row r="2518" spans="1:11" s="207" customFormat="1" ht="15" hidden="1" x14ac:dyDescent="0.2">
      <c r="A2518" s="95" t="s">
        <v>819</v>
      </c>
      <c r="B2518" s="95" t="s">
        <v>825</v>
      </c>
      <c r="C2518" s="94">
        <v>562</v>
      </c>
      <c r="D2518" s="95" t="s">
        <v>101</v>
      </c>
      <c r="E2518" s="137">
        <v>3237</v>
      </c>
      <c r="F2518" s="142" t="s">
        <v>58</v>
      </c>
      <c r="G2518" s="133"/>
      <c r="H2518" s="228">
        <v>91711</v>
      </c>
      <c r="I2518" s="228"/>
      <c r="J2518" s="228"/>
      <c r="K2518" s="228">
        <f t="shared" si="1265"/>
        <v>91711</v>
      </c>
    </row>
    <row r="2519" spans="1:11" s="207" customFormat="1" hidden="1" x14ac:dyDescent="0.2">
      <c r="A2519" s="183" t="s">
        <v>819</v>
      </c>
      <c r="B2519" s="183" t="s">
        <v>825</v>
      </c>
      <c r="C2519" s="165">
        <v>562</v>
      </c>
      <c r="D2519" s="183"/>
      <c r="E2519" s="166">
        <v>42</v>
      </c>
      <c r="F2519" s="167"/>
      <c r="G2519" s="167"/>
      <c r="H2519" s="181">
        <f t="shared" ref="H2519:J2520" si="1266">H2520</f>
        <v>9362931</v>
      </c>
      <c r="I2519" s="181">
        <f t="shared" si="1266"/>
        <v>0</v>
      </c>
      <c r="J2519" s="181">
        <f t="shared" si="1266"/>
        <v>0</v>
      </c>
      <c r="K2519" s="181">
        <f t="shared" si="1265"/>
        <v>9362931</v>
      </c>
    </row>
    <row r="2520" spans="1:11" hidden="1" x14ac:dyDescent="0.2">
      <c r="A2520" s="117" t="s">
        <v>819</v>
      </c>
      <c r="B2520" s="117" t="s">
        <v>825</v>
      </c>
      <c r="C2520" s="102">
        <v>562</v>
      </c>
      <c r="D2520" s="117"/>
      <c r="E2520" s="104">
        <v>421</v>
      </c>
      <c r="F2520" s="140"/>
      <c r="H2520" s="107">
        <f t="shared" si="1266"/>
        <v>9362931</v>
      </c>
      <c r="I2520" s="107">
        <f t="shared" si="1266"/>
        <v>0</v>
      </c>
      <c r="J2520" s="107">
        <f t="shared" si="1266"/>
        <v>0</v>
      </c>
      <c r="K2520" s="107">
        <f t="shared" si="1265"/>
        <v>9362931</v>
      </c>
    </row>
    <row r="2521" spans="1:11" ht="15" hidden="1" x14ac:dyDescent="0.2">
      <c r="A2521" s="95" t="s">
        <v>819</v>
      </c>
      <c r="B2521" s="95" t="s">
        <v>825</v>
      </c>
      <c r="C2521" s="94">
        <v>562</v>
      </c>
      <c r="D2521" s="95" t="s">
        <v>101</v>
      </c>
      <c r="E2521" s="109">
        <v>4214</v>
      </c>
      <c r="F2521" s="141" t="s">
        <v>500</v>
      </c>
      <c r="H2521" s="228">
        <v>9362931</v>
      </c>
      <c r="I2521" s="228"/>
      <c r="J2521" s="228"/>
      <c r="K2521" s="228">
        <f t="shared" si="1265"/>
        <v>9362931</v>
      </c>
    </row>
    <row r="2522" spans="1:11" ht="56.25" hidden="1" x14ac:dyDescent="0.2">
      <c r="A2522" s="195" t="s">
        <v>819</v>
      </c>
      <c r="B2522" s="170" t="s">
        <v>827</v>
      </c>
      <c r="C2522" s="170"/>
      <c r="D2522" s="170"/>
      <c r="E2522" s="171"/>
      <c r="F2522" s="173" t="s">
        <v>828</v>
      </c>
      <c r="G2522" s="174" t="s">
        <v>659</v>
      </c>
      <c r="H2522" s="180">
        <f>H2523</f>
        <v>155625</v>
      </c>
      <c r="I2522" s="180">
        <f>I2523</f>
        <v>0</v>
      </c>
      <c r="J2522" s="180">
        <f>J2523</f>
        <v>0</v>
      </c>
      <c r="K2522" s="180">
        <f t="shared" si="1265"/>
        <v>155625</v>
      </c>
    </row>
    <row r="2523" spans="1:11" s="207" customFormat="1" hidden="1" x14ac:dyDescent="0.2">
      <c r="A2523" s="183" t="s">
        <v>819</v>
      </c>
      <c r="B2523" s="183" t="s">
        <v>827</v>
      </c>
      <c r="C2523" s="165">
        <v>581</v>
      </c>
      <c r="D2523" s="183"/>
      <c r="E2523" s="166">
        <v>42</v>
      </c>
      <c r="F2523" s="167"/>
      <c r="G2523" s="167"/>
      <c r="H2523" s="181">
        <f t="shared" ref="H2523:J2524" si="1267">H2524</f>
        <v>155625</v>
      </c>
      <c r="I2523" s="181">
        <f t="shared" si="1267"/>
        <v>0</v>
      </c>
      <c r="J2523" s="181">
        <f t="shared" si="1267"/>
        <v>0</v>
      </c>
      <c r="K2523" s="181">
        <f t="shared" si="1265"/>
        <v>155625</v>
      </c>
    </row>
    <row r="2524" spans="1:11" hidden="1" x14ac:dyDescent="0.2">
      <c r="A2524" s="117" t="s">
        <v>819</v>
      </c>
      <c r="B2524" s="117" t="s">
        <v>827</v>
      </c>
      <c r="C2524" s="102">
        <v>581</v>
      </c>
      <c r="D2524" s="117"/>
      <c r="E2524" s="104">
        <v>421</v>
      </c>
      <c r="F2524" s="140"/>
      <c r="H2524" s="107">
        <f t="shared" si="1267"/>
        <v>155625</v>
      </c>
      <c r="I2524" s="107">
        <f t="shared" si="1267"/>
        <v>0</v>
      </c>
      <c r="J2524" s="107">
        <f t="shared" si="1267"/>
        <v>0</v>
      </c>
      <c r="K2524" s="107">
        <f t="shared" si="1265"/>
        <v>155625</v>
      </c>
    </row>
    <row r="2525" spans="1:11" s="100" customFormat="1" hidden="1" x14ac:dyDescent="0.2">
      <c r="A2525" s="95" t="s">
        <v>819</v>
      </c>
      <c r="B2525" s="95" t="s">
        <v>827</v>
      </c>
      <c r="C2525" s="94">
        <v>581</v>
      </c>
      <c r="D2525" s="95" t="s">
        <v>101</v>
      </c>
      <c r="E2525" s="109">
        <v>4214</v>
      </c>
      <c r="F2525" s="141" t="s">
        <v>500</v>
      </c>
      <c r="G2525" s="133"/>
      <c r="H2525" s="228">
        <v>155625</v>
      </c>
      <c r="I2525" s="228"/>
      <c r="J2525" s="228"/>
      <c r="K2525" s="228">
        <f t="shared" si="1265"/>
        <v>155625</v>
      </c>
    </row>
    <row r="2526" spans="1:11" s="223" customFormat="1" ht="60" hidden="1" customHeight="1" x14ac:dyDescent="0.2">
      <c r="A2526" s="195" t="s">
        <v>819</v>
      </c>
      <c r="B2526" s="170" t="s">
        <v>829</v>
      </c>
      <c r="C2526" s="170"/>
      <c r="D2526" s="170"/>
      <c r="E2526" s="171"/>
      <c r="F2526" s="173" t="s">
        <v>830</v>
      </c>
      <c r="G2526" s="174" t="s">
        <v>659</v>
      </c>
      <c r="H2526" s="180">
        <f>H2527+H2532+H2536+H2541+H2546+H2550</f>
        <v>699000</v>
      </c>
      <c r="I2526" s="180">
        <f>I2527+I2532+I2536+I2541+I2546+I2550</f>
        <v>5000</v>
      </c>
      <c r="J2526" s="180">
        <f>J2527+J2532+J2536+J2541+J2546+J2550</f>
        <v>5000</v>
      </c>
      <c r="K2526" s="180">
        <f t="shared" si="1265"/>
        <v>699000</v>
      </c>
    </row>
    <row r="2527" spans="1:11" s="223" customFormat="1" hidden="1" x14ac:dyDescent="0.2">
      <c r="A2527" s="183" t="s">
        <v>819</v>
      </c>
      <c r="B2527" s="183" t="s">
        <v>829</v>
      </c>
      <c r="C2527" s="165">
        <v>51</v>
      </c>
      <c r="D2527" s="164"/>
      <c r="E2527" s="166">
        <v>31</v>
      </c>
      <c r="F2527" s="167"/>
      <c r="G2527" s="167"/>
      <c r="H2527" s="181">
        <f t="shared" ref="H2527:I2527" si="1268">H2528+H2530</f>
        <v>6000</v>
      </c>
      <c r="I2527" s="181">
        <f t="shared" si="1268"/>
        <v>0</v>
      </c>
      <c r="J2527" s="181">
        <f t="shared" ref="J2527" si="1269">J2528+J2530</f>
        <v>0</v>
      </c>
      <c r="K2527" s="181">
        <f t="shared" si="1265"/>
        <v>6000</v>
      </c>
    </row>
    <row r="2528" spans="1:11" s="223" customFormat="1" hidden="1" x14ac:dyDescent="0.2">
      <c r="A2528" s="117" t="s">
        <v>819</v>
      </c>
      <c r="B2528" s="117" t="s">
        <v>829</v>
      </c>
      <c r="C2528" s="102">
        <v>51</v>
      </c>
      <c r="D2528" s="117"/>
      <c r="E2528" s="112">
        <v>311</v>
      </c>
      <c r="F2528" s="140"/>
      <c r="G2528" s="182"/>
      <c r="H2528" s="107">
        <f t="shared" ref="H2528:J2528" si="1270">H2529</f>
        <v>5000</v>
      </c>
      <c r="I2528" s="107">
        <f t="shared" si="1270"/>
        <v>0</v>
      </c>
      <c r="J2528" s="107">
        <f t="shared" si="1270"/>
        <v>0</v>
      </c>
      <c r="K2528" s="107">
        <f t="shared" si="1265"/>
        <v>5000</v>
      </c>
    </row>
    <row r="2529" spans="1:11" s="223" customFormat="1" hidden="1" x14ac:dyDescent="0.2">
      <c r="A2529" s="95" t="s">
        <v>819</v>
      </c>
      <c r="B2529" s="95" t="s">
        <v>829</v>
      </c>
      <c r="C2529" s="94">
        <v>51</v>
      </c>
      <c r="D2529" s="95" t="s">
        <v>101</v>
      </c>
      <c r="E2529" s="118">
        <v>3111</v>
      </c>
      <c r="F2529" s="141" t="s">
        <v>33</v>
      </c>
      <c r="G2529" s="133"/>
      <c r="H2529" s="228">
        <v>5000</v>
      </c>
      <c r="I2529" s="228"/>
      <c r="J2529" s="228"/>
      <c r="K2529" s="228">
        <f t="shared" si="1265"/>
        <v>5000</v>
      </c>
    </row>
    <row r="2530" spans="1:11" s="223" customFormat="1" hidden="1" x14ac:dyDescent="0.2">
      <c r="A2530" s="117" t="s">
        <v>819</v>
      </c>
      <c r="B2530" s="117" t="s">
        <v>829</v>
      </c>
      <c r="C2530" s="102">
        <v>51</v>
      </c>
      <c r="D2530" s="117"/>
      <c r="E2530" s="112">
        <v>313</v>
      </c>
      <c r="F2530" s="140"/>
      <c r="G2530" s="182"/>
      <c r="H2530" s="107">
        <f t="shared" ref="H2530:J2530" si="1271">H2531</f>
        <v>1000</v>
      </c>
      <c r="I2530" s="107">
        <f t="shared" si="1271"/>
        <v>0</v>
      </c>
      <c r="J2530" s="107">
        <f t="shared" si="1271"/>
        <v>0</v>
      </c>
      <c r="K2530" s="107">
        <f t="shared" si="1265"/>
        <v>1000</v>
      </c>
    </row>
    <row r="2531" spans="1:11" s="223" customFormat="1" hidden="1" x14ac:dyDescent="0.2">
      <c r="A2531" s="95" t="s">
        <v>819</v>
      </c>
      <c r="B2531" s="95" t="s">
        <v>829</v>
      </c>
      <c r="C2531" s="94">
        <v>51</v>
      </c>
      <c r="D2531" s="95" t="s">
        <v>101</v>
      </c>
      <c r="E2531" s="118">
        <v>3132</v>
      </c>
      <c r="F2531" s="141" t="s">
        <v>40</v>
      </c>
      <c r="G2531" s="133"/>
      <c r="H2531" s="228">
        <v>1000</v>
      </c>
      <c r="I2531" s="228"/>
      <c r="J2531" s="228"/>
      <c r="K2531" s="228">
        <f t="shared" si="1265"/>
        <v>1000</v>
      </c>
    </row>
    <row r="2532" spans="1:11" s="223" customFormat="1" hidden="1" x14ac:dyDescent="0.2">
      <c r="A2532" s="183" t="s">
        <v>819</v>
      </c>
      <c r="B2532" s="183" t="s">
        <v>829</v>
      </c>
      <c r="C2532" s="165">
        <v>51</v>
      </c>
      <c r="D2532" s="164"/>
      <c r="E2532" s="166">
        <v>32</v>
      </c>
      <c r="F2532" s="167"/>
      <c r="G2532" s="167"/>
      <c r="H2532" s="181">
        <f t="shared" ref="H2532:J2532" si="1272">H2533</f>
        <v>4000</v>
      </c>
      <c r="I2532" s="181">
        <f t="shared" si="1272"/>
        <v>0</v>
      </c>
      <c r="J2532" s="181">
        <f t="shared" si="1272"/>
        <v>5000</v>
      </c>
      <c r="K2532" s="181">
        <f t="shared" si="1265"/>
        <v>9000</v>
      </c>
    </row>
    <row r="2533" spans="1:11" s="223" customFormat="1" hidden="1" x14ac:dyDescent="0.2">
      <c r="A2533" s="117" t="s">
        <v>819</v>
      </c>
      <c r="B2533" s="117" t="s">
        <v>829</v>
      </c>
      <c r="C2533" s="102">
        <v>51</v>
      </c>
      <c r="D2533" s="117"/>
      <c r="E2533" s="112">
        <v>323</v>
      </c>
      <c r="F2533" s="140"/>
      <c r="G2533" s="182"/>
      <c r="H2533" s="107">
        <f t="shared" ref="H2533:I2533" si="1273">SUM(H2534:H2535)</f>
        <v>4000</v>
      </c>
      <c r="I2533" s="107">
        <f t="shared" si="1273"/>
        <v>0</v>
      </c>
      <c r="J2533" s="107">
        <f t="shared" ref="J2533" si="1274">SUM(J2534:J2535)</f>
        <v>5000</v>
      </c>
      <c r="K2533" s="107">
        <f t="shared" si="1265"/>
        <v>9000</v>
      </c>
    </row>
    <row r="2534" spans="1:11" s="223" customFormat="1" hidden="1" x14ac:dyDescent="0.2">
      <c r="A2534" s="95" t="s">
        <v>819</v>
      </c>
      <c r="B2534" s="95" t="s">
        <v>829</v>
      </c>
      <c r="C2534" s="94">
        <v>51</v>
      </c>
      <c r="D2534" s="95" t="s">
        <v>101</v>
      </c>
      <c r="E2534" s="118">
        <v>3233</v>
      </c>
      <c r="F2534" s="141" t="s">
        <v>54</v>
      </c>
      <c r="G2534" s="133"/>
      <c r="H2534" s="228">
        <v>2000</v>
      </c>
      <c r="I2534" s="228"/>
      <c r="J2534" s="228"/>
      <c r="K2534" s="228">
        <f t="shared" si="1265"/>
        <v>2000</v>
      </c>
    </row>
    <row r="2535" spans="1:11" s="223" customFormat="1" hidden="1" x14ac:dyDescent="0.2">
      <c r="A2535" s="95" t="s">
        <v>819</v>
      </c>
      <c r="B2535" s="95" t="s">
        <v>829</v>
      </c>
      <c r="C2535" s="94">
        <v>51</v>
      </c>
      <c r="D2535" s="95" t="s">
        <v>101</v>
      </c>
      <c r="E2535" s="118">
        <v>3237</v>
      </c>
      <c r="F2535" s="141" t="s">
        <v>58</v>
      </c>
      <c r="G2535" s="133"/>
      <c r="H2535" s="228">
        <v>2000</v>
      </c>
      <c r="I2535" s="228"/>
      <c r="J2535" s="228">
        <v>5000</v>
      </c>
      <c r="K2535" s="228">
        <f t="shared" si="1265"/>
        <v>7000</v>
      </c>
    </row>
    <row r="2536" spans="1:11" s="223" customFormat="1" hidden="1" x14ac:dyDescent="0.2">
      <c r="A2536" s="183" t="s">
        <v>819</v>
      </c>
      <c r="B2536" s="183" t="s">
        <v>829</v>
      </c>
      <c r="C2536" s="165">
        <v>51</v>
      </c>
      <c r="D2536" s="164"/>
      <c r="E2536" s="166">
        <v>42</v>
      </c>
      <c r="F2536" s="167"/>
      <c r="G2536" s="167"/>
      <c r="H2536" s="181">
        <f t="shared" ref="H2536:I2536" si="1275">H2537+H2539</f>
        <v>377000</v>
      </c>
      <c r="I2536" s="181">
        <f t="shared" si="1275"/>
        <v>5000</v>
      </c>
      <c r="J2536" s="181">
        <f t="shared" ref="J2536" si="1276">J2537+J2539</f>
        <v>0</v>
      </c>
      <c r="K2536" s="181">
        <f t="shared" si="1265"/>
        <v>372000</v>
      </c>
    </row>
    <row r="2537" spans="1:11" s="223" customFormat="1" hidden="1" x14ac:dyDescent="0.2">
      <c r="A2537" s="117" t="s">
        <v>819</v>
      </c>
      <c r="B2537" s="117" t="s">
        <v>829</v>
      </c>
      <c r="C2537" s="102">
        <v>51</v>
      </c>
      <c r="D2537" s="117"/>
      <c r="E2537" s="112">
        <v>422</v>
      </c>
      <c r="F2537" s="150"/>
      <c r="G2537" s="150"/>
      <c r="H2537" s="156">
        <f t="shared" ref="H2537:J2537" si="1277">H2538</f>
        <v>2000</v>
      </c>
      <c r="I2537" s="156">
        <f t="shared" si="1277"/>
        <v>0</v>
      </c>
      <c r="J2537" s="156">
        <f t="shared" si="1277"/>
        <v>0</v>
      </c>
      <c r="K2537" s="156">
        <f t="shared" si="1265"/>
        <v>2000</v>
      </c>
    </row>
    <row r="2538" spans="1:11" s="223" customFormat="1" hidden="1" x14ac:dyDescent="0.2">
      <c r="A2538" s="95" t="s">
        <v>819</v>
      </c>
      <c r="B2538" s="95" t="s">
        <v>829</v>
      </c>
      <c r="C2538" s="94">
        <v>51</v>
      </c>
      <c r="D2538" s="108" t="s">
        <v>101</v>
      </c>
      <c r="E2538" s="137">
        <v>4221</v>
      </c>
      <c r="F2538" s="184" t="s">
        <v>74</v>
      </c>
      <c r="G2538" s="184"/>
      <c r="H2538" s="228">
        <v>2000</v>
      </c>
      <c r="I2538" s="228"/>
      <c r="J2538" s="228"/>
      <c r="K2538" s="228">
        <f t="shared" si="1265"/>
        <v>2000</v>
      </c>
    </row>
    <row r="2539" spans="1:11" s="223" customFormat="1" hidden="1" x14ac:dyDescent="0.2">
      <c r="A2539" s="117" t="s">
        <v>819</v>
      </c>
      <c r="B2539" s="117" t="s">
        <v>829</v>
      </c>
      <c r="C2539" s="102">
        <v>51</v>
      </c>
      <c r="D2539" s="117"/>
      <c r="E2539" s="112">
        <v>426</v>
      </c>
      <c r="F2539" s="140"/>
      <c r="G2539" s="182"/>
      <c r="H2539" s="107">
        <f t="shared" ref="H2539:J2539" si="1278">H2540</f>
        <v>375000</v>
      </c>
      <c r="I2539" s="107">
        <f t="shared" si="1278"/>
        <v>5000</v>
      </c>
      <c r="J2539" s="107">
        <f t="shared" si="1278"/>
        <v>0</v>
      </c>
      <c r="K2539" s="107">
        <f t="shared" si="1265"/>
        <v>370000</v>
      </c>
    </row>
    <row r="2540" spans="1:11" s="223" customFormat="1" hidden="1" x14ac:dyDescent="0.2">
      <c r="A2540" s="95" t="s">
        <v>819</v>
      </c>
      <c r="B2540" s="95" t="s">
        <v>829</v>
      </c>
      <c r="C2540" s="94">
        <v>51</v>
      </c>
      <c r="D2540" s="95" t="s">
        <v>101</v>
      </c>
      <c r="E2540" s="118">
        <v>4264</v>
      </c>
      <c r="F2540" s="141" t="s">
        <v>831</v>
      </c>
      <c r="G2540" s="133"/>
      <c r="H2540" s="228">
        <v>375000</v>
      </c>
      <c r="I2540" s="228">
        <v>5000</v>
      </c>
      <c r="J2540" s="228"/>
      <c r="K2540" s="228">
        <f t="shared" si="1265"/>
        <v>370000</v>
      </c>
    </row>
    <row r="2541" spans="1:11" s="223" customFormat="1" hidden="1" x14ac:dyDescent="0.2">
      <c r="A2541" s="183" t="s">
        <v>819</v>
      </c>
      <c r="B2541" s="183" t="s">
        <v>829</v>
      </c>
      <c r="C2541" s="165">
        <v>559</v>
      </c>
      <c r="D2541" s="164"/>
      <c r="E2541" s="166">
        <v>31</v>
      </c>
      <c r="F2541" s="167"/>
      <c r="G2541" s="167"/>
      <c r="H2541" s="181">
        <f t="shared" ref="H2541:I2541" si="1279">H2542+H2544</f>
        <v>6000</v>
      </c>
      <c r="I2541" s="181">
        <f t="shared" si="1279"/>
        <v>0</v>
      </c>
      <c r="J2541" s="181">
        <f t="shared" ref="J2541" si="1280">J2542+J2544</f>
        <v>0</v>
      </c>
      <c r="K2541" s="181">
        <f t="shared" si="1265"/>
        <v>6000</v>
      </c>
    </row>
    <row r="2542" spans="1:11" s="223" customFormat="1" hidden="1" x14ac:dyDescent="0.2">
      <c r="A2542" s="117" t="s">
        <v>819</v>
      </c>
      <c r="B2542" s="117" t="s">
        <v>829</v>
      </c>
      <c r="C2542" s="102">
        <v>559</v>
      </c>
      <c r="D2542" s="117"/>
      <c r="E2542" s="112">
        <v>311</v>
      </c>
      <c r="F2542" s="140"/>
      <c r="G2542" s="182"/>
      <c r="H2542" s="107">
        <f t="shared" ref="H2542:J2542" si="1281">H2543</f>
        <v>5000</v>
      </c>
      <c r="I2542" s="107">
        <f t="shared" si="1281"/>
        <v>0</v>
      </c>
      <c r="J2542" s="107">
        <f t="shared" si="1281"/>
        <v>0</v>
      </c>
      <c r="K2542" s="107">
        <f t="shared" si="1265"/>
        <v>5000</v>
      </c>
    </row>
    <row r="2543" spans="1:11" s="223" customFormat="1" hidden="1" x14ac:dyDescent="0.2">
      <c r="A2543" s="95" t="s">
        <v>819</v>
      </c>
      <c r="B2543" s="95" t="s">
        <v>829</v>
      </c>
      <c r="C2543" s="94">
        <v>559</v>
      </c>
      <c r="D2543" s="95" t="s">
        <v>101</v>
      </c>
      <c r="E2543" s="118">
        <v>3111</v>
      </c>
      <c r="F2543" s="141" t="s">
        <v>33</v>
      </c>
      <c r="G2543" s="133"/>
      <c r="H2543" s="233">
        <v>5000</v>
      </c>
      <c r="I2543" s="233"/>
      <c r="J2543" s="233"/>
      <c r="K2543" s="233">
        <f t="shared" si="1265"/>
        <v>5000</v>
      </c>
    </row>
    <row r="2544" spans="1:11" s="223" customFormat="1" hidden="1" x14ac:dyDescent="0.2">
      <c r="A2544" s="117" t="s">
        <v>819</v>
      </c>
      <c r="B2544" s="117" t="s">
        <v>829</v>
      </c>
      <c r="C2544" s="102">
        <v>559</v>
      </c>
      <c r="D2544" s="117"/>
      <c r="E2544" s="112">
        <v>313</v>
      </c>
      <c r="F2544" s="140"/>
      <c r="G2544" s="182"/>
      <c r="H2544" s="107">
        <f t="shared" ref="H2544:J2544" si="1282">H2545</f>
        <v>1000</v>
      </c>
      <c r="I2544" s="107">
        <f t="shared" si="1282"/>
        <v>0</v>
      </c>
      <c r="J2544" s="107">
        <f t="shared" si="1282"/>
        <v>0</v>
      </c>
      <c r="K2544" s="107">
        <f t="shared" si="1265"/>
        <v>1000</v>
      </c>
    </row>
    <row r="2545" spans="1:11" s="223" customFormat="1" hidden="1" x14ac:dyDescent="0.2">
      <c r="A2545" s="95" t="s">
        <v>819</v>
      </c>
      <c r="B2545" s="95" t="s">
        <v>829</v>
      </c>
      <c r="C2545" s="94">
        <v>559</v>
      </c>
      <c r="D2545" s="95" t="s">
        <v>101</v>
      </c>
      <c r="E2545" s="118">
        <v>3132</v>
      </c>
      <c r="F2545" s="141" t="s">
        <v>40</v>
      </c>
      <c r="G2545" s="133"/>
      <c r="H2545" s="228">
        <v>1000</v>
      </c>
      <c r="I2545" s="228"/>
      <c r="J2545" s="228"/>
      <c r="K2545" s="228">
        <f t="shared" si="1265"/>
        <v>1000</v>
      </c>
    </row>
    <row r="2546" spans="1:11" s="223" customFormat="1" hidden="1" x14ac:dyDescent="0.2">
      <c r="A2546" s="183" t="s">
        <v>819</v>
      </c>
      <c r="B2546" s="183" t="s">
        <v>829</v>
      </c>
      <c r="C2546" s="165">
        <v>559</v>
      </c>
      <c r="D2546" s="164"/>
      <c r="E2546" s="166">
        <v>32</v>
      </c>
      <c r="F2546" s="167"/>
      <c r="G2546" s="167"/>
      <c r="H2546" s="181">
        <f t="shared" ref="H2546:J2546" si="1283">H2547</f>
        <v>4000</v>
      </c>
      <c r="I2546" s="181">
        <f t="shared" si="1283"/>
        <v>0</v>
      </c>
      <c r="J2546" s="181">
        <f t="shared" si="1283"/>
        <v>0</v>
      </c>
      <c r="K2546" s="181">
        <f t="shared" si="1265"/>
        <v>4000</v>
      </c>
    </row>
    <row r="2547" spans="1:11" s="223" customFormat="1" hidden="1" x14ac:dyDescent="0.2">
      <c r="A2547" s="117" t="s">
        <v>819</v>
      </c>
      <c r="B2547" s="117" t="s">
        <v>829</v>
      </c>
      <c r="C2547" s="102">
        <v>559</v>
      </c>
      <c r="D2547" s="117"/>
      <c r="E2547" s="112">
        <v>323</v>
      </c>
      <c r="F2547" s="140"/>
      <c r="G2547" s="182"/>
      <c r="H2547" s="107">
        <f t="shared" ref="H2547:I2547" si="1284">SUM(H2548:H2549)</f>
        <v>4000</v>
      </c>
      <c r="I2547" s="107">
        <f t="shared" si="1284"/>
        <v>0</v>
      </c>
      <c r="J2547" s="107">
        <f t="shared" ref="J2547" si="1285">SUM(J2548:J2549)</f>
        <v>0</v>
      </c>
      <c r="K2547" s="107">
        <f t="shared" si="1265"/>
        <v>4000</v>
      </c>
    </row>
    <row r="2548" spans="1:11" s="223" customFormat="1" hidden="1" x14ac:dyDescent="0.2">
      <c r="A2548" s="95" t="s">
        <v>819</v>
      </c>
      <c r="B2548" s="95" t="s">
        <v>829</v>
      </c>
      <c r="C2548" s="94">
        <v>559</v>
      </c>
      <c r="D2548" s="95" t="s">
        <v>101</v>
      </c>
      <c r="E2548" s="118">
        <v>3233</v>
      </c>
      <c r="F2548" s="141" t="s">
        <v>54</v>
      </c>
      <c r="G2548" s="133"/>
      <c r="H2548" s="231">
        <v>2000</v>
      </c>
      <c r="I2548" s="231"/>
      <c r="J2548" s="231"/>
      <c r="K2548" s="231">
        <f t="shared" si="1265"/>
        <v>2000</v>
      </c>
    </row>
    <row r="2549" spans="1:11" s="223" customFormat="1" hidden="1" x14ac:dyDescent="0.2">
      <c r="A2549" s="95" t="s">
        <v>819</v>
      </c>
      <c r="B2549" s="95" t="s">
        <v>829</v>
      </c>
      <c r="C2549" s="94">
        <v>559</v>
      </c>
      <c r="D2549" s="95" t="s">
        <v>101</v>
      </c>
      <c r="E2549" s="118">
        <v>3237</v>
      </c>
      <c r="F2549" s="141" t="s">
        <v>58</v>
      </c>
      <c r="G2549" s="133"/>
      <c r="H2549" s="244">
        <v>2000</v>
      </c>
      <c r="I2549" s="244"/>
      <c r="J2549" s="244"/>
      <c r="K2549" s="244">
        <f t="shared" si="1265"/>
        <v>2000</v>
      </c>
    </row>
    <row r="2550" spans="1:11" s="223" customFormat="1" hidden="1" x14ac:dyDescent="0.2">
      <c r="A2550" s="183" t="s">
        <v>819</v>
      </c>
      <c r="B2550" s="183" t="s">
        <v>829</v>
      </c>
      <c r="C2550" s="165">
        <v>559</v>
      </c>
      <c r="D2550" s="164"/>
      <c r="E2550" s="166">
        <v>42</v>
      </c>
      <c r="F2550" s="167"/>
      <c r="G2550" s="167"/>
      <c r="H2550" s="181">
        <f t="shared" ref="H2550:I2550" si="1286">H2551+H2553</f>
        <v>302000</v>
      </c>
      <c r="I2550" s="181">
        <f t="shared" si="1286"/>
        <v>0</v>
      </c>
      <c r="J2550" s="181">
        <f t="shared" ref="J2550" si="1287">J2551+J2553</f>
        <v>0</v>
      </c>
      <c r="K2550" s="181">
        <f t="shared" si="1265"/>
        <v>302000</v>
      </c>
    </row>
    <row r="2551" spans="1:11" s="223" customFormat="1" hidden="1" x14ac:dyDescent="0.2">
      <c r="A2551" s="117" t="s">
        <v>819</v>
      </c>
      <c r="B2551" s="117" t="s">
        <v>829</v>
      </c>
      <c r="C2551" s="102">
        <v>559</v>
      </c>
      <c r="D2551" s="117"/>
      <c r="E2551" s="112">
        <v>422</v>
      </c>
      <c r="F2551" s="150"/>
      <c r="G2551" s="150"/>
      <c r="H2551" s="156">
        <f t="shared" ref="H2551:J2551" si="1288">H2552</f>
        <v>2000</v>
      </c>
      <c r="I2551" s="156">
        <f t="shared" si="1288"/>
        <v>0</v>
      </c>
      <c r="J2551" s="156">
        <f t="shared" si="1288"/>
        <v>0</v>
      </c>
      <c r="K2551" s="156">
        <f t="shared" si="1265"/>
        <v>2000</v>
      </c>
    </row>
    <row r="2552" spans="1:11" s="223" customFormat="1" hidden="1" x14ac:dyDescent="0.2">
      <c r="A2552" s="95" t="s">
        <v>819</v>
      </c>
      <c r="B2552" s="95" t="s">
        <v>829</v>
      </c>
      <c r="C2552" s="94">
        <v>559</v>
      </c>
      <c r="D2552" s="108" t="s">
        <v>101</v>
      </c>
      <c r="E2552" s="137">
        <v>4221</v>
      </c>
      <c r="F2552" s="184" t="s">
        <v>74</v>
      </c>
      <c r="G2552" s="184"/>
      <c r="H2552" s="228">
        <v>2000</v>
      </c>
      <c r="I2552" s="228"/>
      <c r="J2552" s="228"/>
      <c r="K2552" s="228">
        <f t="shared" si="1265"/>
        <v>2000</v>
      </c>
    </row>
    <row r="2553" spans="1:11" s="223" customFormat="1" hidden="1" x14ac:dyDescent="0.2">
      <c r="A2553" s="117" t="s">
        <v>819</v>
      </c>
      <c r="B2553" s="117" t="s">
        <v>829</v>
      </c>
      <c r="C2553" s="102">
        <v>559</v>
      </c>
      <c r="D2553" s="117"/>
      <c r="E2553" s="112">
        <v>426</v>
      </c>
      <c r="F2553" s="140"/>
      <c r="G2553" s="182"/>
      <c r="H2553" s="107">
        <f t="shared" ref="H2553:J2553" si="1289">H2554</f>
        <v>300000</v>
      </c>
      <c r="I2553" s="107">
        <f t="shared" si="1289"/>
        <v>0</v>
      </c>
      <c r="J2553" s="107">
        <f t="shared" si="1289"/>
        <v>0</v>
      </c>
      <c r="K2553" s="107">
        <f t="shared" si="1265"/>
        <v>300000</v>
      </c>
    </row>
    <row r="2554" spans="1:11" s="223" customFormat="1" hidden="1" x14ac:dyDescent="0.2">
      <c r="A2554" s="95" t="s">
        <v>819</v>
      </c>
      <c r="B2554" s="95" t="s">
        <v>829</v>
      </c>
      <c r="C2554" s="94">
        <v>559</v>
      </c>
      <c r="D2554" s="95" t="s">
        <v>101</v>
      </c>
      <c r="E2554" s="118">
        <v>4264</v>
      </c>
      <c r="F2554" s="141" t="s">
        <v>831</v>
      </c>
      <c r="G2554" s="133"/>
      <c r="H2554" s="228">
        <v>300000</v>
      </c>
      <c r="I2554" s="228"/>
      <c r="J2554" s="228"/>
      <c r="K2554" s="228">
        <f t="shared" si="1265"/>
        <v>300000</v>
      </c>
    </row>
    <row r="2555" spans="1:11" s="100" customFormat="1" ht="56.25" hidden="1" x14ac:dyDescent="0.2">
      <c r="A2555" s="195" t="s">
        <v>819</v>
      </c>
      <c r="B2555" s="170" t="s">
        <v>832</v>
      </c>
      <c r="C2555" s="170"/>
      <c r="D2555" s="170"/>
      <c r="E2555" s="171"/>
      <c r="F2555" s="173" t="s">
        <v>997</v>
      </c>
      <c r="G2555" s="174" t="s">
        <v>659</v>
      </c>
      <c r="H2555" s="248">
        <f>H2556</f>
        <v>0</v>
      </c>
      <c r="I2555" s="248">
        <f t="shared" ref="I2555:J2557" si="1290">I2556</f>
        <v>0</v>
      </c>
      <c r="J2555" s="248">
        <f t="shared" si="1290"/>
        <v>50000</v>
      </c>
      <c r="K2555" s="248">
        <f t="shared" si="1265"/>
        <v>50000</v>
      </c>
    </row>
    <row r="2556" spans="1:11" hidden="1" x14ac:dyDescent="0.2">
      <c r="A2556" s="183" t="s">
        <v>819</v>
      </c>
      <c r="B2556" s="164" t="s">
        <v>832</v>
      </c>
      <c r="C2556" s="165">
        <v>52</v>
      </c>
      <c r="D2556" s="164"/>
      <c r="E2556" s="166">
        <v>42</v>
      </c>
      <c r="F2556" s="167"/>
      <c r="G2556" s="167"/>
      <c r="H2556" s="181">
        <f>H2557</f>
        <v>0</v>
      </c>
      <c r="I2556" s="181">
        <f t="shared" si="1290"/>
        <v>0</v>
      </c>
      <c r="J2556" s="181">
        <f t="shared" si="1290"/>
        <v>50000</v>
      </c>
      <c r="K2556" s="181">
        <f t="shared" si="1265"/>
        <v>50000</v>
      </c>
    </row>
    <row r="2557" spans="1:11" hidden="1" x14ac:dyDescent="0.2">
      <c r="A2557" s="117" t="s">
        <v>819</v>
      </c>
      <c r="B2557" s="101" t="s">
        <v>832</v>
      </c>
      <c r="C2557" s="102">
        <v>52</v>
      </c>
      <c r="D2557" s="117"/>
      <c r="E2557" s="112">
        <v>421</v>
      </c>
      <c r="F2557" s="140"/>
      <c r="G2557" s="182"/>
      <c r="H2557" s="107">
        <f>H2558</f>
        <v>0</v>
      </c>
      <c r="I2557" s="107">
        <f t="shared" si="1290"/>
        <v>0</v>
      </c>
      <c r="J2557" s="107">
        <f t="shared" si="1290"/>
        <v>50000</v>
      </c>
      <c r="K2557" s="107">
        <f t="shared" si="1265"/>
        <v>50000</v>
      </c>
    </row>
    <row r="2558" spans="1:11" ht="15" hidden="1" x14ac:dyDescent="0.2">
      <c r="A2558" s="95" t="s">
        <v>819</v>
      </c>
      <c r="B2558" s="93" t="s">
        <v>832</v>
      </c>
      <c r="C2558" s="94">
        <v>52</v>
      </c>
      <c r="D2558" s="95" t="s">
        <v>101</v>
      </c>
      <c r="E2558" s="118">
        <v>4214</v>
      </c>
      <c r="F2558" s="141" t="s">
        <v>500</v>
      </c>
      <c r="H2558" s="228"/>
      <c r="I2558" s="228"/>
      <c r="J2558" s="228">
        <v>50000</v>
      </c>
      <c r="K2558" s="228">
        <f t="shared" si="1265"/>
        <v>50000</v>
      </c>
    </row>
    <row r="2559" spans="1:11" hidden="1" x14ac:dyDescent="0.2">
      <c r="A2559" s="198" t="s">
        <v>833</v>
      </c>
      <c r="B2559" s="371" t="s">
        <v>834</v>
      </c>
      <c r="C2559" s="371"/>
      <c r="D2559" s="371"/>
      <c r="E2559" s="371"/>
      <c r="F2559" s="144" t="s">
        <v>835</v>
      </c>
      <c r="G2559" s="116"/>
      <c r="H2559" s="245">
        <f>H2560+H2638+H2660+H2683+H2687+H2714</f>
        <v>1469900</v>
      </c>
      <c r="I2559" s="245">
        <f t="shared" ref="I2559:J2559" si="1291">I2560+I2638+I2660+I2683+I2687+I2714</f>
        <v>250300</v>
      </c>
      <c r="J2559" s="245">
        <f t="shared" si="1291"/>
        <v>494580</v>
      </c>
      <c r="K2559" s="245">
        <f t="shared" si="1265"/>
        <v>1714180</v>
      </c>
    </row>
    <row r="2560" spans="1:11" s="100" customFormat="1" ht="33.75" hidden="1" x14ac:dyDescent="0.2">
      <c r="A2560" s="195" t="s">
        <v>833</v>
      </c>
      <c r="B2560" s="170" t="s">
        <v>836</v>
      </c>
      <c r="C2560" s="170"/>
      <c r="D2560" s="170"/>
      <c r="E2560" s="171"/>
      <c r="F2560" s="173" t="s">
        <v>823</v>
      </c>
      <c r="G2560" s="174" t="s">
        <v>652</v>
      </c>
      <c r="H2560" s="248">
        <f>H2575+H2584+H2615+H2620+H2623+H2626+H2635+H2561+H2564+H2571</f>
        <v>642600</v>
      </c>
      <c r="I2560" s="248">
        <f t="shared" ref="I2560:J2560" si="1292">I2575+I2584+I2615+I2620+I2623+I2626+I2635+I2561+I2564+I2571</f>
        <v>5500</v>
      </c>
      <c r="J2560" s="248">
        <f t="shared" si="1292"/>
        <v>15700</v>
      </c>
      <c r="K2560" s="248">
        <f t="shared" si="1265"/>
        <v>652800</v>
      </c>
    </row>
    <row r="2561" spans="1:11" hidden="1" x14ac:dyDescent="0.2">
      <c r="A2561" s="183" t="s">
        <v>833</v>
      </c>
      <c r="B2561" s="164" t="s">
        <v>836</v>
      </c>
      <c r="C2561" s="165">
        <v>31</v>
      </c>
      <c r="D2561" s="164"/>
      <c r="E2561" s="166">
        <v>31</v>
      </c>
      <c r="F2561" s="167"/>
      <c r="G2561" s="167"/>
      <c r="H2561" s="181">
        <f t="shared" ref="H2561:J2562" si="1293">H2562</f>
        <v>12000</v>
      </c>
      <c r="I2561" s="181">
        <f t="shared" si="1293"/>
        <v>5500</v>
      </c>
      <c r="J2561" s="181">
        <f t="shared" si="1293"/>
        <v>0</v>
      </c>
      <c r="K2561" s="181">
        <f t="shared" si="1265"/>
        <v>6500</v>
      </c>
    </row>
    <row r="2562" spans="1:11" hidden="1" x14ac:dyDescent="0.2">
      <c r="A2562" s="117" t="s">
        <v>833</v>
      </c>
      <c r="B2562" s="101" t="s">
        <v>836</v>
      </c>
      <c r="C2562" s="102">
        <v>31</v>
      </c>
      <c r="D2562" s="117"/>
      <c r="E2562" s="112">
        <v>312</v>
      </c>
      <c r="F2562" s="140"/>
      <c r="G2562" s="182"/>
      <c r="H2562" s="107">
        <f t="shared" si="1293"/>
        <v>12000</v>
      </c>
      <c r="I2562" s="107">
        <f t="shared" si="1293"/>
        <v>5500</v>
      </c>
      <c r="J2562" s="107">
        <f t="shared" si="1293"/>
        <v>0</v>
      </c>
      <c r="K2562" s="107">
        <f t="shared" si="1265"/>
        <v>6500</v>
      </c>
    </row>
    <row r="2563" spans="1:11" ht="15" hidden="1" x14ac:dyDescent="0.2">
      <c r="A2563" s="95" t="s">
        <v>833</v>
      </c>
      <c r="B2563" s="93" t="s">
        <v>836</v>
      </c>
      <c r="C2563" s="94">
        <v>31</v>
      </c>
      <c r="D2563" s="95" t="s">
        <v>101</v>
      </c>
      <c r="E2563" s="118">
        <v>3121</v>
      </c>
      <c r="F2563" s="141" t="s">
        <v>471</v>
      </c>
      <c r="H2563" s="228">
        <v>12000</v>
      </c>
      <c r="I2563" s="228">
        <v>5500</v>
      </c>
      <c r="J2563" s="228"/>
      <c r="K2563" s="228">
        <f t="shared" si="1265"/>
        <v>6500</v>
      </c>
    </row>
    <row r="2564" spans="1:11" hidden="1" x14ac:dyDescent="0.2">
      <c r="A2564" s="183" t="s">
        <v>833</v>
      </c>
      <c r="B2564" s="164" t="s">
        <v>836</v>
      </c>
      <c r="C2564" s="165">
        <v>31</v>
      </c>
      <c r="D2564" s="164"/>
      <c r="E2564" s="166">
        <v>32</v>
      </c>
      <c r="F2564" s="167"/>
      <c r="G2564" s="167"/>
      <c r="H2564" s="181">
        <f>H2565+H2568</f>
        <v>0</v>
      </c>
      <c r="I2564" s="181">
        <f t="shared" ref="I2564:J2564" si="1294">I2565+I2568</f>
        <v>0</v>
      </c>
      <c r="J2564" s="181">
        <f t="shared" si="1294"/>
        <v>3500</v>
      </c>
      <c r="K2564" s="181">
        <f t="shared" si="1265"/>
        <v>3500</v>
      </c>
    </row>
    <row r="2565" spans="1:11" hidden="1" x14ac:dyDescent="0.2">
      <c r="A2565" s="117" t="s">
        <v>833</v>
      </c>
      <c r="B2565" s="101" t="s">
        <v>836</v>
      </c>
      <c r="C2565" s="102">
        <v>31</v>
      </c>
      <c r="D2565" s="117"/>
      <c r="E2565" s="112">
        <v>322</v>
      </c>
      <c r="F2565" s="140"/>
      <c r="G2565" s="182"/>
      <c r="H2565" s="107">
        <f>SUM(H2566:H2567)</f>
        <v>0</v>
      </c>
      <c r="I2565" s="107">
        <f t="shared" ref="I2565:J2565" si="1295">SUM(I2566:I2567)</f>
        <v>0</v>
      </c>
      <c r="J2565" s="107">
        <f t="shared" si="1295"/>
        <v>2000</v>
      </c>
      <c r="K2565" s="107">
        <f t="shared" si="1265"/>
        <v>2000</v>
      </c>
    </row>
    <row r="2566" spans="1:11" ht="15" hidden="1" x14ac:dyDescent="0.2">
      <c r="A2566" s="95" t="s">
        <v>833</v>
      </c>
      <c r="B2566" s="93" t="s">
        <v>836</v>
      </c>
      <c r="C2566" s="94">
        <v>31</v>
      </c>
      <c r="D2566" s="95" t="s">
        <v>101</v>
      </c>
      <c r="E2566" s="118">
        <v>3223</v>
      </c>
      <c r="F2566" s="141" t="s">
        <v>48</v>
      </c>
      <c r="H2566" s="228"/>
      <c r="I2566" s="228"/>
      <c r="J2566" s="228">
        <v>1000</v>
      </c>
      <c r="K2566" s="228">
        <f t="shared" si="1265"/>
        <v>1000</v>
      </c>
    </row>
    <row r="2567" spans="1:11" ht="30" hidden="1" x14ac:dyDescent="0.2">
      <c r="A2567" s="95" t="s">
        <v>833</v>
      </c>
      <c r="B2567" s="93" t="s">
        <v>836</v>
      </c>
      <c r="C2567" s="94">
        <v>31</v>
      </c>
      <c r="D2567" s="95" t="s">
        <v>101</v>
      </c>
      <c r="E2567" s="118">
        <v>3224</v>
      </c>
      <c r="F2567" s="141" t="s">
        <v>155</v>
      </c>
      <c r="H2567" s="228"/>
      <c r="I2567" s="228"/>
      <c r="J2567" s="228">
        <v>1000</v>
      </c>
      <c r="K2567" s="228">
        <f t="shared" si="1265"/>
        <v>1000</v>
      </c>
    </row>
    <row r="2568" spans="1:11" hidden="1" x14ac:dyDescent="0.2">
      <c r="A2568" s="117" t="s">
        <v>833</v>
      </c>
      <c r="B2568" s="101" t="s">
        <v>836</v>
      </c>
      <c r="C2568" s="102">
        <v>31</v>
      </c>
      <c r="D2568" s="117"/>
      <c r="E2568" s="112">
        <v>323</v>
      </c>
      <c r="F2568" s="140"/>
      <c r="G2568" s="182"/>
      <c r="H2568" s="107">
        <f>SUM(H2569:H2570)</f>
        <v>0</v>
      </c>
      <c r="I2568" s="107">
        <f t="shared" ref="I2568:J2568" si="1296">SUM(I2569:I2570)</f>
        <v>0</v>
      </c>
      <c r="J2568" s="107">
        <f t="shared" si="1296"/>
        <v>1500</v>
      </c>
      <c r="K2568" s="107">
        <f t="shared" si="1265"/>
        <v>1500</v>
      </c>
    </row>
    <row r="2569" spans="1:11" ht="15" hidden="1" x14ac:dyDescent="0.2">
      <c r="A2569" s="95" t="s">
        <v>833</v>
      </c>
      <c r="B2569" s="93" t="s">
        <v>836</v>
      </c>
      <c r="C2569" s="94">
        <v>31</v>
      </c>
      <c r="D2569" s="95" t="s">
        <v>101</v>
      </c>
      <c r="E2569" s="118">
        <v>3232</v>
      </c>
      <c r="F2569" s="141" t="s">
        <v>53</v>
      </c>
      <c r="H2569" s="228"/>
      <c r="I2569" s="228"/>
      <c r="J2569" s="228">
        <v>1000</v>
      </c>
      <c r="K2569" s="228">
        <f t="shared" si="1265"/>
        <v>1000</v>
      </c>
    </row>
    <row r="2570" spans="1:11" ht="15" hidden="1" x14ac:dyDescent="0.2">
      <c r="A2570" s="95" t="s">
        <v>833</v>
      </c>
      <c r="B2570" s="93" t="s">
        <v>836</v>
      </c>
      <c r="C2570" s="94">
        <v>31</v>
      </c>
      <c r="D2570" s="95" t="s">
        <v>101</v>
      </c>
      <c r="E2570" s="118">
        <v>3234</v>
      </c>
      <c r="F2570" s="141" t="s">
        <v>55</v>
      </c>
      <c r="H2570" s="228"/>
      <c r="I2570" s="228"/>
      <c r="J2570" s="228">
        <v>500</v>
      </c>
      <c r="K2570" s="228">
        <f t="shared" si="1265"/>
        <v>500</v>
      </c>
    </row>
    <row r="2571" spans="1:11" hidden="1" x14ac:dyDescent="0.2">
      <c r="A2571" s="183" t="s">
        <v>833</v>
      </c>
      <c r="B2571" s="164" t="s">
        <v>836</v>
      </c>
      <c r="C2571" s="165">
        <v>31</v>
      </c>
      <c r="D2571" s="164"/>
      <c r="E2571" s="166">
        <v>42</v>
      </c>
      <c r="F2571" s="167"/>
      <c r="G2571" s="167"/>
      <c r="H2571" s="181">
        <f>H2572</f>
        <v>0</v>
      </c>
      <c r="I2571" s="181">
        <f t="shared" ref="I2571:J2571" si="1297">I2572</f>
        <v>0</v>
      </c>
      <c r="J2571" s="181">
        <f t="shared" si="1297"/>
        <v>2000</v>
      </c>
      <c r="K2571" s="181">
        <f t="shared" si="1265"/>
        <v>2000</v>
      </c>
    </row>
    <row r="2572" spans="1:11" hidden="1" x14ac:dyDescent="0.2">
      <c r="A2572" s="117" t="s">
        <v>833</v>
      </c>
      <c r="B2572" s="101" t="s">
        <v>836</v>
      </c>
      <c r="C2572" s="102">
        <v>31</v>
      </c>
      <c r="D2572" s="117"/>
      <c r="E2572" s="112">
        <v>422</v>
      </c>
      <c r="F2572" s="140"/>
      <c r="G2572" s="182"/>
      <c r="H2572" s="107">
        <f>SUM(H2573:H2574)</f>
        <v>0</v>
      </c>
      <c r="I2572" s="107">
        <f t="shared" ref="I2572:J2572" si="1298">SUM(I2573:I2574)</f>
        <v>0</v>
      </c>
      <c r="J2572" s="107">
        <f t="shared" si="1298"/>
        <v>2000</v>
      </c>
      <c r="K2572" s="107">
        <f t="shared" si="1265"/>
        <v>2000</v>
      </c>
    </row>
    <row r="2573" spans="1:11" ht="15" hidden="1" x14ac:dyDescent="0.2">
      <c r="A2573" s="95" t="s">
        <v>833</v>
      </c>
      <c r="B2573" s="93" t="s">
        <v>836</v>
      </c>
      <c r="C2573" s="94">
        <v>31</v>
      </c>
      <c r="D2573" s="95" t="s">
        <v>101</v>
      </c>
      <c r="E2573" s="118">
        <v>4223</v>
      </c>
      <c r="F2573" s="141" t="s">
        <v>76</v>
      </c>
      <c r="H2573" s="228"/>
      <c r="I2573" s="228"/>
      <c r="J2573" s="228">
        <v>1000</v>
      </c>
      <c r="K2573" s="228">
        <f t="shared" si="1265"/>
        <v>1000</v>
      </c>
    </row>
    <row r="2574" spans="1:11" ht="15" hidden="1" x14ac:dyDescent="0.2">
      <c r="A2574" s="95" t="s">
        <v>833</v>
      </c>
      <c r="B2574" s="93" t="s">
        <v>836</v>
      </c>
      <c r="C2574" s="94">
        <v>31</v>
      </c>
      <c r="D2574" s="95" t="s">
        <v>101</v>
      </c>
      <c r="E2574" s="118">
        <v>4227</v>
      </c>
      <c r="F2574" s="141" t="s">
        <v>77</v>
      </c>
      <c r="H2574" s="228"/>
      <c r="I2574" s="228"/>
      <c r="J2574" s="228">
        <v>1000</v>
      </c>
      <c r="K2574" s="228">
        <f t="shared" si="1265"/>
        <v>1000</v>
      </c>
    </row>
    <row r="2575" spans="1:11" s="100" customFormat="1" hidden="1" x14ac:dyDescent="0.2">
      <c r="A2575" s="183" t="s">
        <v>833</v>
      </c>
      <c r="B2575" s="164" t="s">
        <v>836</v>
      </c>
      <c r="C2575" s="165">
        <v>43</v>
      </c>
      <c r="D2575" s="164"/>
      <c r="E2575" s="166">
        <v>31</v>
      </c>
      <c r="F2575" s="167"/>
      <c r="G2575" s="167"/>
      <c r="H2575" s="181">
        <f t="shared" ref="H2575:I2575" si="1299">H2576+H2580+H2582</f>
        <v>327300</v>
      </c>
      <c r="I2575" s="181">
        <f t="shared" si="1299"/>
        <v>0</v>
      </c>
      <c r="J2575" s="181">
        <f t="shared" ref="J2575" si="1300">J2576+J2580+J2582</f>
        <v>500</v>
      </c>
      <c r="K2575" s="181">
        <f t="shared" si="1265"/>
        <v>327800</v>
      </c>
    </row>
    <row r="2576" spans="1:11" hidden="1" x14ac:dyDescent="0.2">
      <c r="A2576" s="117" t="s">
        <v>833</v>
      </c>
      <c r="B2576" s="101" t="s">
        <v>836</v>
      </c>
      <c r="C2576" s="102">
        <v>43</v>
      </c>
      <c r="D2576" s="117"/>
      <c r="E2576" s="112">
        <v>311</v>
      </c>
      <c r="F2576" s="140"/>
      <c r="G2576" s="182"/>
      <c r="H2576" s="107">
        <f t="shared" ref="H2576:I2576" si="1301">SUM(H2577:H2579)</f>
        <v>257000</v>
      </c>
      <c r="I2576" s="107">
        <f t="shared" si="1301"/>
        <v>0</v>
      </c>
      <c r="J2576" s="107">
        <f t="shared" ref="J2576" si="1302">SUM(J2577:J2579)</f>
        <v>500</v>
      </c>
      <c r="K2576" s="107">
        <f t="shared" si="1265"/>
        <v>257500</v>
      </c>
    </row>
    <row r="2577" spans="1:11" ht="15" hidden="1" x14ac:dyDescent="0.2">
      <c r="A2577" s="95" t="s">
        <v>833</v>
      </c>
      <c r="B2577" s="93" t="s">
        <v>836</v>
      </c>
      <c r="C2577" s="94">
        <v>43</v>
      </c>
      <c r="D2577" s="95" t="s">
        <v>101</v>
      </c>
      <c r="E2577" s="118">
        <v>3111</v>
      </c>
      <c r="F2577" s="141" t="s">
        <v>33</v>
      </c>
      <c r="H2577" s="228">
        <v>252000</v>
      </c>
      <c r="I2577" s="228"/>
      <c r="J2577" s="228"/>
      <c r="K2577" s="228">
        <f t="shared" si="1265"/>
        <v>252000</v>
      </c>
    </row>
    <row r="2578" spans="1:11" ht="15" hidden="1" x14ac:dyDescent="0.2">
      <c r="A2578" s="95" t="s">
        <v>833</v>
      </c>
      <c r="B2578" s="93" t="s">
        <v>836</v>
      </c>
      <c r="C2578" s="94">
        <v>43</v>
      </c>
      <c r="D2578" s="95" t="s">
        <v>101</v>
      </c>
      <c r="E2578" s="118">
        <v>3112</v>
      </c>
      <c r="F2578" s="141" t="s">
        <v>871</v>
      </c>
      <c r="H2578" s="228">
        <v>0</v>
      </c>
      <c r="I2578" s="228"/>
      <c r="J2578" s="228">
        <v>500</v>
      </c>
      <c r="K2578" s="228">
        <f t="shared" si="1265"/>
        <v>500</v>
      </c>
    </row>
    <row r="2579" spans="1:11" ht="15" hidden="1" x14ac:dyDescent="0.2">
      <c r="A2579" s="95" t="s">
        <v>833</v>
      </c>
      <c r="B2579" s="93" t="s">
        <v>836</v>
      </c>
      <c r="C2579" s="94">
        <v>43</v>
      </c>
      <c r="D2579" s="95" t="s">
        <v>101</v>
      </c>
      <c r="E2579" s="118">
        <v>3113</v>
      </c>
      <c r="F2579" s="141" t="s">
        <v>35</v>
      </c>
      <c r="H2579" s="228">
        <v>5000</v>
      </c>
      <c r="I2579" s="228"/>
      <c r="J2579" s="228"/>
      <c r="K2579" s="228">
        <f t="shared" si="1265"/>
        <v>5000</v>
      </c>
    </row>
    <row r="2580" spans="1:11" hidden="1" x14ac:dyDescent="0.2">
      <c r="A2580" s="117" t="s">
        <v>833</v>
      </c>
      <c r="B2580" s="101" t="s">
        <v>836</v>
      </c>
      <c r="C2580" s="102">
        <v>43</v>
      </c>
      <c r="D2580" s="117"/>
      <c r="E2580" s="112">
        <v>312</v>
      </c>
      <c r="F2580" s="140"/>
      <c r="G2580" s="182"/>
      <c r="H2580" s="107">
        <f t="shared" ref="H2580:J2580" si="1303">H2581</f>
        <v>26500</v>
      </c>
      <c r="I2580" s="107">
        <f t="shared" si="1303"/>
        <v>0</v>
      </c>
      <c r="J2580" s="107">
        <f t="shared" si="1303"/>
        <v>0</v>
      </c>
      <c r="K2580" s="107">
        <f t="shared" si="1265"/>
        <v>26500</v>
      </c>
    </row>
    <row r="2581" spans="1:11" ht="15" hidden="1" x14ac:dyDescent="0.2">
      <c r="A2581" s="95" t="s">
        <v>833</v>
      </c>
      <c r="B2581" s="93" t="s">
        <v>836</v>
      </c>
      <c r="C2581" s="94">
        <v>43</v>
      </c>
      <c r="D2581" s="95" t="s">
        <v>101</v>
      </c>
      <c r="E2581" s="118">
        <v>3121</v>
      </c>
      <c r="F2581" s="141" t="s">
        <v>471</v>
      </c>
      <c r="H2581" s="228">
        <v>26500</v>
      </c>
      <c r="I2581" s="228"/>
      <c r="J2581" s="228"/>
      <c r="K2581" s="228">
        <f t="shared" si="1265"/>
        <v>26500</v>
      </c>
    </row>
    <row r="2582" spans="1:11" hidden="1" x14ac:dyDescent="0.2">
      <c r="A2582" s="117" t="s">
        <v>833</v>
      </c>
      <c r="B2582" s="101" t="s">
        <v>836</v>
      </c>
      <c r="C2582" s="146">
        <v>43</v>
      </c>
      <c r="D2582" s="132"/>
      <c r="E2582" s="129">
        <v>313</v>
      </c>
      <c r="F2582" s="143"/>
      <c r="G2582" s="182"/>
      <c r="H2582" s="107">
        <f t="shared" ref="H2582:J2582" si="1304">H2583</f>
        <v>43800</v>
      </c>
      <c r="I2582" s="107">
        <f t="shared" si="1304"/>
        <v>0</v>
      </c>
      <c r="J2582" s="107">
        <f t="shared" si="1304"/>
        <v>0</v>
      </c>
      <c r="K2582" s="107">
        <f t="shared" si="1265"/>
        <v>43800</v>
      </c>
    </row>
    <row r="2583" spans="1:11" ht="15" hidden="1" x14ac:dyDescent="0.2">
      <c r="A2583" s="95" t="s">
        <v>833</v>
      </c>
      <c r="B2583" s="93" t="s">
        <v>836</v>
      </c>
      <c r="C2583" s="94">
        <v>43</v>
      </c>
      <c r="D2583" s="95" t="s">
        <v>101</v>
      </c>
      <c r="E2583" s="118">
        <v>3132</v>
      </c>
      <c r="F2583" s="141" t="s">
        <v>40</v>
      </c>
      <c r="H2583" s="228">
        <v>43800</v>
      </c>
      <c r="I2583" s="228"/>
      <c r="J2583" s="228"/>
      <c r="K2583" s="228">
        <f t="shared" si="1265"/>
        <v>43800</v>
      </c>
    </row>
    <row r="2584" spans="1:11" hidden="1" x14ac:dyDescent="0.2">
      <c r="A2584" s="183" t="s">
        <v>833</v>
      </c>
      <c r="B2584" s="164" t="s">
        <v>836</v>
      </c>
      <c r="C2584" s="165">
        <v>43</v>
      </c>
      <c r="D2584" s="164"/>
      <c r="E2584" s="166">
        <v>32</v>
      </c>
      <c r="F2584" s="167"/>
      <c r="G2584" s="167"/>
      <c r="H2584" s="181">
        <f t="shared" ref="H2584:I2584" si="1305">H2585+H2590+H2597+H2607</f>
        <v>269500</v>
      </c>
      <c r="I2584" s="181">
        <f t="shared" si="1305"/>
        <v>0</v>
      </c>
      <c r="J2584" s="181">
        <f t="shared" ref="J2584" si="1306">J2585+J2590+J2597+J2607</f>
        <v>3700</v>
      </c>
      <c r="K2584" s="181">
        <f t="shared" si="1265"/>
        <v>273200</v>
      </c>
    </row>
    <row r="2585" spans="1:11" s="100" customFormat="1" hidden="1" x14ac:dyDescent="0.2">
      <c r="A2585" s="117" t="s">
        <v>833</v>
      </c>
      <c r="B2585" s="101" t="s">
        <v>836</v>
      </c>
      <c r="C2585" s="102">
        <v>43</v>
      </c>
      <c r="D2585" s="117"/>
      <c r="E2585" s="112">
        <v>321</v>
      </c>
      <c r="F2585" s="140"/>
      <c r="G2585" s="182"/>
      <c r="H2585" s="107">
        <f t="shared" ref="H2585:I2585" si="1307">H2586+H2587+H2588+H2589</f>
        <v>34000</v>
      </c>
      <c r="I2585" s="107">
        <f t="shared" si="1307"/>
        <v>0</v>
      </c>
      <c r="J2585" s="107">
        <f t="shared" ref="J2585" si="1308">J2586+J2587+J2588+J2589</f>
        <v>0</v>
      </c>
      <c r="K2585" s="107">
        <f t="shared" si="1265"/>
        <v>34000</v>
      </c>
    </row>
    <row r="2586" spans="1:11" ht="15" hidden="1" x14ac:dyDescent="0.2">
      <c r="A2586" s="95" t="s">
        <v>833</v>
      </c>
      <c r="B2586" s="93" t="s">
        <v>836</v>
      </c>
      <c r="C2586" s="94">
        <v>43</v>
      </c>
      <c r="D2586" s="95" t="s">
        <v>101</v>
      </c>
      <c r="E2586" s="118">
        <v>3211</v>
      </c>
      <c r="F2586" s="141" t="s">
        <v>42</v>
      </c>
      <c r="H2586" s="228">
        <v>15000</v>
      </c>
      <c r="I2586" s="228"/>
      <c r="J2586" s="228"/>
      <c r="K2586" s="228">
        <f t="shared" si="1265"/>
        <v>15000</v>
      </c>
    </row>
    <row r="2587" spans="1:11" ht="30" hidden="1" x14ac:dyDescent="0.2">
      <c r="A2587" s="95" t="s">
        <v>833</v>
      </c>
      <c r="B2587" s="93" t="s">
        <v>836</v>
      </c>
      <c r="C2587" s="94">
        <v>43</v>
      </c>
      <c r="D2587" s="95" t="s">
        <v>101</v>
      </c>
      <c r="E2587" s="118">
        <v>3212</v>
      </c>
      <c r="F2587" s="141" t="s">
        <v>43</v>
      </c>
      <c r="H2587" s="228">
        <v>10000</v>
      </c>
      <c r="I2587" s="228"/>
      <c r="J2587" s="228"/>
      <c r="K2587" s="228">
        <f t="shared" si="1265"/>
        <v>10000</v>
      </c>
    </row>
    <row r="2588" spans="1:11" ht="15" hidden="1" x14ac:dyDescent="0.2">
      <c r="A2588" s="95" t="s">
        <v>833</v>
      </c>
      <c r="B2588" s="93" t="s">
        <v>836</v>
      </c>
      <c r="C2588" s="94">
        <v>43</v>
      </c>
      <c r="D2588" s="95" t="s">
        <v>101</v>
      </c>
      <c r="E2588" s="118">
        <v>3213</v>
      </c>
      <c r="F2588" s="141" t="s">
        <v>44</v>
      </c>
      <c r="H2588" s="228">
        <v>8000</v>
      </c>
      <c r="I2588" s="228"/>
      <c r="J2588" s="228"/>
      <c r="K2588" s="228">
        <f t="shared" si="1265"/>
        <v>8000</v>
      </c>
    </row>
    <row r="2589" spans="1:11" ht="15" hidden="1" x14ac:dyDescent="0.2">
      <c r="A2589" s="95" t="s">
        <v>833</v>
      </c>
      <c r="B2589" s="93" t="s">
        <v>836</v>
      </c>
      <c r="C2589" s="94">
        <v>43</v>
      </c>
      <c r="D2589" s="95" t="s">
        <v>101</v>
      </c>
      <c r="E2589" s="118">
        <v>3214</v>
      </c>
      <c r="F2589" s="141" t="s">
        <v>45</v>
      </c>
      <c r="H2589" s="228">
        <v>1000</v>
      </c>
      <c r="I2589" s="228"/>
      <c r="J2589" s="228"/>
      <c r="K2589" s="228">
        <f t="shared" si="1265"/>
        <v>1000</v>
      </c>
    </row>
    <row r="2590" spans="1:11" hidden="1" x14ac:dyDescent="0.2">
      <c r="A2590" s="117" t="s">
        <v>833</v>
      </c>
      <c r="B2590" s="101" t="s">
        <v>836</v>
      </c>
      <c r="C2590" s="102">
        <v>43</v>
      </c>
      <c r="D2590" s="117"/>
      <c r="E2590" s="112">
        <v>322</v>
      </c>
      <c r="F2590" s="140"/>
      <c r="G2590" s="182"/>
      <c r="H2590" s="107">
        <f t="shared" ref="H2590:I2590" si="1309">H2591+H2592+H2593+H2594+H2595+H2596</f>
        <v>38700</v>
      </c>
      <c r="I2590" s="107">
        <f t="shared" si="1309"/>
        <v>0</v>
      </c>
      <c r="J2590" s="107">
        <f t="shared" ref="J2590" si="1310">J2591+J2592+J2593+J2594+J2595+J2596</f>
        <v>700</v>
      </c>
      <c r="K2590" s="107">
        <f t="shared" si="1265"/>
        <v>39400</v>
      </c>
    </row>
    <row r="2591" spans="1:11" ht="15" hidden="1" x14ac:dyDescent="0.2">
      <c r="A2591" s="95" t="s">
        <v>833</v>
      </c>
      <c r="B2591" s="93" t="s">
        <v>836</v>
      </c>
      <c r="C2591" s="94">
        <v>43</v>
      </c>
      <c r="D2591" s="95" t="s">
        <v>101</v>
      </c>
      <c r="E2591" s="118">
        <v>3221</v>
      </c>
      <c r="F2591" s="141" t="s">
        <v>297</v>
      </c>
      <c r="H2591" s="228">
        <v>9000</v>
      </c>
      <c r="I2591" s="228"/>
      <c r="J2591" s="228"/>
      <c r="K2591" s="228">
        <f t="shared" si="1265"/>
        <v>9000</v>
      </c>
    </row>
    <row r="2592" spans="1:11" ht="15" hidden="1" x14ac:dyDescent="0.2">
      <c r="A2592" s="95" t="s">
        <v>833</v>
      </c>
      <c r="B2592" s="93" t="s">
        <v>836</v>
      </c>
      <c r="C2592" s="94">
        <v>43</v>
      </c>
      <c r="D2592" s="95" t="s">
        <v>101</v>
      </c>
      <c r="E2592" s="118">
        <v>3222</v>
      </c>
      <c r="F2592" s="141" t="s">
        <v>47</v>
      </c>
      <c r="H2592" s="228">
        <v>200</v>
      </c>
      <c r="I2592" s="228"/>
      <c r="J2592" s="228"/>
      <c r="K2592" s="228">
        <f t="shared" si="1265"/>
        <v>200</v>
      </c>
    </row>
    <row r="2593" spans="1:11" ht="15" hidden="1" x14ac:dyDescent="0.2">
      <c r="A2593" s="95" t="s">
        <v>833</v>
      </c>
      <c r="B2593" s="93" t="s">
        <v>836</v>
      </c>
      <c r="C2593" s="94">
        <v>43</v>
      </c>
      <c r="D2593" s="95" t="s">
        <v>101</v>
      </c>
      <c r="E2593" s="118">
        <v>3223</v>
      </c>
      <c r="F2593" s="141" t="s">
        <v>48</v>
      </c>
      <c r="H2593" s="228">
        <v>21000</v>
      </c>
      <c r="I2593" s="228"/>
      <c r="J2593" s="228"/>
      <c r="K2593" s="228">
        <f t="shared" si="1265"/>
        <v>21000</v>
      </c>
    </row>
    <row r="2594" spans="1:11" s="100" customFormat="1" ht="30" hidden="1" x14ac:dyDescent="0.2">
      <c r="A2594" s="95" t="s">
        <v>833</v>
      </c>
      <c r="B2594" s="93" t="s">
        <v>836</v>
      </c>
      <c r="C2594" s="94">
        <v>43</v>
      </c>
      <c r="D2594" s="95" t="s">
        <v>101</v>
      </c>
      <c r="E2594" s="118">
        <v>3224</v>
      </c>
      <c r="F2594" s="141" t="s">
        <v>155</v>
      </c>
      <c r="G2594" s="133"/>
      <c r="H2594" s="228">
        <v>4000</v>
      </c>
      <c r="I2594" s="228"/>
      <c r="J2594" s="228"/>
      <c r="K2594" s="228">
        <f t="shared" si="1265"/>
        <v>4000</v>
      </c>
    </row>
    <row r="2595" spans="1:11" ht="15" hidden="1" x14ac:dyDescent="0.2">
      <c r="A2595" s="95" t="s">
        <v>833</v>
      </c>
      <c r="B2595" s="93" t="s">
        <v>836</v>
      </c>
      <c r="C2595" s="94">
        <v>43</v>
      </c>
      <c r="D2595" s="95" t="s">
        <v>101</v>
      </c>
      <c r="E2595" s="118">
        <v>3225</v>
      </c>
      <c r="F2595" s="141" t="s">
        <v>473</v>
      </c>
      <c r="H2595" s="228">
        <v>3000</v>
      </c>
      <c r="I2595" s="228"/>
      <c r="J2595" s="228"/>
      <c r="K2595" s="228">
        <f t="shared" si="1265"/>
        <v>3000</v>
      </c>
    </row>
    <row r="2596" spans="1:11" ht="15" hidden="1" x14ac:dyDescent="0.2">
      <c r="A2596" s="95" t="s">
        <v>833</v>
      </c>
      <c r="B2596" s="93" t="s">
        <v>836</v>
      </c>
      <c r="C2596" s="94">
        <v>43</v>
      </c>
      <c r="D2596" s="95" t="s">
        <v>101</v>
      </c>
      <c r="E2596" s="118">
        <v>3227</v>
      </c>
      <c r="F2596" s="141" t="s">
        <v>51</v>
      </c>
      <c r="H2596" s="228">
        <v>1500</v>
      </c>
      <c r="I2596" s="228"/>
      <c r="J2596" s="228">
        <v>700</v>
      </c>
      <c r="K2596" s="228">
        <f t="shared" ref="K2596:K2669" si="1311">H2596-I2596+J2596</f>
        <v>2200</v>
      </c>
    </row>
    <row r="2597" spans="1:11" hidden="1" x14ac:dyDescent="0.2">
      <c r="A2597" s="117" t="s">
        <v>833</v>
      </c>
      <c r="B2597" s="101" t="s">
        <v>836</v>
      </c>
      <c r="C2597" s="102">
        <v>43</v>
      </c>
      <c r="D2597" s="117"/>
      <c r="E2597" s="112">
        <v>323</v>
      </c>
      <c r="F2597" s="140"/>
      <c r="G2597" s="182"/>
      <c r="H2597" s="107">
        <f t="shared" ref="H2597:I2597" si="1312">SUM(H2598:H2606)</f>
        <v>133300</v>
      </c>
      <c r="I2597" s="107">
        <f t="shared" si="1312"/>
        <v>0</v>
      </c>
      <c r="J2597" s="107">
        <f t="shared" ref="J2597" si="1313">SUM(J2598:J2606)</f>
        <v>2500</v>
      </c>
      <c r="K2597" s="107">
        <f t="shared" si="1311"/>
        <v>135800</v>
      </c>
    </row>
    <row r="2598" spans="1:11" ht="15" hidden="1" x14ac:dyDescent="0.2">
      <c r="A2598" s="95" t="s">
        <v>833</v>
      </c>
      <c r="B2598" s="93" t="s">
        <v>836</v>
      </c>
      <c r="C2598" s="94">
        <v>43</v>
      </c>
      <c r="D2598" s="95" t="s">
        <v>101</v>
      </c>
      <c r="E2598" s="118">
        <v>3231</v>
      </c>
      <c r="F2598" s="141" t="s">
        <v>52</v>
      </c>
      <c r="H2598" s="228">
        <v>11000</v>
      </c>
      <c r="I2598" s="228"/>
      <c r="J2598" s="228"/>
      <c r="K2598" s="228">
        <f t="shared" si="1311"/>
        <v>11000</v>
      </c>
    </row>
    <row r="2599" spans="1:11" s="100" customFormat="1" hidden="1" x14ac:dyDescent="0.2">
      <c r="A2599" s="95" t="s">
        <v>833</v>
      </c>
      <c r="B2599" s="93" t="s">
        <v>836</v>
      </c>
      <c r="C2599" s="94">
        <v>43</v>
      </c>
      <c r="D2599" s="95" t="s">
        <v>101</v>
      </c>
      <c r="E2599" s="118">
        <v>3232</v>
      </c>
      <c r="F2599" s="141" t="s">
        <v>53</v>
      </c>
      <c r="G2599" s="133"/>
      <c r="H2599" s="228">
        <v>15000</v>
      </c>
      <c r="I2599" s="228"/>
      <c r="J2599" s="228"/>
      <c r="K2599" s="228">
        <f t="shared" si="1311"/>
        <v>15000</v>
      </c>
    </row>
    <row r="2600" spans="1:11" ht="15" hidden="1" x14ac:dyDescent="0.2">
      <c r="A2600" s="95" t="s">
        <v>833</v>
      </c>
      <c r="B2600" s="93" t="s">
        <v>836</v>
      </c>
      <c r="C2600" s="94">
        <v>43</v>
      </c>
      <c r="D2600" s="95" t="s">
        <v>101</v>
      </c>
      <c r="E2600" s="118">
        <v>3233</v>
      </c>
      <c r="F2600" s="141" t="s">
        <v>54</v>
      </c>
      <c r="H2600" s="228">
        <v>7000</v>
      </c>
      <c r="I2600" s="228"/>
      <c r="J2600" s="228"/>
      <c r="K2600" s="228">
        <f t="shared" si="1311"/>
        <v>7000</v>
      </c>
    </row>
    <row r="2601" spans="1:11" ht="15" hidden="1" x14ac:dyDescent="0.2">
      <c r="A2601" s="95" t="s">
        <v>833</v>
      </c>
      <c r="B2601" s="93" t="s">
        <v>836</v>
      </c>
      <c r="C2601" s="94">
        <v>43</v>
      </c>
      <c r="D2601" s="95" t="s">
        <v>101</v>
      </c>
      <c r="E2601" s="118">
        <v>3234</v>
      </c>
      <c r="F2601" s="141" t="s">
        <v>55</v>
      </c>
      <c r="H2601" s="228">
        <v>18000</v>
      </c>
      <c r="I2601" s="228"/>
      <c r="J2601" s="228">
        <v>500</v>
      </c>
      <c r="K2601" s="228">
        <f t="shared" si="1311"/>
        <v>18500</v>
      </c>
    </row>
    <row r="2602" spans="1:11" ht="15" hidden="1" x14ac:dyDescent="0.2">
      <c r="A2602" s="95" t="s">
        <v>833</v>
      </c>
      <c r="B2602" s="93" t="s">
        <v>836</v>
      </c>
      <c r="C2602" s="94">
        <v>43</v>
      </c>
      <c r="D2602" s="95" t="s">
        <v>101</v>
      </c>
      <c r="E2602" s="118">
        <v>3235</v>
      </c>
      <c r="F2602" s="141" t="s">
        <v>56</v>
      </c>
      <c r="H2602" s="228">
        <v>37000</v>
      </c>
      <c r="I2602" s="228"/>
      <c r="J2602" s="228"/>
      <c r="K2602" s="228">
        <f t="shared" si="1311"/>
        <v>37000</v>
      </c>
    </row>
    <row r="2603" spans="1:11" s="100" customFormat="1" hidden="1" x14ac:dyDescent="0.2">
      <c r="A2603" s="95" t="s">
        <v>833</v>
      </c>
      <c r="B2603" s="93" t="s">
        <v>836</v>
      </c>
      <c r="C2603" s="94">
        <v>43</v>
      </c>
      <c r="D2603" s="95" t="s">
        <v>101</v>
      </c>
      <c r="E2603" s="118">
        <v>3236</v>
      </c>
      <c r="F2603" s="141" t="s">
        <v>57</v>
      </c>
      <c r="G2603" s="133"/>
      <c r="H2603" s="228">
        <v>300</v>
      </c>
      <c r="I2603" s="228"/>
      <c r="J2603" s="228"/>
      <c r="K2603" s="228">
        <f t="shared" si="1311"/>
        <v>300</v>
      </c>
    </row>
    <row r="2604" spans="1:11" ht="15" hidden="1" x14ac:dyDescent="0.2">
      <c r="A2604" s="95" t="s">
        <v>833</v>
      </c>
      <c r="B2604" s="93" t="s">
        <v>836</v>
      </c>
      <c r="C2604" s="94">
        <v>43</v>
      </c>
      <c r="D2604" s="95" t="s">
        <v>101</v>
      </c>
      <c r="E2604" s="118">
        <v>3237</v>
      </c>
      <c r="F2604" s="141" t="s">
        <v>58</v>
      </c>
      <c r="H2604" s="228">
        <v>15000</v>
      </c>
      <c r="I2604" s="228"/>
      <c r="J2604" s="228">
        <v>2000</v>
      </c>
      <c r="K2604" s="228">
        <f t="shared" si="1311"/>
        <v>17000</v>
      </c>
    </row>
    <row r="2605" spans="1:11" ht="15" hidden="1" x14ac:dyDescent="0.2">
      <c r="A2605" s="95" t="s">
        <v>833</v>
      </c>
      <c r="B2605" s="93" t="s">
        <v>836</v>
      </c>
      <c r="C2605" s="94">
        <v>43</v>
      </c>
      <c r="D2605" s="95" t="s">
        <v>101</v>
      </c>
      <c r="E2605" s="118">
        <v>3238</v>
      </c>
      <c r="F2605" s="141" t="s">
        <v>59</v>
      </c>
      <c r="H2605" s="228">
        <v>15000</v>
      </c>
      <c r="I2605" s="228"/>
      <c r="J2605" s="228"/>
      <c r="K2605" s="228">
        <f t="shared" si="1311"/>
        <v>15000</v>
      </c>
    </row>
    <row r="2606" spans="1:11" s="100" customFormat="1" hidden="1" x14ac:dyDescent="0.2">
      <c r="A2606" s="95" t="s">
        <v>833</v>
      </c>
      <c r="B2606" s="93" t="s">
        <v>836</v>
      </c>
      <c r="C2606" s="94">
        <v>43</v>
      </c>
      <c r="D2606" s="95" t="s">
        <v>101</v>
      </c>
      <c r="E2606" s="118">
        <v>3239</v>
      </c>
      <c r="F2606" s="141" t="s">
        <v>60</v>
      </c>
      <c r="G2606" s="133"/>
      <c r="H2606" s="228">
        <v>15000</v>
      </c>
      <c r="I2606" s="228"/>
      <c r="J2606" s="228"/>
      <c r="K2606" s="228">
        <f t="shared" si="1311"/>
        <v>15000</v>
      </c>
    </row>
    <row r="2607" spans="1:11" hidden="1" x14ac:dyDescent="0.2">
      <c r="A2607" s="117" t="s">
        <v>833</v>
      </c>
      <c r="B2607" s="101" t="s">
        <v>836</v>
      </c>
      <c r="C2607" s="102">
        <v>43</v>
      </c>
      <c r="D2607" s="117"/>
      <c r="E2607" s="112">
        <v>329</v>
      </c>
      <c r="F2607" s="140"/>
      <c r="G2607" s="182"/>
      <c r="H2607" s="107">
        <f t="shared" ref="H2607:I2607" si="1314">H2608+H2609+H2610+H2611+H2612+H2613+H2614</f>
        <v>63500</v>
      </c>
      <c r="I2607" s="107">
        <f t="shared" si="1314"/>
        <v>0</v>
      </c>
      <c r="J2607" s="107">
        <f t="shared" ref="J2607" si="1315">J2608+J2609+J2610+J2611+J2612+J2613+J2614</f>
        <v>500</v>
      </c>
      <c r="K2607" s="107">
        <f t="shared" si="1311"/>
        <v>64000</v>
      </c>
    </row>
    <row r="2608" spans="1:11" ht="30" hidden="1" x14ac:dyDescent="0.2">
      <c r="A2608" s="95" t="s">
        <v>833</v>
      </c>
      <c r="B2608" s="93" t="s">
        <v>836</v>
      </c>
      <c r="C2608" s="94">
        <v>43</v>
      </c>
      <c r="D2608" s="186" t="s">
        <v>101</v>
      </c>
      <c r="E2608" s="187">
        <v>3291</v>
      </c>
      <c r="F2608" s="141" t="s">
        <v>474</v>
      </c>
      <c r="H2608" s="228">
        <v>23000</v>
      </c>
      <c r="I2608" s="228"/>
      <c r="J2608" s="228"/>
      <c r="K2608" s="228">
        <f t="shared" si="1311"/>
        <v>23000</v>
      </c>
    </row>
    <row r="2609" spans="1:11" ht="15" hidden="1" x14ac:dyDescent="0.2">
      <c r="A2609" s="95" t="s">
        <v>833</v>
      </c>
      <c r="B2609" s="93" t="s">
        <v>836</v>
      </c>
      <c r="C2609" s="94">
        <v>43</v>
      </c>
      <c r="D2609" s="186" t="s">
        <v>101</v>
      </c>
      <c r="E2609" s="187">
        <v>3292</v>
      </c>
      <c r="F2609" s="141" t="s">
        <v>63</v>
      </c>
      <c r="H2609" s="228">
        <v>12000</v>
      </c>
      <c r="I2609" s="228"/>
      <c r="J2609" s="228"/>
      <c r="K2609" s="228">
        <f t="shared" si="1311"/>
        <v>12000</v>
      </c>
    </row>
    <row r="2610" spans="1:11" s="100" customFormat="1" hidden="1" x14ac:dyDescent="0.2">
      <c r="A2610" s="95" t="s">
        <v>833</v>
      </c>
      <c r="B2610" s="93" t="s">
        <v>836</v>
      </c>
      <c r="C2610" s="94">
        <v>43</v>
      </c>
      <c r="D2610" s="186" t="s">
        <v>101</v>
      </c>
      <c r="E2610" s="187">
        <v>3293</v>
      </c>
      <c r="F2610" s="141" t="s">
        <v>64</v>
      </c>
      <c r="G2610" s="133"/>
      <c r="H2610" s="228">
        <v>10000</v>
      </c>
      <c r="I2610" s="228"/>
      <c r="J2610" s="228"/>
      <c r="K2610" s="228">
        <f t="shared" si="1311"/>
        <v>10000</v>
      </c>
    </row>
    <row r="2611" spans="1:11" ht="15" hidden="1" x14ac:dyDescent="0.2">
      <c r="A2611" s="95" t="s">
        <v>833</v>
      </c>
      <c r="B2611" s="93" t="s">
        <v>836</v>
      </c>
      <c r="C2611" s="94">
        <v>43</v>
      </c>
      <c r="D2611" s="186" t="s">
        <v>101</v>
      </c>
      <c r="E2611" s="187">
        <v>3294</v>
      </c>
      <c r="F2611" s="141" t="s">
        <v>605</v>
      </c>
      <c r="H2611" s="228">
        <v>16000</v>
      </c>
      <c r="I2611" s="228"/>
      <c r="J2611" s="228"/>
      <c r="K2611" s="228">
        <f t="shared" si="1311"/>
        <v>16000</v>
      </c>
    </row>
    <row r="2612" spans="1:11" ht="15" hidden="1" x14ac:dyDescent="0.2">
      <c r="A2612" s="95" t="s">
        <v>833</v>
      </c>
      <c r="B2612" s="93" t="s">
        <v>836</v>
      </c>
      <c r="C2612" s="94">
        <v>43</v>
      </c>
      <c r="D2612" s="186" t="s">
        <v>101</v>
      </c>
      <c r="E2612" s="187">
        <v>3295</v>
      </c>
      <c r="F2612" s="141" t="s">
        <v>66</v>
      </c>
      <c r="H2612" s="228">
        <v>1500</v>
      </c>
      <c r="I2612" s="228"/>
      <c r="J2612" s="228">
        <v>500</v>
      </c>
      <c r="K2612" s="228">
        <f t="shared" si="1311"/>
        <v>2000</v>
      </c>
    </row>
    <row r="2613" spans="1:11" s="100" customFormat="1" hidden="1" x14ac:dyDescent="0.2">
      <c r="A2613" s="95" t="s">
        <v>833</v>
      </c>
      <c r="B2613" s="93" t="s">
        <v>836</v>
      </c>
      <c r="C2613" s="94">
        <v>43</v>
      </c>
      <c r="D2613" s="186" t="s">
        <v>101</v>
      </c>
      <c r="E2613" s="187">
        <v>3296</v>
      </c>
      <c r="F2613" s="141" t="s">
        <v>607</v>
      </c>
      <c r="G2613" s="133"/>
      <c r="H2613" s="228">
        <v>500</v>
      </c>
      <c r="I2613" s="228"/>
      <c r="J2613" s="228"/>
      <c r="K2613" s="228">
        <f t="shared" si="1311"/>
        <v>500</v>
      </c>
    </row>
    <row r="2614" spans="1:11" ht="15" hidden="1" x14ac:dyDescent="0.2">
      <c r="A2614" s="95" t="s">
        <v>833</v>
      </c>
      <c r="B2614" s="93" t="s">
        <v>836</v>
      </c>
      <c r="C2614" s="94">
        <v>43</v>
      </c>
      <c r="D2614" s="186" t="s">
        <v>101</v>
      </c>
      <c r="E2614" s="187">
        <v>3299</v>
      </c>
      <c r="F2614" s="141" t="s">
        <v>67</v>
      </c>
      <c r="H2614" s="228">
        <v>500</v>
      </c>
      <c r="I2614" s="228"/>
      <c r="J2614" s="228"/>
      <c r="K2614" s="228">
        <f t="shared" si="1311"/>
        <v>500</v>
      </c>
    </row>
    <row r="2615" spans="1:11" s="100" customFormat="1" hidden="1" x14ac:dyDescent="0.2">
      <c r="A2615" s="183" t="s">
        <v>833</v>
      </c>
      <c r="B2615" s="164" t="s">
        <v>836</v>
      </c>
      <c r="C2615" s="165">
        <v>43</v>
      </c>
      <c r="D2615" s="164"/>
      <c r="E2615" s="166">
        <v>34</v>
      </c>
      <c r="F2615" s="167"/>
      <c r="G2615" s="167"/>
      <c r="H2615" s="181">
        <f t="shared" ref="H2615:J2615" si="1316">H2616</f>
        <v>300</v>
      </c>
      <c r="I2615" s="181">
        <f t="shared" si="1316"/>
        <v>0</v>
      </c>
      <c r="J2615" s="181">
        <f t="shared" si="1316"/>
        <v>0</v>
      </c>
      <c r="K2615" s="181">
        <f t="shared" si="1311"/>
        <v>300</v>
      </c>
    </row>
    <row r="2616" spans="1:11" hidden="1" x14ac:dyDescent="0.2">
      <c r="A2616" s="117" t="s">
        <v>833</v>
      </c>
      <c r="B2616" s="101" t="s">
        <v>836</v>
      </c>
      <c r="C2616" s="102">
        <v>43</v>
      </c>
      <c r="D2616" s="117"/>
      <c r="E2616" s="112">
        <v>343</v>
      </c>
      <c r="F2616" s="140"/>
      <c r="G2616" s="182"/>
      <c r="H2616" s="107">
        <f>H2617+H2618+H2619</f>
        <v>300</v>
      </c>
      <c r="I2616" s="107">
        <f>I2617+I2618+I2619</f>
        <v>0</v>
      </c>
      <c r="J2616" s="107">
        <f>J2617+J2618+J2619</f>
        <v>0</v>
      </c>
      <c r="K2616" s="107">
        <f t="shared" si="1311"/>
        <v>300</v>
      </c>
    </row>
    <row r="2617" spans="1:11" s="100" customFormat="1" hidden="1" x14ac:dyDescent="0.2">
      <c r="A2617" s="95" t="s">
        <v>833</v>
      </c>
      <c r="B2617" s="93" t="s">
        <v>836</v>
      </c>
      <c r="C2617" s="94">
        <v>43</v>
      </c>
      <c r="D2617" s="95" t="s">
        <v>101</v>
      </c>
      <c r="E2617" s="118">
        <v>3431</v>
      </c>
      <c r="F2617" s="141" t="s">
        <v>68</v>
      </c>
      <c r="G2617" s="133"/>
      <c r="H2617" s="228">
        <v>100</v>
      </c>
      <c r="I2617" s="228"/>
      <c r="J2617" s="228"/>
      <c r="K2617" s="228">
        <f t="shared" si="1311"/>
        <v>100</v>
      </c>
    </row>
    <row r="2618" spans="1:11" ht="15" hidden="1" x14ac:dyDescent="0.2">
      <c r="A2618" s="95" t="s">
        <v>833</v>
      </c>
      <c r="B2618" s="93" t="s">
        <v>836</v>
      </c>
      <c r="C2618" s="94">
        <v>43</v>
      </c>
      <c r="D2618" s="95" t="s">
        <v>101</v>
      </c>
      <c r="E2618" s="118">
        <v>3433</v>
      </c>
      <c r="F2618" s="141" t="s">
        <v>69</v>
      </c>
      <c r="H2618" s="228">
        <v>50</v>
      </c>
      <c r="I2618" s="228"/>
      <c r="J2618" s="228"/>
      <c r="K2618" s="228">
        <f t="shared" si="1311"/>
        <v>50</v>
      </c>
    </row>
    <row r="2619" spans="1:11" ht="15" hidden="1" x14ac:dyDescent="0.2">
      <c r="A2619" s="95" t="s">
        <v>833</v>
      </c>
      <c r="B2619" s="93" t="s">
        <v>836</v>
      </c>
      <c r="C2619" s="94">
        <v>43</v>
      </c>
      <c r="D2619" s="95" t="s">
        <v>101</v>
      </c>
      <c r="E2619" s="118">
        <v>3434</v>
      </c>
      <c r="F2619" s="141" t="s">
        <v>70</v>
      </c>
      <c r="H2619" s="228">
        <v>150</v>
      </c>
      <c r="I2619" s="228"/>
      <c r="J2619" s="228"/>
      <c r="K2619" s="228">
        <f t="shared" si="1311"/>
        <v>150</v>
      </c>
    </row>
    <row r="2620" spans="1:11" s="100" customFormat="1" hidden="1" x14ac:dyDescent="0.2">
      <c r="A2620" s="183" t="s">
        <v>833</v>
      </c>
      <c r="B2620" s="164" t="s">
        <v>836</v>
      </c>
      <c r="C2620" s="165">
        <v>43</v>
      </c>
      <c r="D2620" s="164"/>
      <c r="E2620" s="166">
        <v>38</v>
      </c>
      <c r="F2620" s="167"/>
      <c r="G2620" s="167"/>
      <c r="H2620" s="181">
        <f t="shared" ref="H2620:J2621" si="1317">H2621</f>
        <v>500</v>
      </c>
      <c r="I2620" s="181">
        <f t="shared" si="1317"/>
        <v>0</v>
      </c>
      <c r="J2620" s="181">
        <f t="shared" si="1317"/>
        <v>0</v>
      </c>
      <c r="K2620" s="181">
        <f t="shared" si="1311"/>
        <v>500</v>
      </c>
    </row>
    <row r="2621" spans="1:11" hidden="1" x14ac:dyDescent="0.2">
      <c r="A2621" s="117" t="s">
        <v>833</v>
      </c>
      <c r="B2621" s="101" t="s">
        <v>836</v>
      </c>
      <c r="C2621" s="102">
        <v>43</v>
      </c>
      <c r="D2621" s="117"/>
      <c r="E2621" s="112">
        <v>383</v>
      </c>
      <c r="F2621" s="140"/>
      <c r="G2621" s="182"/>
      <c r="H2621" s="107">
        <f t="shared" si="1317"/>
        <v>500</v>
      </c>
      <c r="I2621" s="107">
        <f t="shared" si="1317"/>
        <v>0</v>
      </c>
      <c r="J2621" s="107">
        <f t="shared" si="1317"/>
        <v>0</v>
      </c>
      <c r="K2621" s="107">
        <f t="shared" si="1311"/>
        <v>500</v>
      </c>
    </row>
    <row r="2622" spans="1:11" ht="15" hidden="1" x14ac:dyDescent="0.2">
      <c r="A2622" s="95" t="s">
        <v>833</v>
      </c>
      <c r="B2622" s="93" t="s">
        <v>836</v>
      </c>
      <c r="C2622" s="94">
        <v>43</v>
      </c>
      <c r="D2622" s="95" t="s">
        <v>101</v>
      </c>
      <c r="E2622" s="118">
        <v>3831</v>
      </c>
      <c r="F2622" s="141" t="s">
        <v>131</v>
      </c>
      <c r="H2622" s="228">
        <v>500</v>
      </c>
      <c r="I2622" s="228"/>
      <c r="J2622" s="228"/>
      <c r="K2622" s="228">
        <f t="shared" si="1311"/>
        <v>500</v>
      </c>
    </row>
    <row r="2623" spans="1:11" s="100" customFormat="1" hidden="1" x14ac:dyDescent="0.2">
      <c r="A2623" s="183" t="s">
        <v>833</v>
      </c>
      <c r="B2623" s="164" t="s">
        <v>836</v>
      </c>
      <c r="C2623" s="165">
        <v>43</v>
      </c>
      <c r="D2623" s="164"/>
      <c r="E2623" s="166">
        <v>41</v>
      </c>
      <c r="F2623" s="167"/>
      <c r="G2623" s="167"/>
      <c r="H2623" s="181">
        <f t="shared" ref="H2623:J2624" si="1318">H2624</f>
        <v>1000</v>
      </c>
      <c r="I2623" s="181">
        <f t="shared" si="1318"/>
        <v>0</v>
      </c>
      <c r="J2623" s="181">
        <f t="shared" si="1318"/>
        <v>0</v>
      </c>
      <c r="K2623" s="181">
        <f t="shared" si="1311"/>
        <v>1000</v>
      </c>
    </row>
    <row r="2624" spans="1:11" hidden="1" x14ac:dyDescent="0.2">
      <c r="A2624" s="117" t="s">
        <v>833</v>
      </c>
      <c r="B2624" s="101" t="s">
        <v>836</v>
      </c>
      <c r="C2624" s="102">
        <v>43</v>
      </c>
      <c r="D2624" s="117"/>
      <c r="E2624" s="112">
        <v>412</v>
      </c>
      <c r="F2624" s="140"/>
      <c r="G2624" s="182"/>
      <c r="H2624" s="107">
        <f t="shared" si="1318"/>
        <v>1000</v>
      </c>
      <c r="I2624" s="107">
        <f t="shared" si="1318"/>
        <v>0</v>
      </c>
      <c r="J2624" s="107">
        <f t="shared" si="1318"/>
        <v>0</v>
      </c>
      <c r="K2624" s="107">
        <f t="shared" si="1311"/>
        <v>1000</v>
      </c>
    </row>
    <row r="2625" spans="1:11" ht="15" hidden="1" x14ac:dyDescent="0.2">
      <c r="A2625" s="95" t="s">
        <v>833</v>
      </c>
      <c r="B2625" s="93" t="s">
        <v>836</v>
      </c>
      <c r="C2625" s="94">
        <v>43</v>
      </c>
      <c r="D2625" s="95" t="s">
        <v>101</v>
      </c>
      <c r="E2625" s="118">
        <v>4123</v>
      </c>
      <c r="F2625" s="141" t="s">
        <v>83</v>
      </c>
      <c r="H2625" s="228">
        <v>1000</v>
      </c>
      <c r="I2625" s="228"/>
      <c r="J2625" s="228"/>
      <c r="K2625" s="228">
        <f t="shared" si="1311"/>
        <v>1000</v>
      </c>
    </row>
    <row r="2626" spans="1:11" s="100" customFormat="1" hidden="1" x14ac:dyDescent="0.2">
      <c r="A2626" s="183" t="s">
        <v>833</v>
      </c>
      <c r="B2626" s="164" t="s">
        <v>836</v>
      </c>
      <c r="C2626" s="165">
        <v>43</v>
      </c>
      <c r="D2626" s="164"/>
      <c r="E2626" s="166">
        <v>42</v>
      </c>
      <c r="F2626" s="167"/>
      <c r="G2626" s="167"/>
      <c r="H2626" s="181">
        <f t="shared" ref="H2626:I2626" si="1319">H2627+H2633+H2631</f>
        <v>22000</v>
      </c>
      <c r="I2626" s="181">
        <f t="shared" si="1319"/>
        <v>0</v>
      </c>
      <c r="J2626" s="181">
        <f t="shared" ref="J2626" si="1320">J2627+J2633+J2631</f>
        <v>6000</v>
      </c>
      <c r="K2626" s="181">
        <f t="shared" si="1311"/>
        <v>28000</v>
      </c>
    </row>
    <row r="2627" spans="1:11" hidden="1" x14ac:dyDescent="0.2">
      <c r="A2627" s="117" t="s">
        <v>833</v>
      </c>
      <c r="B2627" s="101" t="s">
        <v>836</v>
      </c>
      <c r="C2627" s="102">
        <v>43</v>
      </c>
      <c r="D2627" s="117"/>
      <c r="E2627" s="112">
        <v>422</v>
      </c>
      <c r="F2627" s="140"/>
      <c r="G2627" s="182"/>
      <c r="H2627" s="107">
        <f t="shared" ref="H2627:I2627" si="1321">H2628+H2629+H2630</f>
        <v>9000</v>
      </c>
      <c r="I2627" s="107">
        <f t="shared" si="1321"/>
        <v>0</v>
      </c>
      <c r="J2627" s="107">
        <f t="shared" ref="J2627" si="1322">J2628+J2629+J2630</f>
        <v>0</v>
      </c>
      <c r="K2627" s="107">
        <f t="shared" si="1311"/>
        <v>9000</v>
      </c>
    </row>
    <row r="2628" spans="1:11" s="149" customFormat="1" hidden="1" x14ac:dyDescent="0.2">
      <c r="A2628" s="151" t="s">
        <v>833</v>
      </c>
      <c r="B2628" s="134" t="s">
        <v>836</v>
      </c>
      <c r="C2628" s="135">
        <v>43</v>
      </c>
      <c r="D2628" s="151" t="s">
        <v>101</v>
      </c>
      <c r="E2628" s="200">
        <v>4221</v>
      </c>
      <c r="F2628" s="142" t="s">
        <v>74</v>
      </c>
      <c r="G2628" s="202"/>
      <c r="H2628" s="228">
        <v>5000</v>
      </c>
      <c r="I2628" s="228"/>
      <c r="J2628" s="228"/>
      <c r="K2628" s="228">
        <f t="shared" si="1311"/>
        <v>5000</v>
      </c>
    </row>
    <row r="2629" spans="1:11" ht="15" hidden="1" x14ac:dyDescent="0.2">
      <c r="A2629" s="95" t="s">
        <v>833</v>
      </c>
      <c r="B2629" s="93" t="s">
        <v>836</v>
      </c>
      <c r="C2629" s="94">
        <v>43</v>
      </c>
      <c r="D2629" s="95" t="s">
        <v>101</v>
      </c>
      <c r="E2629" s="118">
        <v>4222</v>
      </c>
      <c r="F2629" s="141" t="s">
        <v>75</v>
      </c>
      <c r="H2629" s="228">
        <v>2000</v>
      </c>
      <c r="I2629" s="228"/>
      <c r="J2629" s="228"/>
      <c r="K2629" s="228">
        <f t="shared" si="1311"/>
        <v>2000</v>
      </c>
    </row>
    <row r="2630" spans="1:11" s="100" customFormat="1" hidden="1" x14ac:dyDescent="0.2">
      <c r="A2630" s="95" t="s">
        <v>833</v>
      </c>
      <c r="B2630" s="93" t="s">
        <v>836</v>
      </c>
      <c r="C2630" s="94">
        <v>43</v>
      </c>
      <c r="D2630" s="95" t="s">
        <v>101</v>
      </c>
      <c r="E2630" s="118">
        <v>4223</v>
      </c>
      <c r="F2630" s="141" t="s">
        <v>76</v>
      </c>
      <c r="G2630" s="133"/>
      <c r="H2630" s="228">
        <v>2000</v>
      </c>
      <c r="I2630" s="228"/>
      <c r="J2630" s="228"/>
      <c r="K2630" s="228">
        <f t="shared" si="1311"/>
        <v>2000</v>
      </c>
    </row>
    <row r="2631" spans="1:11" hidden="1" x14ac:dyDescent="0.2">
      <c r="A2631" s="117" t="s">
        <v>833</v>
      </c>
      <c r="B2631" s="101" t="s">
        <v>836</v>
      </c>
      <c r="C2631" s="102">
        <v>43</v>
      </c>
      <c r="D2631" s="117"/>
      <c r="E2631" s="112">
        <v>423</v>
      </c>
      <c r="F2631" s="140"/>
      <c r="G2631" s="182"/>
      <c r="H2631" s="107">
        <f t="shared" ref="H2631:J2631" si="1323">H2632</f>
        <v>12000</v>
      </c>
      <c r="I2631" s="107">
        <f t="shared" si="1323"/>
        <v>0</v>
      </c>
      <c r="J2631" s="107">
        <f t="shared" si="1323"/>
        <v>6000</v>
      </c>
      <c r="K2631" s="107">
        <f t="shared" si="1311"/>
        <v>18000</v>
      </c>
    </row>
    <row r="2632" spans="1:11" s="100" customFormat="1" hidden="1" x14ac:dyDescent="0.2">
      <c r="A2632" s="95" t="s">
        <v>833</v>
      </c>
      <c r="B2632" s="93" t="s">
        <v>836</v>
      </c>
      <c r="C2632" s="94">
        <v>43</v>
      </c>
      <c r="D2632" s="95" t="s">
        <v>101</v>
      </c>
      <c r="E2632" s="118">
        <v>4231</v>
      </c>
      <c r="F2632" s="141" t="s">
        <v>241</v>
      </c>
      <c r="G2632" s="133"/>
      <c r="H2632" s="228">
        <v>12000</v>
      </c>
      <c r="I2632" s="228"/>
      <c r="J2632" s="228">
        <v>6000</v>
      </c>
      <c r="K2632" s="228">
        <f t="shared" si="1311"/>
        <v>18000</v>
      </c>
    </row>
    <row r="2633" spans="1:11" hidden="1" x14ac:dyDescent="0.2">
      <c r="A2633" s="117" t="s">
        <v>833</v>
      </c>
      <c r="B2633" s="101" t="s">
        <v>836</v>
      </c>
      <c r="C2633" s="102">
        <v>43</v>
      </c>
      <c r="D2633" s="117"/>
      <c r="E2633" s="112">
        <v>426</v>
      </c>
      <c r="F2633" s="140"/>
      <c r="G2633" s="182"/>
      <c r="H2633" s="107">
        <f t="shared" ref="H2633:J2633" si="1324">H2634</f>
        <v>1000</v>
      </c>
      <c r="I2633" s="107">
        <f t="shared" si="1324"/>
        <v>0</v>
      </c>
      <c r="J2633" s="107">
        <f t="shared" si="1324"/>
        <v>0</v>
      </c>
      <c r="K2633" s="107">
        <f t="shared" si="1311"/>
        <v>1000</v>
      </c>
    </row>
    <row r="2634" spans="1:11" s="100" customFormat="1" hidden="1" x14ac:dyDescent="0.2">
      <c r="A2634" s="95" t="s">
        <v>833</v>
      </c>
      <c r="B2634" s="93" t="s">
        <v>836</v>
      </c>
      <c r="C2634" s="94">
        <v>43</v>
      </c>
      <c r="D2634" s="95" t="s">
        <v>101</v>
      </c>
      <c r="E2634" s="118">
        <v>4262</v>
      </c>
      <c r="F2634" s="141" t="s">
        <v>86</v>
      </c>
      <c r="G2634" s="133"/>
      <c r="H2634" s="228">
        <v>1000</v>
      </c>
      <c r="I2634" s="228"/>
      <c r="J2634" s="228"/>
      <c r="K2634" s="228">
        <f t="shared" si="1311"/>
        <v>1000</v>
      </c>
    </row>
    <row r="2635" spans="1:11" hidden="1" x14ac:dyDescent="0.2">
      <c r="A2635" s="183" t="s">
        <v>833</v>
      </c>
      <c r="B2635" s="164" t="s">
        <v>836</v>
      </c>
      <c r="C2635" s="165">
        <v>43</v>
      </c>
      <c r="D2635" s="164"/>
      <c r="E2635" s="166">
        <v>45</v>
      </c>
      <c r="F2635" s="167"/>
      <c r="G2635" s="167"/>
      <c r="H2635" s="181">
        <f t="shared" ref="H2635:J2636" si="1325">H2636</f>
        <v>10000</v>
      </c>
      <c r="I2635" s="181">
        <f t="shared" si="1325"/>
        <v>0</v>
      </c>
      <c r="J2635" s="181">
        <f t="shared" si="1325"/>
        <v>0</v>
      </c>
      <c r="K2635" s="181">
        <f t="shared" si="1311"/>
        <v>10000</v>
      </c>
    </row>
    <row r="2636" spans="1:11" hidden="1" x14ac:dyDescent="0.2">
      <c r="A2636" s="117" t="s">
        <v>833</v>
      </c>
      <c r="B2636" s="101" t="s">
        <v>836</v>
      </c>
      <c r="C2636" s="102">
        <v>43</v>
      </c>
      <c r="D2636" s="117"/>
      <c r="E2636" s="112">
        <v>451</v>
      </c>
      <c r="F2636" s="140"/>
      <c r="G2636" s="182"/>
      <c r="H2636" s="107">
        <f t="shared" si="1325"/>
        <v>10000</v>
      </c>
      <c r="I2636" s="107">
        <f t="shared" si="1325"/>
        <v>0</v>
      </c>
      <c r="J2636" s="107">
        <f t="shared" si="1325"/>
        <v>0</v>
      </c>
      <c r="K2636" s="107">
        <f t="shared" si="1311"/>
        <v>10000</v>
      </c>
    </row>
    <row r="2637" spans="1:11" s="100" customFormat="1" hidden="1" x14ac:dyDescent="0.2">
      <c r="A2637" s="95" t="s">
        <v>833</v>
      </c>
      <c r="B2637" s="93" t="s">
        <v>836</v>
      </c>
      <c r="C2637" s="94">
        <v>43</v>
      </c>
      <c r="D2637" s="95" t="s">
        <v>101</v>
      </c>
      <c r="E2637" s="118">
        <v>4511</v>
      </c>
      <c r="F2637" s="141" t="s">
        <v>91</v>
      </c>
      <c r="G2637" s="133"/>
      <c r="H2637" s="228">
        <v>10000</v>
      </c>
      <c r="I2637" s="228"/>
      <c r="J2637" s="228"/>
      <c r="K2637" s="228">
        <f t="shared" si="1311"/>
        <v>10000</v>
      </c>
    </row>
    <row r="2638" spans="1:11" s="100" customFormat="1" ht="47.25" hidden="1" x14ac:dyDescent="0.2">
      <c r="A2638" s="195" t="s">
        <v>833</v>
      </c>
      <c r="B2638" s="170" t="s">
        <v>840</v>
      </c>
      <c r="C2638" s="170"/>
      <c r="D2638" s="170"/>
      <c r="E2638" s="171"/>
      <c r="F2638" s="173" t="s">
        <v>841</v>
      </c>
      <c r="G2638" s="174" t="s">
        <v>652</v>
      </c>
      <c r="H2638" s="248">
        <f>H2639+H2644+H2650+H2655</f>
        <v>20900</v>
      </c>
      <c r="I2638" s="248">
        <f t="shared" ref="I2638:J2638" si="1326">I2639+I2644+I2650+I2655</f>
        <v>12300</v>
      </c>
      <c r="J2638" s="248">
        <f t="shared" si="1326"/>
        <v>11000</v>
      </c>
      <c r="K2638" s="248">
        <f t="shared" si="1311"/>
        <v>19600</v>
      </c>
    </row>
    <row r="2639" spans="1:11" s="100" customFormat="1" hidden="1" x14ac:dyDescent="0.2">
      <c r="A2639" s="183" t="s">
        <v>833</v>
      </c>
      <c r="B2639" s="164" t="s">
        <v>840</v>
      </c>
      <c r="C2639" s="165">
        <v>559</v>
      </c>
      <c r="D2639" s="164"/>
      <c r="E2639" s="166">
        <v>31</v>
      </c>
      <c r="F2639" s="167"/>
      <c r="G2639" s="167"/>
      <c r="H2639" s="181">
        <f t="shared" ref="H2639:I2639" si="1327">H2640+H2642</f>
        <v>14000</v>
      </c>
      <c r="I2639" s="181">
        <f t="shared" si="1327"/>
        <v>5400</v>
      </c>
      <c r="J2639" s="181">
        <f t="shared" ref="J2639" si="1328">J2640+J2642</f>
        <v>0</v>
      </c>
      <c r="K2639" s="181">
        <f t="shared" si="1311"/>
        <v>8600</v>
      </c>
    </row>
    <row r="2640" spans="1:11" hidden="1" x14ac:dyDescent="0.2">
      <c r="A2640" s="117" t="s">
        <v>833</v>
      </c>
      <c r="B2640" s="101" t="s">
        <v>840</v>
      </c>
      <c r="C2640" s="102">
        <v>559</v>
      </c>
      <c r="D2640" s="117"/>
      <c r="E2640" s="112">
        <v>311</v>
      </c>
      <c r="F2640" s="140"/>
      <c r="G2640" s="182"/>
      <c r="H2640" s="107">
        <f t="shared" ref="H2640:J2640" si="1329">H2641</f>
        <v>12000</v>
      </c>
      <c r="I2640" s="107">
        <f t="shared" si="1329"/>
        <v>4650</v>
      </c>
      <c r="J2640" s="107">
        <f t="shared" si="1329"/>
        <v>0</v>
      </c>
      <c r="K2640" s="107">
        <f t="shared" si="1311"/>
        <v>7350</v>
      </c>
    </row>
    <row r="2641" spans="1:11" ht="15" hidden="1" x14ac:dyDescent="0.2">
      <c r="A2641" s="95" t="s">
        <v>833</v>
      </c>
      <c r="B2641" s="93" t="s">
        <v>840</v>
      </c>
      <c r="C2641" s="94">
        <v>559</v>
      </c>
      <c r="D2641" s="95" t="s">
        <v>101</v>
      </c>
      <c r="E2641" s="118">
        <v>3111</v>
      </c>
      <c r="F2641" s="141" t="s">
        <v>33</v>
      </c>
      <c r="H2641" s="228">
        <v>12000</v>
      </c>
      <c r="I2641" s="228">
        <v>4650</v>
      </c>
      <c r="J2641" s="228"/>
      <c r="K2641" s="228">
        <f t="shared" si="1311"/>
        <v>7350</v>
      </c>
    </row>
    <row r="2642" spans="1:11" s="100" customFormat="1" hidden="1" x14ac:dyDescent="0.2">
      <c r="A2642" s="117" t="s">
        <v>833</v>
      </c>
      <c r="B2642" s="101" t="s">
        <v>840</v>
      </c>
      <c r="C2642" s="102">
        <v>559</v>
      </c>
      <c r="D2642" s="117"/>
      <c r="E2642" s="112">
        <v>313</v>
      </c>
      <c r="F2642" s="140"/>
      <c r="G2642" s="182"/>
      <c r="H2642" s="107">
        <f t="shared" ref="H2642:J2642" si="1330">H2643</f>
        <v>2000</v>
      </c>
      <c r="I2642" s="107">
        <f t="shared" si="1330"/>
        <v>750</v>
      </c>
      <c r="J2642" s="107">
        <f t="shared" si="1330"/>
        <v>0</v>
      </c>
      <c r="K2642" s="107">
        <f t="shared" si="1311"/>
        <v>1250</v>
      </c>
    </row>
    <row r="2643" spans="1:11" ht="15" hidden="1" x14ac:dyDescent="0.2">
      <c r="A2643" s="95" t="s">
        <v>833</v>
      </c>
      <c r="B2643" s="93" t="s">
        <v>840</v>
      </c>
      <c r="C2643" s="94">
        <v>559</v>
      </c>
      <c r="D2643" s="95" t="s">
        <v>101</v>
      </c>
      <c r="E2643" s="118">
        <v>3132</v>
      </c>
      <c r="F2643" s="141" t="s">
        <v>40</v>
      </c>
      <c r="H2643" s="228">
        <v>2000</v>
      </c>
      <c r="I2643" s="228">
        <v>750</v>
      </c>
      <c r="J2643" s="228"/>
      <c r="K2643" s="228">
        <f t="shared" si="1311"/>
        <v>1250</v>
      </c>
    </row>
    <row r="2644" spans="1:11" hidden="1" x14ac:dyDescent="0.2">
      <c r="A2644" s="183" t="s">
        <v>833</v>
      </c>
      <c r="B2644" s="164" t="s">
        <v>840</v>
      </c>
      <c r="C2644" s="165">
        <v>559</v>
      </c>
      <c r="D2644" s="164"/>
      <c r="E2644" s="166">
        <v>32</v>
      </c>
      <c r="F2644" s="167"/>
      <c r="G2644" s="167"/>
      <c r="H2644" s="181">
        <f>H2645+H2647</f>
        <v>6900</v>
      </c>
      <c r="I2644" s="181">
        <f>I2645+I2647</f>
        <v>6900</v>
      </c>
      <c r="J2644" s="181">
        <f>J2645+J2647</f>
        <v>0</v>
      </c>
      <c r="K2644" s="181">
        <f t="shared" si="1311"/>
        <v>0</v>
      </c>
    </row>
    <row r="2645" spans="1:11" hidden="1" x14ac:dyDescent="0.2">
      <c r="A2645" s="117" t="s">
        <v>833</v>
      </c>
      <c r="B2645" s="101" t="s">
        <v>840</v>
      </c>
      <c r="C2645" s="102">
        <v>559</v>
      </c>
      <c r="D2645" s="117"/>
      <c r="E2645" s="112">
        <v>321</v>
      </c>
      <c r="F2645" s="140"/>
      <c r="G2645" s="182"/>
      <c r="H2645" s="107">
        <f t="shared" ref="H2645:J2645" si="1331">H2646</f>
        <v>3400</v>
      </c>
      <c r="I2645" s="107">
        <f t="shared" si="1331"/>
        <v>3400</v>
      </c>
      <c r="J2645" s="107">
        <f t="shared" si="1331"/>
        <v>0</v>
      </c>
      <c r="K2645" s="107">
        <f t="shared" si="1311"/>
        <v>0</v>
      </c>
    </row>
    <row r="2646" spans="1:11" ht="15" hidden="1" x14ac:dyDescent="0.2">
      <c r="A2646" s="95" t="s">
        <v>833</v>
      </c>
      <c r="B2646" s="93" t="s">
        <v>840</v>
      </c>
      <c r="C2646" s="94">
        <v>559</v>
      </c>
      <c r="D2646" s="95" t="s">
        <v>101</v>
      </c>
      <c r="E2646" s="118">
        <v>3211</v>
      </c>
      <c r="F2646" s="141" t="s">
        <v>42</v>
      </c>
      <c r="H2646" s="228">
        <v>3400</v>
      </c>
      <c r="I2646" s="228">
        <v>3400</v>
      </c>
      <c r="J2646" s="228"/>
      <c r="K2646" s="228">
        <f t="shared" si="1311"/>
        <v>0</v>
      </c>
    </row>
    <row r="2647" spans="1:11" s="100" customFormat="1" hidden="1" x14ac:dyDescent="0.2">
      <c r="A2647" s="117" t="s">
        <v>833</v>
      </c>
      <c r="B2647" s="101" t="s">
        <v>840</v>
      </c>
      <c r="C2647" s="102">
        <v>559</v>
      </c>
      <c r="D2647" s="117"/>
      <c r="E2647" s="112">
        <v>323</v>
      </c>
      <c r="F2647" s="140"/>
      <c r="G2647" s="182"/>
      <c r="H2647" s="107">
        <f>H2648+H2649</f>
        <v>3500</v>
      </c>
      <c r="I2647" s="107">
        <f>I2648+I2649</f>
        <v>3500</v>
      </c>
      <c r="J2647" s="107">
        <f>J2648+J2649</f>
        <v>0</v>
      </c>
      <c r="K2647" s="107">
        <f t="shared" si="1311"/>
        <v>0</v>
      </c>
    </row>
    <row r="2648" spans="1:11" ht="15" hidden="1" x14ac:dyDescent="0.2">
      <c r="A2648" s="95" t="s">
        <v>833</v>
      </c>
      <c r="B2648" s="93" t="s">
        <v>840</v>
      </c>
      <c r="C2648" s="94">
        <v>559</v>
      </c>
      <c r="D2648" s="95" t="s">
        <v>101</v>
      </c>
      <c r="E2648" s="118">
        <v>3233</v>
      </c>
      <c r="F2648" s="141" t="s">
        <v>54</v>
      </c>
      <c r="H2648" s="228">
        <v>100</v>
      </c>
      <c r="I2648" s="228">
        <v>100</v>
      </c>
      <c r="J2648" s="228"/>
      <c r="K2648" s="228">
        <f t="shared" si="1311"/>
        <v>0</v>
      </c>
    </row>
    <row r="2649" spans="1:11" s="100" customFormat="1" hidden="1" x14ac:dyDescent="0.2">
      <c r="A2649" s="95" t="s">
        <v>833</v>
      </c>
      <c r="B2649" s="93" t="s">
        <v>840</v>
      </c>
      <c r="C2649" s="94">
        <v>559</v>
      </c>
      <c r="D2649" s="95" t="s">
        <v>101</v>
      </c>
      <c r="E2649" s="118">
        <v>3237</v>
      </c>
      <c r="F2649" s="141" t="s">
        <v>58</v>
      </c>
      <c r="G2649" s="133"/>
      <c r="H2649" s="228">
        <v>3400</v>
      </c>
      <c r="I2649" s="228">
        <v>3400</v>
      </c>
      <c r="J2649" s="228"/>
      <c r="K2649" s="228">
        <f t="shared" si="1311"/>
        <v>0</v>
      </c>
    </row>
    <row r="2650" spans="1:11" s="100" customFormat="1" hidden="1" x14ac:dyDescent="0.2">
      <c r="A2650" s="183">
        <v>51280</v>
      </c>
      <c r="B2650" s="164" t="s">
        <v>840</v>
      </c>
      <c r="C2650" s="165">
        <v>51</v>
      </c>
      <c r="D2650" s="164" t="s">
        <v>718</v>
      </c>
      <c r="E2650" s="166">
        <v>31</v>
      </c>
      <c r="F2650" s="167" t="s">
        <v>718</v>
      </c>
      <c r="G2650" s="167" t="s">
        <v>718</v>
      </c>
      <c r="H2650" s="181">
        <f>H2651+H2653</f>
        <v>0</v>
      </c>
      <c r="I2650" s="181">
        <f t="shared" ref="I2650:J2650" si="1332">I2651+I2653</f>
        <v>0</v>
      </c>
      <c r="J2650" s="181">
        <f t="shared" si="1332"/>
        <v>2500</v>
      </c>
      <c r="K2650" s="181">
        <f t="shared" si="1311"/>
        <v>2500</v>
      </c>
    </row>
    <row r="2651" spans="1:11" s="100" customFormat="1" hidden="1" x14ac:dyDescent="0.2">
      <c r="A2651" s="117">
        <v>51280</v>
      </c>
      <c r="B2651" s="101" t="s">
        <v>840</v>
      </c>
      <c r="C2651" s="102">
        <v>51</v>
      </c>
      <c r="D2651" s="117" t="s">
        <v>718</v>
      </c>
      <c r="E2651" s="112">
        <v>311</v>
      </c>
      <c r="F2651" s="140" t="s">
        <v>718</v>
      </c>
      <c r="G2651" s="182" t="s">
        <v>718</v>
      </c>
      <c r="H2651" s="107">
        <f>H2652</f>
        <v>0</v>
      </c>
      <c r="I2651" s="107">
        <f t="shared" ref="I2651:J2651" si="1333">I2652</f>
        <v>0</v>
      </c>
      <c r="J2651" s="107">
        <f t="shared" si="1333"/>
        <v>2000</v>
      </c>
      <c r="K2651" s="107">
        <f t="shared" si="1311"/>
        <v>2000</v>
      </c>
    </row>
    <row r="2652" spans="1:11" s="100" customFormat="1" hidden="1" x14ac:dyDescent="0.2">
      <c r="A2652" s="95">
        <v>51280</v>
      </c>
      <c r="B2652" s="93" t="s">
        <v>840</v>
      </c>
      <c r="C2652" s="94">
        <v>51</v>
      </c>
      <c r="D2652" s="95" t="s">
        <v>101</v>
      </c>
      <c r="E2652" s="118">
        <v>3111</v>
      </c>
      <c r="F2652" s="141" t="s">
        <v>33</v>
      </c>
      <c r="G2652" s="133" t="s">
        <v>718</v>
      </c>
      <c r="H2652" s="228">
        <v>0</v>
      </c>
      <c r="I2652" s="228">
        <v>0</v>
      </c>
      <c r="J2652" s="228">
        <v>2000</v>
      </c>
      <c r="K2652" s="228">
        <f t="shared" si="1311"/>
        <v>2000</v>
      </c>
    </row>
    <row r="2653" spans="1:11" s="100" customFormat="1" hidden="1" x14ac:dyDescent="0.2">
      <c r="A2653" s="117">
        <v>51280</v>
      </c>
      <c r="B2653" s="101" t="s">
        <v>840</v>
      </c>
      <c r="C2653" s="102">
        <v>51</v>
      </c>
      <c r="D2653" s="117" t="s">
        <v>718</v>
      </c>
      <c r="E2653" s="112">
        <v>313</v>
      </c>
      <c r="F2653" s="140" t="s">
        <v>718</v>
      </c>
      <c r="G2653" s="182" t="s">
        <v>718</v>
      </c>
      <c r="H2653" s="107">
        <f>H2654</f>
        <v>0</v>
      </c>
      <c r="I2653" s="107">
        <f t="shared" ref="I2653:J2653" si="1334">I2654</f>
        <v>0</v>
      </c>
      <c r="J2653" s="107">
        <f t="shared" si="1334"/>
        <v>500</v>
      </c>
      <c r="K2653" s="107">
        <f t="shared" si="1311"/>
        <v>500</v>
      </c>
    </row>
    <row r="2654" spans="1:11" s="100" customFormat="1" hidden="1" x14ac:dyDescent="0.2">
      <c r="A2654" s="95">
        <v>51280</v>
      </c>
      <c r="B2654" s="93" t="s">
        <v>840</v>
      </c>
      <c r="C2654" s="94">
        <v>51</v>
      </c>
      <c r="D2654" s="95" t="s">
        <v>101</v>
      </c>
      <c r="E2654" s="118">
        <v>3132</v>
      </c>
      <c r="F2654" s="141" t="s">
        <v>40</v>
      </c>
      <c r="G2654" s="133" t="s">
        <v>718</v>
      </c>
      <c r="H2654" s="228">
        <v>0</v>
      </c>
      <c r="I2654" s="228">
        <v>0</v>
      </c>
      <c r="J2654" s="228">
        <v>500</v>
      </c>
      <c r="K2654" s="228">
        <f t="shared" si="1311"/>
        <v>500</v>
      </c>
    </row>
    <row r="2655" spans="1:11" s="100" customFormat="1" hidden="1" x14ac:dyDescent="0.2">
      <c r="A2655" s="183">
        <v>51280</v>
      </c>
      <c r="B2655" s="164" t="s">
        <v>840</v>
      </c>
      <c r="C2655" s="165">
        <v>51</v>
      </c>
      <c r="D2655" s="164" t="s">
        <v>718</v>
      </c>
      <c r="E2655" s="166">
        <v>32</v>
      </c>
      <c r="F2655" s="167" t="s">
        <v>718</v>
      </c>
      <c r="G2655" s="167" t="s">
        <v>718</v>
      </c>
      <c r="H2655" s="181">
        <f>H2656+H2658</f>
        <v>0</v>
      </c>
      <c r="I2655" s="181">
        <f t="shared" ref="I2655:J2655" si="1335">I2656+I2658</f>
        <v>0</v>
      </c>
      <c r="J2655" s="181">
        <f t="shared" si="1335"/>
        <v>8500</v>
      </c>
      <c r="K2655" s="181">
        <f t="shared" si="1311"/>
        <v>8500</v>
      </c>
    </row>
    <row r="2656" spans="1:11" s="100" customFormat="1" hidden="1" x14ac:dyDescent="0.2">
      <c r="A2656" s="117">
        <v>51280</v>
      </c>
      <c r="B2656" s="101" t="s">
        <v>840</v>
      </c>
      <c r="C2656" s="102">
        <v>51</v>
      </c>
      <c r="D2656" s="117" t="s">
        <v>718</v>
      </c>
      <c r="E2656" s="112">
        <v>321</v>
      </c>
      <c r="F2656" s="140" t="s">
        <v>718</v>
      </c>
      <c r="G2656" s="182" t="s">
        <v>718</v>
      </c>
      <c r="H2656" s="107">
        <f>H2657</f>
        <v>0</v>
      </c>
      <c r="I2656" s="107">
        <f t="shared" ref="I2656:J2656" si="1336">I2657</f>
        <v>0</v>
      </c>
      <c r="J2656" s="107">
        <f t="shared" si="1336"/>
        <v>6000</v>
      </c>
      <c r="K2656" s="107">
        <f t="shared" si="1311"/>
        <v>6000</v>
      </c>
    </row>
    <row r="2657" spans="1:11" s="100" customFormat="1" hidden="1" x14ac:dyDescent="0.2">
      <c r="A2657" s="95">
        <v>51280</v>
      </c>
      <c r="B2657" s="93" t="s">
        <v>840</v>
      </c>
      <c r="C2657" s="94">
        <v>51</v>
      </c>
      <c r="D2657" s="95" t="s">
        <v>101</v>
      </c>
      <c r="E2657" s="118">
        <v>3211</v>
      </c>
      <c r="F2657" s="141" t="s">
        <v>42</v>
      </c>
      <c r="G2657" s="133" t="s">
        <v>718</v>
      </c>
      <c r="H2657" s="228">
        <v>0</v>
      </c>
      <c r="I2657" s="228">
        <v>0</v>
      </c>
      <c r="J2657" s="228">
        <v>6000</v>
      </c>
      <c r="K2657" s="228">
        <f t="shared" si="1311"/>
        <v>6000</v>
      </c>
    </row>
    <row r="2658" spans="1:11" s="100" customFormat="1" hidden="1" x14ac:dyDescent="0.2">
      <c r="A2658" s="117">
        <v>51280</v>
      </c>
      <c r="B2658" s="101" t="s">
        <v>840</v>
      </c>
      <c r="C2658" s="102">
        <v>51</v>
      </c>
      <c r="D2658" s="117" t="s">
        <v>718</v>
      </c>
      <c r="E2658" s="112">
        <v>323</v>
      </c>
      <c r="F2658" s="140" t="s">
        <v>718</v>
      </c>
      <c r="G2658" s="182" t="s">
        <v>718</v>
      </c>
      <c r="H2658" s="107">
        <f>H2659</f>
        <v>0</v>
      </c>
      <c r="I2658" s="107">
        <f t="shared" ref="I2658:J2658" si="1337">I2659</f>
        <v>0</v>
      </c>
      <c r="J2658" s="107">
        <f t="shared" si="1337"/>
        <v>2500</v>
      </c>
      <c r="K2658" s="107">
        <f t="shared" si="1311"/>
        <v>2500</v>
      </c>
    </row>
    <row r="2659" spans="1:11" s="100" customFormat="1" hidden="1" x14ac:dyDescent="0.2">
      <c r="A2659" s="95">
        <v>51280</v>
      </c>
      <c r="B2659" s="93" t="s">
        <v>840</v>
      </c>
      <c r="C2659" s="94">
        <v>51</v>
      </c>
      <c r="D2659" s="95" t="s">
        <v>101</v>
      </c>
      <c r="E2659" s="118">
        <v>3237</v>
      </c>
      <c r="F2659" s="141" t="s">
        <v>58</v>
      </c>
      <c r="G2659" s="133" t="s">
        <v>718</v>
      </c>
      <c r="H2659" s="228">
        <v>0</v>
      </c>
      <c r="I2659" s="228">
        <v>0</v>
      </c>
      <c r="J2659" s="228">
        <v>2500</v>
      </c>
      <c r="K2659" s="228">
        <f t="shared" si="1311"/>
        <v>2500</v>
      </c>
    </row>
    <row r="2660" spans="1:11" ht="33.75" hidden="1" x14ac:dyDescent="0.2">
      <c r="A2660" s="195" t="s">
        <v>833</v>
      </c>
      <c r="B2660" s="170" t="s">
        <v>842</v>
      </c>
      <c r="C2660" s="170"/>
      <c r="D2660" s="170"/>
      <c r="E2660" s="171"/>
      <c r="F2660" s="173" t="s">
        <v>843</v>
      </c>
      <c r="G2660" s="174" t="s">
        <v>652</v>
      </c>
      <c r="H2660" s="248">
        <f>H2661+H2666+H2669+H2672+H2677+H2680</f>
        <v>623150</v>
      </c>
      <c r="I2660" s="248">
        <f>I2661+I2666+I2669+I2672+I2677+I2680</f>
        <v>216000</v>
      </c>
      <c r="J2660" s="248">
        <f>J2661+J2666+J2669+J2672+J2677+J2680</f>
        <v>443550</v>
      </c>
      <c r="K2660" s="248">
        <f t="shared" si="1311"/>
        <v>850700</v>
      </c>
    </row>
    <row r="2661" spans="1:11" hidden="1" x14ac:dyDescent="0.2">
      <c r="A2661" s="183" t="s">
        <v>833</v>
      </c>
      <c r="B2661" s="164" t="s">
        <v>842</v>
      </c>
      <c r="C2661" s="165">
        <v>51</v>
      </c>
      <c r="D2661" s="164"/>
      <c r="E2661" s="166">
        <v>31</v>
      </c>
      <c r="F2661" s="167"/>
      <c r="G2661" s="167"/>
      <c r="H2661" s="181">
        <f t="shared" ref="H2661:I2661" si="1338">H2662+H2664</f>
        <v>250</v>
      </c>
      <c r="I2661" s="181">
        <f t="shared" si="1338"/>
        <v>0</v>
      </c>
      <c r="J2661" s="181">
        <f t="shared" ref="J2661" si="1339">J2662+J2664</f>
        <v>28950</v>
      </c>
      <c r="K2661" s="181">
        <f t="shared" si="1311"/>
        <v>29200</v>
      </c>
    </row>
    <row r="2662" spans="1:11" s="100" customFormat="1" hidden="1" x14ac:dyDescent="0.2">
      <c r="A2662" s="117" t="s">
        <v>833</v>
      </c>
      <c r="B2662" s="101" t="s">
        <v>842</v>
      </c>
      <c r="C2662" s="102">
        <v>51</v>
      </c>
      <c r="D2662" s="117"/>
      <c r="E2662" s="112">
        <v>311</v>
      </c>
      <c r="F2662" s="140"/>
      <c r="G2662" s="182"/>
      <c r="H2662" s="107">
        <f t="shared" ref="H2662:J2662" si="1340">H2663</f>
        <v>200</v>
      </c>
      <c r="I2662" s="107">
        <f t="shared" si="1340"/>
        <v>0</v>
      </c>
      <c r="J2662" s="107">
        <f t="shared" si="1340"/>
        <v>25000</v>
      </c>
      <c r="K2662" s="107">
        <f t="shared" si="1311"/>
        <v>25200</v>
      </c>
    </row>
    <row r="2663" spans="1:11" ht="15" hidden="1" x14ac:dyDescent="0.2">
      <c r="A2663" s="95" t="s">
        <v>833</v>
      </c>
      <c r="B2663" s="93" t="s">
        <v>842</v>
      </c>
      <c r="C2663" s="94">
        <v>51</v>
      </c>
      <c r="D2663" s="95" t="s">
        <v>101</v>
      </c>
      <c r="E2663" s="118">
        <v>3111</v>
      </c>
      <c r="F2663" s="141" t="s">
        <v>33</v>
      </c>
      <c r="H2663" s="228">
        <v>200</v>
      </c>
      <c r="I2663" s="228"/>
      <c r="J2663" s="228">
        <v>25000</v>
      </c>
      <c r="K2663" s="228">
        <f t="shared" si="1311"/>
        <v>25200</v>
      </c>
    </row>
    <row r="2664" spans="1:11" hidden="1" x14ac:dyDescent="0.2">
      <c r="A2664" s="117" t="s">
        <v>833</v>
      </c>
      <c r="B2664" s="101" t="s">
        <v>842</v>
      </c>
      <c r="C2664" s="102">
        <v>51</v>
      </c>
      <c r="D2664" s="117"/>
      <c r="E2664" s="112">
        <v>313</v>
      </c>
      <c r="F2664" s="140"/>
      <c r="G2664" s="182"/>
      <c r="H2664" s="107">
        <f t="shared" ref="H2664:J2664" si="1341">H2665</f>
        <v>50</v>
      </c>
      <c r="I2664" s="107">
        <f t="shared" si="1341"/>
        <v>0</v>
      </c>
      <c r="J2664" s="107">
        <f t="shared" si="1341"/>
        <v>3950</v>
      </c>
      <c r="K2664" s="107">
        <f t="shared" si="1311"/>
        <v>4000</v>
      </c>
    </row>
    <row r="2665" spans="1:11" ht="15" hidden="1" x14ac:dyDescent="0.2">
      <c r="A2665" s="95" t="s">
        <v>833</v>
      </c>
      <c r="B2665" s="93" t="s">
        <v>842</v>
      </c>
      <c r="C2665" s="94">
        <v>51</v>
      </c>
      <c r="D2665" s="95" t="s">
        <v>101</v>
      </c>
      <c r="E2665" s="118">
        <v>3132</v>
      </c>
      <c r="F2665" s="141" t="s">
        <v>40</v>
      </c>
      <c r="H2665" s="228">
        <v>50</v>
      </c>
      <c r="I2665" s="228"/>
      <c r="J2665" s="228">
        <v>3950</v>
      </c>
      <c r="K2665" s="228">
        <f t="shared" si="1311"/>
        <v>4000</v>
      </c>
    </row>
    <row r="2666" spans="1:11" hidden="1" x14ac:dyDescent="0.2">
      <c r="A2666" s="183" t="s">
        <v>833</v>
      </c>
      <c r="B2666" s="164" t="s">
        <v>842</v>
      </c>
      <c r="C2666" s="165">
        <v>51</v>
      </c>
      <c r="D2666" s="164"/>
      <c r="E2666" s="166">
        <v>32</v>
      </c>
      <c r="F2666" s="167"/>
      <c r="G2666" s="167"/>
      <c r="H2666" s="181">
        <f t="shared" ref="H2666:J2667" si="1342">H2667</f>
        <v>200</v>
      </c>
      <c r="I2666" s="181">
        <f t="shared" si="1342"/>
        <v>0</v>
      </c>
      <c r="J2666" s="181">
        <f t="shared" si="1342"/>
        <v>25800</v>
      </c>
      <c r="K2666" s="181">
        <f t="shared" si="1311"/>
        <v>26000</v>
      </c>
    </row>
    <row r="2667" spans="1:11" s="100" customFormat="1" hidden="1" x14ac:dyDescent="0.2">
      <c r="A2667" s="117" t="s">
        <v>833</v>
      </c>
      <c r="B2667" s="101" t="s">
        <v>842</v>
      </c>
      <c r="C2667" s="102">
        <v>51</v>
      </c>
      <c r="D2667" s="117"/>
      <c r="E2667" s="112">
        <v>323</v>
      </c>
      <c r="F2667" s="140"/>
      <c r="G2667" s="182"/>
      <c r="H2667" s="107">
        <f t="shared" si="1342"/>
        <v>200</v>
      </c>
      <c r="I2667" s="107">
        <f t="shared" si="1342"/>
        <v>0</v>
      </c>
      <c r="J2667" s="107">
        <f t="shared" si="1342"/>
        <v>25800</v>
      </c>
      <c r="K2667" s="107">
        <f t="shared" si="1311"/>
        <v>26000</v>
      </c>
    </row>
    <row r="2668" spans="1:11" s="100" customFormat="1" ht="16.149999999999999" hidden="1" customHeight="1" x14ac:dyDescent="0.2">
      <c r="A2668" s="95" t="s">
        <v>833</v>
      </c>
      <c r="B2668" s="93" t="s">
        <v>842</v>
      </c>
      <c r="C2668" s="94">
        <v>51</v>
      </c>
      <c r="D2668" s="95" t="s">
        <v>101</v>
      </c>
      <c r="E2668" s="118">
        <v>3237</v>
      </c>
      <c r="F2668" s="141" t="s">
        <v>58</v>
      </c>
      <c r="G2668" s="133"/>
      <c r="H2668" s="228">
        <v>200</v>
      </c>
      <c r="I2668" s="228"/>
      <c r="J2668" s="228">
        <v>25800</v>
      </c>
      <c r="K2668" s="228">
        <f t="shared" si="1311"/>
        <v>26000</v>
      </c>
    </row>
    <row r="2669" spans="1:11" hidden="1" x14ac:dyDescent="0.2">
      <c r="A2669" s="183" t="s">
        <v>833</v>
      </c>
      <c r="B2669" s="164" t="s">
        <v>842</v>
      </c>
      <c r="C2669" s="165">
        <v>51</v>
      </c>
      <c r="D2669" s="164"/>
      <c r="E2669" s="166">
        <v>42</v>
      </c>
      <c r="F2669" s="167"/>
      <c r="G2669" s="167"/>
      <c r="H2669" s="181">
        <f t="shared" ref="H2669:J2670" si="1343">H2670</f>
        <v>200</v>
      </c>
      <c r="I2669" s="181">
        <f t="shared" si="1343"/>
        <v>0</v>
      </c>
      <c r="J2669" s="181">
        <f t="shared" si="1343"/>
        <v>388800</v>
      </c>
      <c r="K2669" s="181">
        <f t="shared" si="1311"/>
        <v>389000</v>
      </c>
    </row>
    <row r="2670" spans="1:11" s="100" customFormat="1" hidden="1" x14ac:dyDescent="0.2">
      <c r="A2670" s="117" t="s">
        <v>833</v>
      </c>
      <c r="B2670" s="101" t="s">
        <v>842</v>
      </c>
      <c r="C2670" s="102">
        <v>51</v>
      </c>
      <c r="D2670" s="117"/>
      <c r="E2670" s="112">
        <v>421</v>
      </c>
      <c r="F2670" s="140"/>
      <c r="G2670" s="182"/>
      <c r="H2670" s="107">
        <f t="shared" si="1343"/>
        <v>200</v>
      </c>
      <c r="I2670" s="107">
        <f t="shared" si="1343"/>
        <v>0</v>
      </c>
      <c r="J2670" s="107">
        <f t="shared" si="1343"/>
        <v>388800</v>
      </c>
      <c r="K2670" s="107">
        <f t="shared" ref="K2670:K2768" si="1344">H2670-I2670+J2670</f>
        <v>389000</v>
      </c>
    </row>
    <row r="2671" spans="1:11" ht="15" hidden="1" x14ac:dyDescent="0.2">
      <c r="A2671" s="95" t="s">
        <v>833</v>
      </c>
      <c r="B2671" s="93" t="s">
        <v>842</v>
      </c>
      <c r="C2671" s="94">
        <v>51</v>
      </c>
      <c r="D2671" s="95" t="s">
        <v>101</v>
      </c>
      <c r="E2671" s="118">
        <v>4214</v>
      </c>
      <c r="F2671" s="141" t="s">
        <v>500</v>
      </c>
      <c r="H2671" s="228">
        <v>200</v>
      </c>
      <c r="I2671" s="228"/>
      <c r="J2671" s="228">
        <v>388800</v>
      </c>
      <c r="K2671" s="228">
        <f t="shared" si="1344"/>
        <v>389000</v>
      </c>
    </row>
    <row r="2672" spans="1:11" s="100" customFormat="1" hidden="1" x14ac:dyDescent="0.2">
      <c r="A2672" s="183" t="s">
        <v>833</v>
      </c>
      <c r="B2672" s="164" t="s">
        <v>842</v>
      </c>
      <c r="C2672" s="165">
        <v>559</v>
      </c>
      <c r="D2672" s="164"/>
      <c r="E2672" s="166">
        <v>31</v>
      </c>
      <c r="F2672" s="167"/>
      <c r="G2672" s="167"/>
      <c r="H2672" s="181">
        <f t="shared" ref="H2672:I2672" si="1345">H2673+H2675</f>
        <v>22000</v>
      </c>
      <c r="I2672" s="181">
        <f t="shared" si="1345"/>
        <v>22000</v>
      </c>
      <c r="J2672" s="181">
        <f t="shared" ref="J2672" si="1346">J2673+J2675</f>
        <v>0</v>
      </c>
      <c r="K2672" s="181">
        <f t="shared" si="1344"/>
        <v>0</v>
      </c>
    </row>
    <row r="2673" spans="1:11" hidden="1" x14ac:dyDescent="0.2">
      <c r="A2673" s="117" t="s">
        <v>833</v>
      </c>
      <c r="B2673" s="101" t="s">
        <v>842</v>
      </c>
      <c r="C2673" s="102">
        <v>559</v>
      </c>
      <c r="D2673" s="117"/>
      <c r="E2673" s="112">
        <v>311</v>
      </c>
      <c r="F2673" s="140"/>
      <c r="G2673" s="182"/>
      <c r="H2673" s="107">
        <f t="shared" ref="H2673:J2673" si="1347">H2674</f>
        <v>19700</v>
      </c>
      <c r="I2673" s="107">
        <f t="shared" si="1347"/>
        <v>19700</v>
      </c>
      <c r="J2673" s="107">
        <f t="shared" si="1347"/>
        <v>0</v>
      </c>
      <c r="K2673" s="107">
        <f t="shared" si="1344"/>
        <v>0</v>
      </c>
    </row>
    <row r="2674" spans="1:11" s="100" customFormat="1" hidden="1" x14ac:dyDescent="0.2">
      <c r="A2674" s="95" t="s">
        <v>833</v>
      </c>
      <c r="B2674" s="93" t="s">
        <v>842</v>
      </c>
      <c r="C2674" s="94">
        <v>559</v>
      </c>
      <c r="D2674" s="95" t="s">
        <v>101</v>
      </c>
      <c r="E2674" s="118">
        <v>3111</v>
      </c>
      <c r="F2674" s="141" t="s">
        <v>33</v>
      </c>
      <c r="G2674" s="133"/>
      <c r="H2674" s="228">
        <v>19700</v>
      </c>
      <c r="I2674" s="228">
        <v>19700</v>
      </c>
      <c r="J2674" s="228"/>
      <c r="K2674" s="228">
        <f t="shared" si="1344"/>
        <v>0</v>
      </c>
    </row>
    <row r="2675" spans="1:11" hidden="1" x14ac:dyDescent="0.2">
      <c r="A2675" s="117" t="s">
        <v>833</v>
      </c>
      <c r="B2675" s="101" t="s">
        <v>842</v>
      </c>
      <c r="C2675" s="102">
        <v>559</v>
      </c>
      <c r="D2675" s="117"/>
      <c r="E2675" s="112">
        <v>313</v>
      </c>
      <c r="F2675" s="140"/>
      <c r="G2675" s="182"/>
      <c r="H2675" s="107">
        <f t="shared" ref="H2675:J2675" si="1348">H2676</f>
        <v>2300</v>
      </c>
      <c r="I2675" s="107">
        <f t="shared" si="1348"/>
        <v>2300</v>
      </c>
      <c r="J2675" s="107">
        <f t="shared" si="1348"/>
        <v>0</v>
      </c>
      <c r="K2675" s="107">
        <f t="shared" si="1344"/>
        <v>0</v>
      </c>
    </row>
    <row r="2676" spans="1:11" ht="15" hidden="1" x14ac:dyDescent="0.2">
      <c r="A2676" s="95" t="s">
        <v>833</v>
      </c>
      <c r="B2676" s="93" t="s">
        <v>842</v>
      </c>
      <c r="C2676" s="94">
        <v>559</v>
      </c>
      <c r="D2676" s="95" t="s">
        <v>101</v>
      </c>
      <c r="E2676" s="118">
        <v>3132</v>
      </c>
      <c r="F2676" s="141" t="s">
        <v>40</v>
      </c>
      <c r="H2676" s="228">
        <v>2300</v>
      </c>
      <c r="I2676" s="228">
        <v>2300</v>
      </c>
      <c r="J2676" s="228"/>
      <c r="K2676" s="228">
        <f t="shared" si="1344"/>
        <v>0</v>
      </c>
    </row>
    <row r="2677" spans="1:11" s="100" customFormat="1" hidden="1" x14ac:dyDescent="0.2">
      <c r="A2677" s="183" t="s">
        <v>833</v>
      </c>
      <c r="B2677" s="164" t="s">
        <v>842</v>
      </c>
      <c r="C2677" s="165">
        <v>559</v>
      </c>
      <c r="D2677" s="164"/>
      <c r="E2677" s="166">
        <v>32</v>
      </c>
      <c r="F2677" s="167"/>
      <c r="G2677" s="167"/>
      <c r="H2677" s="181">
        <f t="shared" ref="H2677:J2678" si="1349">H2678</f>
        <v>26500</v>
      </c>
      <c r="I2677" s="181">
        <f t="shared" si="1349"/>
        <v>20000</v>
      </c>
      <c r="J2677" s="181">
        <f t="shared" si="1349"/>
        <v>0</v>
      </c>
      <c r="K2677" s="181">
        <f t="shared" si="1344"/>
        <v>6500</v>
      </c>
    </row>
    <row r="2678" spans="1:11" hidden="1" x14ac:dyDescent="0.2">
      <c r="A2678" s="117" t="s">
        <v>833</v>
      </c>
      <c r="B2678" s="101" t="s">
        <v>842</v>
      </c>
      <c r="C2678" s="102">
        <v>559</v>
      </c>
      <c r="D2678" s="117"/>
      <c r="E2678" s="112">
        <v>323</v>
      </c>
      <c r="F2678" s="140"/>
      <c r="G2678" s="182"/>
      <c r="H2678" s="107">
        <f t="shared" si="1349"/>
        <v>26500</v>
      </c>
      <c r="I2678" s="107">
        <f t="shared" si="1349"/>
        <v>20000</v>
      </c>
      <c r="J2678" s="107">
        <f t="shared" si="1349"/>
        <v>0</v>
      </c>
      <c r="K2678" s="107">
        <f t="shared" si="1344"/>
        <v>6500</v>
      </c>
    </row>
    <row r="2679" spans="1:11" ht="15" hidden="1" x14ac:dyDescent="0.2">
      <c r="A2679" s="95" t="s">
        <v>833</v>
      </c>
      <c r="B2679" s="93" t="s">
        <v>842</v>
      </c>
      <c r="C2679" s="94">
        <v>559</v>
      </c>
      <c r="D2679" s="95" t="s">
        <v>101</v>
      </c>
      <c r="E2679" s="118">
        <v>3237</v>
      </c>
      <c r="F2679" s="141" t="s">
        <v>58</v>
      </c>
      <c r="H2679" s="228">
        <v>26500</v>
      </c>
      <c r="I2679" s="228">
        <v>20000</v>
      </c>
      <c r="J2679" s="228"/>
      <c r="K2679" s="228">
        <f t="shared" si="1344"/>
        <v>6500</v>
      </c>
    </row>
    <row r="2680" spans="1:11" s="100" customFormat="1" hidden="1" x14ac:dyDescent="0.2">
      <c r="A2680" s="183" t="s">
        <v>833</v>
      </c>
      <c r="B2680" s="164" t="s">
        <v>842</v>
      </c>
      <c r="C2680" s="165">
        <v>559</v>
      </c>
      <c r="D2680" s="164"/>
      <c r="E2680" s="166">
        <v>42</v>
      </c>
      <c r="F2680" s="167"/>
      <c r="G2680" s="167"/>
      <c r="H2680" s="181">
        <f t="shared" ref="H2680:J2681" si="1350">H2681</f>
        <v>574000</v>
      </c>
      <c r="I2680" s="181">
        <f t="shared" si="1350"/>
        <v>174000</v>
      </c>
      <c r="J2680" s="181">
        <f t="shared" si="1350"/>
        <v>0</v>
      </c>
      <c r="K2680" s="181">
        <f t="shared" si="1344"/>
        <v>400000</v>
      </c>
    </row>
    <row r="2681" spans="1:11" hidden="1" x14ac:dyDescent="0.2">
      <c r="A2681" s="117" t="s">
        <v>833</v>
      </c>
      <c r="B2681" s="101" t="s">
        <v>842</v>
      </c>
      <c r="C2681" s="102">
        <v>559</v>
      </c>
      <c r="D2681" s="117"/>
      <c r="E2681" s="112">
        <v>421</v>
      </c>
      <c r="F2681" s="140"/>
      <c r="G2681" s="182"/>
      <c r="H2681" s="107">
        <f t="shared" si="1350"/>
        <v>574000</v>
      </c>
      <c r="I2681" s="107">
        <f t="shared" si="1350"/>
        <v>174000</v>
      </c>
      <c r="J2681" s="107">
        <f t="shared" si="1350"/>
        <v>0</v>
      </c>
      <c r="K2681" s="107">
        <f t="shared" si="1344"/>
        <v>400000</v>
      </c>
    </row>
    <row r="2682" spans="1:11" ht="15" hidden="1" x14ac:dyDescent="0.2">
      <c r="A2682" s="95" t="s">
        <v>833</v>
      </c>
      <c r="B2682" s="93" t="s">
        <v>842</v>
      </c>
      <c r="C2682" s="94">
        <v>559</v>
      </c>
      <c r="D2682" s="95" t="s">
        <v>101</v>
      </c>
      <c r="E2682" s="118">
        <v>4214</v>
      </c>
      <c r="F2682" s="141" t="s">
        <v>500</v>
      </c>
      <c r="H2682" s="228">
        <v>574000</v>
      </c>
      <c r="I2682" s="228">
        <v>174000</v>
      </c>
      <c r="J2682" s="228"/>
      <c r="K2682" s="228">
        <f t="shared" si="1344"/>
        <v>400000</v>
      </c>
    </row>
    <row r="2683" spans="1:11" ht="56.25" hidden="1" x14ac:dyDescent="0.2">
      <c r="A2683" s="195" t="s">
        <v>833</v>
      </c>
      <c r="B2683" s="170" t="s">
        <v>844</v>
      </c>
      <c r="C2683" s="170"/>
      <c r="D2683" s="170"/>
      <c r="E2683" s="171"/>
      <c r="F2683" s="173" t="s">
        <v>845</v>
      </c>
      <c r="G2683" s="174" t="s">
        <v>659</v>
      </c>
      <c r="H2683" s="180">
        <f>H2684</f>
        <v>141250</v>
      </c>
      <c r="I2683" s="180">
        <f>I2684</f>
        <v>0</v>
      </c>
      <c r="J2683" s="180">
        <f>J2684</f>
        <v>0</v>
      </c>
      <c r="K2683" s="180">
        <f t="shared" si="1344"/>
        <v>141250</v>
      </c>
    </row>
    <row r="2684" spans="1:11" s="207" customFormat="1" hidden="1" x14ac:dyDescent="0.2">
      <c r="A2684" s="183" t="s">
        <v>833</v>
      </c>
      <c r="B2684" s="183" t="s">
        <v>844</v>
      </c>
      <c r="C2684" s="165">
        <v>581</v>
      </c>
      <c r="D2684" s="183"/>
      <c r="E2684" s="166">
        <v>42</v>
      </c>
      <c r="F2684" s="167"/>
      <c r="G2684" s="167"/>
      <c r="H2684" s="181">
        <f t="shared" ref="H2684:J2685" si="1351">H2685</f>
        <v>141250</v>
      </c>
      <c r="I2684" s="181">
        <f t="shared" si="1351"/>
        <v>0</v>
      </c>
      <c r="J2684" s="181">
        <f t="shared" si="1351"/>
        <v>0</v>
      </c>
      <c r="K2684" s="181">
        <f t="shared" si="1344"/>
        <v>141250</v>
      </c>
    </row>
    <row r="2685" spans="1:11" hidden="1" x14ac:dyDescent="0.2">
      <c r="A2685" s="117" t="s">
        <v>833</v>
      </c>
      <c r="B2685" s="117" t="s">
        <v>844</v>
      </c>
      <c r="C2685" s="102">
        <v>581</v>
      </c>
      <c r="D2685" s="117"/>
      <c r="E2685" s="104">
        <v>421</v>
      </c>
      <c r="F2685" s="140"/>
      <c r="H2685" s="107">
        <f t="shared" si="1351"/>
        <v>141250</v>
      </c>
      <c r="I2685" s="107">
        <f t="shared" si="1351"/>
        <v>0</v>
      </c>
      <c r="J2685" s="107">
        <f t="shared" si="1351"/>
        <v>0</v>
      </c>
      <c r="K2685" s="107">
        <f t="shared" si="1344"/>
        <v>141250</v>
      </c>
    </row>
    <row r="2686" spans="1:11" ht="15" hidden="1" x14ac:dyDescent="0.2">
      <c r="A2686" s="95" t="s">
        <v>833</v>
      </c>
      <c r="B2686" s="95" t="s">
        <v>844</v>
      </c>
      <c r="C2686" s="94">
        <v>581</v>
      </c>
      <c r="D2686" s="95" t="s">
        <v>101</v>
      </c>
      <c r="E2686" s="109">
        <v>4214</v>
      </c>
      <c r="F2686" s="141" t="s">
        <v>500</v>
      </c>
      <c r="H2686" s="228">
        <v>141250</v>
      </c>
      <c r="I2686" s="228"/>
      <c r="J2686" s="228"/>
      <c r="K2686" s="228">
        <f t="shared" si="1344"/>
        <v>141250</v>
      </c>
    </row>
    <row r="2687" spans="1:11" s="223" customFormat="1" ht="33.75" hidden="1" x14ac:dyDescent="0.2">
      <c r="A2687" s="195" t="s">
        <v>833</v>
      </c>
      <c r="B2687" s="170" t="s">
        <v>846</v>
      </c>
      <c r="C2687" s="170"/>
      <c r="D2687" s="170"/>
      <c r="E2687" s="171"/>
      <c r="F2687" s="173" t="s">
        <v>663</v>
      </c>
      <c r="G2687" s="174" t="s">
        <v>652</v>
      </c>
      <c r="H2687" s="248">
        <f>H2688+H2693+H2698+H2701+H2706+H2711</f>
        <v>42000</v>
      </c>
      <c r="I2687" s="248">
        <f>I2688+I2693+I2698+I2701+I2706+I2711</f>
        <v>16500</v>
      </c>
      <c r="J2687" s="248">
        <f>J2688+J2693+J2698+J2701+J2706+J2711</f>
        <v>16890</v>
      </c>
      <c r="K2687" s="248">
        <f t="shared" si="1344"/>
        <v>42390</v>
      </c>
    </row>
    <row r="2688" spans="1:11" s="207" customFormat="1" hidden="1" x14ac:dyDescent="0.2">
      <c r="A2688" s="183" t="s">
        <v>833</v>
      </c>
      <c r="B2688" s="183" t="s">
        <v>846</v>
      </c>
      <c r="C2688" s="165">
        <v>51</v>
      </c>
      <c r="D2688" s="183"/>
      <c r="E2688" s="166">
        <v>31</v>
      </c>
      <c r="F2688" s="167"/>
      <c r="G2688" s="167"/>
      <c r="H2688" s="181">
        <f t="shared" ref="H2688:I2688" si="1352">H2689+H2691</f>
        <v>9000</v>
      </c>
      <c r="I2688" s="181">
        <f t="shared" si="1352"/>
        <v>0</v>
      </c>
      <c r="J2688" s="181">
        <f t="shared" ref="J2688" si="1353">J2689+J2691</f>
        <v>4500</v>
      </c>
      <c r="K2688" s="181">
        <f t="shared" si="1344"/>
        <v>13500</v>
      </c>
    </row>
    <row r="2689" spans="1:11" hidden="1" x14ac:dyDescent="0.2">
      <c r="A2689" s="117" t="s">
        <v>833</v>
      </c>
      <c r="B2689" s="117" t="s">
        <v>846</v>
      </c>
      <c r="C2689" s="102">
        <v>51</v>
      </c>
      <c r="D2689" s="117"/>
      <c r="E2689" s="104">
        <v>311</v>
      </c>
      <c r="F2689" s="140"/>
      <c r="H2689" s="107">
        <f t="shared" ref="H2689:J2689" si="1354">H2690</f>
        <v>8000</v>
      </c>
      <c r="I2689" s="107">
        <f t="shared" si="1354"/>
        <v>0</v>
      </c>
      <c r="J2689" s="107">
        <f t="shared" si="1354"/>
        <v>2000</v>
      </c>
      <c r="K2689" s="107">
        <f t="shared" si="1344"/>
        <v>10000</v>
      </c>
    </row>
    <row r="2690" spans="1:11" ht="15" hidden="1" x14ac:dyDescent="0.2">
      <c r="A2690" s="95" t="s">
        <v>833</v>
      </c>
      <c r="B2690" s="95" t="s">
        <v>846</v>
      </c>
      <c r="C2690" s="94">
        <v>51</v>
      </c>
      <c r="D2690" s="95" t="s">
        <v>101</v>
      </c>
      <c r="E2690" s="109">
        <v>3111</v>
      </c>
      <c r="F2690" s="141" t="s">
        <v>33</v>
      </c>
      <c r="H2690" s="228">
        <v>8000</v>
      </c>
      <c r="I2690" s="228"/>
      <c r="J2690" s="228">
        <v>2000</v>
      </c>
      <c r="K2690" s="228">
        <f t="shared" si="1344"/>
        <v>10000</v>
      </c>
    </row>
    <row r="2691" spans="1:11" hidden="1" x14ac:dyDescent="0.2">
      <c r="A2691" s="117" t="s">
        <v>833</v>
      </c>
      <c r="B2691" s="117" t="s">
        <v>846</v>
      </c>
      <c r="C2691" s="102">
        <v>51</v>
      </c>
      <c r="D2691" s="117"/>
      <c r="E2691" s="104">
        <v>313</v>
      </c>
      <c r="F2691" s="140"/>
      <c r="H2691" s="107">
        <f t="shared" ref="H2691:J2691" si="1355">H2692</f>
        <v>1000</v>
      </c>
      <c r="I2691" s="107">
        <f t="shared" si="1355"/>
        <v>0</v>
      </c>
      <c r="J2691" s="107">
        <f t="shared" si="1355"/>
        <v>2500</v>
      </c>
      <c r="K2691" s="107">
        <f t="shared" si="1344"/>
        <v>3500</v>
      </c>
    </row>
    <row r="2692" spans="1:11" ht="15" hidden="1" x14ac:dyDescent="0.2">
      <c r="A2692" s="95" t="s">
        <v>833</v>
      </c>
      <c r="B2692" s="95" t="s">
        <v>846</v>
      </c>
      <c r="C2692" s="94">
        <v>51</v>
      </c>
      <c r="D2692" s="95" t="s">
        <v>101</v>
      </c>
      <c r="E2692" s="109">
        <v>3132</v>
      </c>
      <c r="F2692" s="141" t="s">
        <v>40</v>
      </c>
      <c r="H2692" s="228">
        <v>1000</v>
      </c>
      <c r="I2692" s="228"/>
      <c r="J2692" s="228">
        <v>2500</v>
      </c>
      <c r="K2692" s="228">
        <f t="shared" si="1344"/>
        <v>3500</v>
      </c>
    </row>
    <row r="2693" spans="1:11" s="223" customFormat="1" hidden="1" x14ac:dyDescent="0.2">
      <c r="A2693" s="183" t="s">
        <v>833</v>
      </c>
      <c r="B2693" s="164" t="s">
        <v>846</v>
      </c>
      <c r="C2693" s="165">
        <v>51</v>
      </c>
      <c r="D2693" s="164"/>
      <c r="E2693" s="166">
        <v>32</v>
      </c>
      <c r="F2693" s="167"/>
      <c r="G2693" s="167"/>
      <c r="H2693" s="181">
        <f t="shared" ref="H2693:I2693" si="1356">H2694+H2696</f>
        <v>12500</v>
      </c>
      <c r="I2693" s="181">
        <f t="shared" si="1356"/>
        <v>7000</v>
      </c>
      <c r="J2693" s="181">
        <f t="shared" ref="J2693" si="1357">J2694+J2696</f>
        <v>40</v>
      </c>
      <c r="K2693" s="181">
        <f t="shared" si="1344"/>
        <v>5540</v>
      </c>
    </row>
    <row r="2694" spans="1:11" hidden="1" x14ac:dyDescent="0.2">
      <c r="A2694" s="117" t="s">
        <v>833</v>
      </c>
      <c r="B2694" s="117" t="s">
        <v>846</v>
      </c>
      <c r="C2694" s="102">
        <v>51</v>
      </c>
      <c r="D2694" s="117"/>
      <c r="E2694" s="104">
        <v>321</v>
      </c>
      <c r="F2694" s="140"/>
      <c r="H2694" s="107">
        <f t="shared" ref="H2694:J2694" si="1358">H2695</f>
        <v>2500</v>
      </c>
      <c r="I2694" s="107">
        <f t="shared" si="1358"/>
        <v>0</v>
      </c>
      <c r="J2694" s="107">
        <f t="shared" si="1358"/>
        <v>40</v>
      </c>
      <c r="K2694" s="107">
        <f t="shared" si="1344"/>
        <v>2540</v>
      </c>
    </row>
    <row r="2695" spans="1:11" ht="15" hidden="1" x14ac:dyDescent="0.2">
      <c r="A2695" s="95" t="s">
        <v>833</v>
      </c>
      <c r="B2695" s="95" t="s">
        <v>846</v>
      </c>
      <c r="C2695" s="94">
        <v>51</v>
      </c>
      <c r="D2695" s="95" t="s">
        <v>101</v>
      </c>
      <c r="E2695" s="109">
        <v>3211</v>
      </c>
      <c r="F2695" s="141" t="s">
        <v>42</v>
      </c>
      <c r="H2695" s="228">
        <v>2500</v>
      </c>
      <c r="I2695" s="228"/>
      <c r="J2695" s="228">
        <v>40</v>
      </c>
      <c r="K2695" s="228">
        <f t="shared" si="1344"/>
        <v>2540</v>
      </c>
    </row>
    <row r="2696" spans="1:11" hidden="1" x14ac:dyDescent="0.2">
      <c r="A2696" s="117" t="s">
        <v>833</v>
      </c>
      <c r="B2696" s="117" t="s">
        <v>846</v>
      </c>
      <c r="C2696" s="102">
        <v>51</v>
      </c>
      <c r="D2696" s="117"/>
      <c r="E2696" s="104">
        <v>323</v>
      </c>
      <c r="F2696" s="140"/>
      <c r="H2696" s="107">
        <f>SUM(H2697)</f>
        <v>10000</v>
      </c>
      <c r="I2696" s="107">
        <f>SUM(I2697)</f>
        <v>7000</v>
      </c>
      <c r="J2696" s="107">
        <f>SUM(J2697)</f>
        <v>0</v>
      </c>
      <c r="K2696" s="107">
        <f t="shared" si="1344"/>
        <v>3000</v>
      </c>
    </row>
    <row r="2697" spans="1:11" ht="15" hidden="1" x14ac:dyDescent="0.2">
      <c r="A2697" s="95" t="s">
        <v>833</v>
      </c>
      <c r="B2697" s="95" t="s">
        <v>846</v>
      </c>
      <c r="C2697" s="94">
        <v>51</v>
      </c>
      <c r="D2697" s="95" t="s">
        <v>101</v>
      </c>
      <c r="E2697" s="109">
        <v>3237</v>
      </c>
      <c r="F2697" s="141" t="s">
        <v>58</v>
      </c>
      <c r="H2697" s="228">
        <v>10000</v>
      </c>
      <c r="I2697" s="228">
        <v>7000</v>
      </c>
      <c r="J2697" s="228"/>
      <c r="K2697" s="228">
        <f t="shared" si="1344"/>
        <v>3000</v>
      </c>
    </row>
    <row r="2698" spans="1:11" s="223" customFormat="1" hidden="1" x14ac:dyDescent="0.2">
      <c r="A2698" s="183" t="s">
        <v>833</v>
      </c>
      <c r="B2698" s="164" t="s">
        <v>846</v>
      </c>
      <c r="C2698" s="165">
        <v>51</v>
      </c>
      <c r="D2698" s="164"/>
      <c r="E2698" s="166">
        <v>42</v>
      </c>
      <c r="F2698" s="167"/>
      <c r="G2698" s="167"/>
      <c r="H2698" s="181">
        <f t="shared" ref="H2698:J2699" si="1359">H2699</f>
        <v>2500</v>
      </c>
      <c r="I2698" s="181">
        <f t="shared" si="1359"/>
        <v>0</v>
      </c>
      <c r="J2698" s="181">
        <f t="shared" si="1359"/>
        <v>650</v>
      </c>
      <c r="K2698" s="181">
        <f t="shared" si="1344"/>
        <v>3150</v>
      </c>
    </row>
    <row r="2699" spans="1:11" hidden="1" x14ac:dyDescent="0.2">
      <c r="A2699" s="117" t="s">
        <v>833</v>
      </c>
      <c r="B2699" s="117" t="s">
        <v>846</v>
      </c>
      <c r="C2699" s="102">
        <v>51</v>
      </c>
      <c r="D2699" s="117"/>
      <c r="E2699" s="104">
        <v>421</v>
      </c>
      <c r="F2699" s="140"/>
      <c r="H2699" s="107">
        <f t="shared" si="1359"/>
        <v>2500</v>
      </c>
      <c r="I2699" s="107">
        <f t="shared" si="1359"/>
        <v>0</v>
      </c>
      <c r="J2699" s="107">
        <f t="shared" si="1359"/>
        <v>650</v>
      </c>
      <c r="K2699" s="107">
        <f t="shared" si="1344"/>
        <v>3150</v>
      </c>
    </row>
    <row r="2700" spans="1:11" ht="15" hidden="1" x14ac:dyDescent="0.2">
      <c r="A2700" s="95" t="s">
        <v>833</v>
      </c>
      <c r="B2700" s="95" t="s">
        <v>846</v>
      </c>
      <c r="C2700" s="94">
        <v>51</v>
      </c>
      <c r="D2700" s="95" t="s">
        <v>101</v>
      </c>
      <c r="E2700" s="109">
        <v>4214</v>
      </c>
      <c r="F2700" s="141" t="s">
        <v>500</v>
      </c>
      <c r="H2700" s="228">
        <v>2500</v>
      </c>
      <c r="I2700" s="228"/>
      <c r="J2700" s="228">
        <v>650</v>
      </c>
      <c r="K2700" s="228">
        <f t="shared" si="1344"/>
        <v>3150</v>
      </c>
    </row>
    <row r="2701" spans="1:11" s="207" customFormat="1" hidden="1" x14ac:dyDescent="0.2">
      <c r="A2701" s="183" t="s">
        <v>833</v>
      </c>
      <c r="B2701" s="183" t="s">
        <v>846</v>
      </c>
      <c r="C2701" s="165">
        <v>559</v>
      </c>
      <c r="D2701" s="183"/>
      <c r="E2701" s="166">
        <v>31</v>
      </c>
      <c r="F2701" s="167"/>
      <c r="G2701" s="167"/>
      <c r="H2701" s="181">
        <f t="shared" ref="H2701:I2701" si="1360">H2702+H2704</f>
        <v>3000</v>
      </c>
      <c r="I2701" s="181">
        <f t="shared" si="1360"/>
        <v>0</v>
      </c>
      <c r="J2701" s="181">
        <f t="shared" ref="J2701" si="1361">J2702+J2704</f>
        <v>8500</v>
      </c>
      <c r="K2701" s="181">
        <f t="shared" si="1344"/>
        <v>11500</v>
      </c>
    </row>
    <row r="2702" spans="1:11" hidden="1" x14ac:dyDescent="0.2">
      <c r="A2702" s="117" t="s">
        <v>833</v>
      </c>
      <c r="B2702" s="117" t="s">
        <v>846</v>
      </c>
      <c r="C2702" s="102">
        <v>559</v>
      </c>
      <c r="D2702" s="117"/>
      <c r="E2702" s="104">
        <v>311</v>
      </c>
      <c r="F2702" s="140"/>
      <c r="H2702" s="107">
        <f t="shared" ref="H2702:J2702" si="1362">H2703</f>
        <v>2500</v>
      </c>
      <c r="I2702" s="107">
        <f t="shared" si="1362"/>
        <v>0</v>
      </c>
      <c r="J2702" s="107">
        <f t="shared" si="1362"/>
        <v>6000</v>
      </c>
      <c r="K2702" s="107">
        <f t="shared" si="1344"/>
        <v>8500</v>
      </c>
    </row>
    <row r="2703" spans="1:11" ht="15" hidden="1" x14ac:dyDescent="0.2">
      <c r="A2703" s="95" t="s">
        <v>833</v>
      </c>
      <c r="B2703" s="95" t="s">
        <v>846</v>
      </c>
      <c r="C2703" s="94">
        <v>559</v>
      </c>
      <c r="D2703" s="95" t="s">
        <v>101</v>
      </c>
      <c r="E2703" s="109">
        <v>3111</v>
      </c>
      <c r="F2703" s="141" t="s">
        <v>33</v>
      </c>
      <c r="H2703" s="228">
        <v>2500</v>
      </c>
      <c r="I2703" s="228"/>
      <c r="J2703" s="228">
        <v>6000</v>
      </c>
      <c r="K2703" s="228">
        <f t="shared" si="1344"/>
        <v>8500</v>
      </c>
    </row>
    <row r="2704" spans="1:11" hidden="1" x14ac:dyDescent="0.2">
      <c r="A2704" s="117" t="s">
        <v>833</v>
      </c>
      <c r="B2704" s="117" t="s">
        <v>846</v>
      </c>
      <c r="C2704" s="102">
        <v>559</v>
      </c>
      <c r="D2704" s="117"/>
      <c r="E2704" s="104">
        <v>313</v>
      </c>
      <c r="F2704" s="140"/>
      <c r="H2704" s="107">
        <f t="shared" ref="H2704:J2704" si="1363">H2705</f>
        <v>500</v>
      </c>
      <c r="I2704" s="107">
        <f t="shared" si="1363"/>
        <v>0</v>
      </c>
      <c r="J2704" s="107">
        <f t="shared" si="1363"/>
        <v>2500</v>
      </c>
      <c r="K2704" s="107">
        <f t="shared" si="1344"/>
        <v>3000</v>
      </c>
    </row>
    <row r="2705" spans="1:11" ht="15" hidden="1" x14ac:dyDescent="0.2">
      <c r="A2705" s="95" t="s">
        <v>833</v>
      </c>
      <c r="B2705" s="95" t="s">
        <v>846</v>
      </c>
      <c r="C2705" s="94">
        <v>559</v>
      </c>
      <c r="D2705" s="95" t="s">
        <v>101</v>
      </c>
      <c r="E2705" s="109">
        <v>3132</v>
      </c>
      <c r="F2705" s="141" t="s">
        <v>40</v>
      </c>
      <c r="H2705" s="228">
        <v>500</v>
      </c>
      <c r="I2705" s="228"/>
      <c r="J2705" s="228">
        <v>2500</v>
      </c>
      <c r="K2705" s="228">
        <f t="shared" si="1344"/>
        <v>3000</v>
      </c>
    </row>
    <row r="2706" spans="1:11" s="223" customFormat="1" hidden="1" x14ac:dyDescent="0.2">
      <c r="A2706" s="183" t="s">
        <v>833</v>
      </c>
      <c r="B2706" s="164" t="s">
        <v>846</v>
      </c>
      <c r="C2706" s="165">
        <v>559</v>
      </c>
      <c r="D2706" s="164"/>
      <c r="E2706" s="166">
        <v>32</v>
      </c>
      <c r="F2706" s="167"/>
      <c r="G2706" s="167"/>
      <c r="H2706" s="181">
        <f t="shared" ref="H2706:I2706" si="1364">H2707+H2709</f>
        <v>12500</v>
      </c>
      <c r="I2706" s="181">
        <f t="shared" si="1364"/>
        <v>7000</v>
      </c>
      <c r="J2706" s="181">
        <f t="shared" ref="J2706" si="1365">J2707+J2709</f>
        <v>3200</v>
      </c>
      <c r="K2706" s="181">
        <f t="shared" si="1344"/>
        <v>8700</v>
      </c>
    </row>
    <row r="2707" spans="1:11" hidden="1" x14ac:dyDescent="0.2">
      <c r="A2707" s="117" t="s">
        <v>833</v>
      </c>
      <c r="B2707" s="117" t="s">
        <v>846</v>
      </c>
      <c r="C2707" s="102">
        <v>559</v>
      </c>
      <c r="D2707" s="117"/>
      <c r="E2707" s="104">
        <v>321</v>
      </c>
      <c r="F2707" s="140"/>
      <c r="H2707" s="107">
        <f t="shared" ref="H2707:J2707" si="1366">H2708</f>
        <v>2500</v>
      </c>
      <c r="I2707" s="107">
        <f t="shared" si="1366"/>
        <v>0</v>
      </c>
      <c r="J2707" s="107">
        <f t="shared" si="1366"/>
        <v>3200</v>
      </c>
      <c r="K2707" s="107">
        <f t="shared" si="1344"/>
        <v>5700</v>
      </c>
    </row>
    <row r="2708" spans="1:11" ht="15" hidden="1" x14ac:dyDescent="0.2">
      <c r="A2708" s="95" t="s">
        <v>833</v>
      </c>
      <c r="B2708" s="95" t="s">
        <v>846</v>
      </c>
      <c r="C2708" s="94">
        <v>559</v>
      </c>
      <c r="D2708" s="95" t="s">
        <v>101</v>
      </c>
      <c r="E2708" s="109">
        <v>3211</v>
      </c>
      <c r="F2708" s="141" t="s">
        <v>42</v>
      </c>
      <c r="H2708" s="228">
        <v>2500</v>
      </c>
      <c r="I2708" s="228"/>
      <c r="J2708" s="228">
        <v>3200</v>
      </c>
      <c r="K2708" s="228">
        <f t="shared" si="1344"/>
        <v>5700</v>
      </c>
    </row>
    <row r="2709" spans="1:11" hidden="1" x14ac:dyDescent="0.2">
      <c r="A2709" s="117" t="s">
        <v>833</v>
      </c>
      <c r="B2709" s="117" t="s">
        <v>846</v>
      </c>
      <c r="C2709" s="102">
        <v>559</v>
      </c>
      <c r="D2709" s="117"/>
      <c r="E2709" s="104">
        <v>323</v>
      </c>
      <c r="F2709" s="140"/>
      <c r="H2709" s="107">
        <f>SUM(H2710)</f>
        <v>10000</v>
      </c>
      <c r="I2709" s="107">
        <f>SUM(I2710)</f>
        <v>7000</v>
      </c>
      <c r="J2709" s="107">
        <f>SUM(J2710)</f>
        <v>0</v>
      </c>
      <c r="K2709" s="107">
        <f t="shared" si="1344"/>
        <v>3000</v>
      </c>
    </row>
    <row r="2710" spans="1:11" ht="15" hidden="1" x14ac:dyDescent="0.2">
      <c r="A2710" s="95" t="s">
        <v>833</v>
      </c>
      <c r="B2710" s="95" t="s">
        <v>846</v>
      </c>
      <c r="C2710" s="94">
        <v>559</v>
      </c>
      <c r="D2710" s="95" t="s">
        <v>101</v>
      </c>
      <c r="E2710" s="109">
        <v>3237</v>
      </c>
      <c r="F2710" s="141" t="s">
        <v>58</v>
      </c>
      <c r="H2710" s="228">
        <v>10000</v>
      </c>
      <c r="I2710" s="228">
        <v>7000</v>
      </c>
      <c r="J2710" s="228"/>
      <c r="K2710" s="228">
        <f t="shared" si="1344"/>
        <v>3000</v>
      </c>
    </row>
    <row r="2711" spans="1:11" s="223" customFormat="1" hidden="1" x14ac:dyDescent="0.2">
      <c r="A2711" s="183" t="s">
        <v>833</v>
      </c>
      <c r="B2711" s="164" t="s">
        <v>846</v>
      </c>
      <c r="C2711" s="165">
        <v>559</v>
      </c>
      <c r="D2711" s="164"/>
      <c r="E2711" s="166">
        <v>42</v>
      </c>
      <c r="F2711" s="167"/>
      <c r="G2711" s="167"/>
      <c r="H2711" s="181">
        <f t="shared" ref="H2711:J2712" si="1367">H2712</f>
        <v>2500</v>
      </c>
      <c r="I2711" s="181">
        <f t="shared" si="1367"/>
        <v>2500</v>
      </c>
      <c r="J2711" s="181">
        <f t="shared" si="1367"/>
        <v>0</v>
      </c>
      <c r="K2711" s="181">
        <f t="shared" si="1344"/>
        <v>0</v>
      </c>
    </row>
    <row r="2712" spans="1:11" hidden="1" x14ac:dyDescent="0.2">
      <c r="A2712" s="117" t="s">
        <v>833</v>
      </c>
      <c r="B2712" s="117" t="s">
        <v>846</v>
      </c>
      <c r="C2712" s="102">
        <v>559</v>
      </c>
      <c r="D2712" s="117"/>
      <c r="E2712" s="104">
        <v>421</v>
      </c>
      <c r="F2712" s="140"/>
      <c r="H2712" s="107">
        <f t="shared" si="1367"/>
        <v>2500</v>
      </c>
      <c r="I2712" s="107">
        <f t="shared" si="1367"/>
        <v>2500</v>
      </c>
      <c r="J2712" s="107">
        <f t="shared" si="1367"/>
        <v>0</v>
      </c>
      <c r="K2712" s="107">
        <f t="shared" si="1344"/>
        <v>0</v>
      </c>
    </row>
    <row r="2713" spans="1:11" ht="15" hidden="1" x14ac:dyDescent="0.2">
      <c r="A2713" s="95" t="s">
        <v>833</v>
      </c>
      <c r="B2713" s="95" t="s">
        <v>846</v>
      </c>
      <c r="C2713" s="94">
        <v>559</v>
      </c>
      <c r="D2713" s="95" t="s">
        <v>101</v>
      </c>
      <c r="E2713" s="109">
        <v>4214</v>
      </c>
      <c r="F2713" s="141" t="s">
        <v>500</v>
      </c>
      <c r="H2713" s="228">
        <v>2500</v>
      </c>
      <c r="I2713" s="228">
        <v>2500</v>
      </c>
      <c r="J2713" s="228"/>
      <c r="K2713" s="228">
        <f t="shared" si="1344"/>
        <v>0</v>
      </c>
    </row>
    <row r="2714" spans="1:11" ht="33.75" hidden="1" x14ac:dyDescent="0.2">
      <c r="A2714" s="327">
        <v>51280</v>
      </c>
      <c r="B2714" s="328" t="s">
        <v>847</v>
      </c>
      <c r="C2714" s="329" t="s">
        <v>718</v>
      </c>
      <c r="D2714" s="329" t="s">
        <v>718</v>
      </c>
      <c r="E2714" s="329" t="s">
        <v>718</v>
      </c>
      <c r="F2714" s="329" t="s">
        <v>848</v>
      </c>
      <c r="G2714" s="210" t="s">
        <v>652</v>
      </c>
      <c r="H2714" s="248">
        <f t="shared" ref="H2714" si="1368">H2715+H2720+H2728+H2732+H2737+H2745</f>
        <v>0</v>
      </c>
      <c r="I2714" s="248">
        <f t="shared" ref="I2714" si="1369">I2715+I2720+I2728+I2732+I2737+I2745</f>
        <v>0</v>
      </c>
      <c r="J2714" s="248">
        <f t="shared" ref="J2714" si="1370">J2715+J2720+J2728+J2732+J2737+J2745</f>
        <v>7440</v>
      </c>
      <c r="K2714" s="330">
        <f t="shared" si="1344"/>
        <v>7440</v>
      </c>
    </row>
    <row r="2715" spans="1:11" hidden="1" x14ac:dyDescent="0.2">
      <c r="A2715" s="183">
        <v>51280</v>
      </c>
      <c r="B2715" s="164" t="s">
        <v>847</v>
      </c>
      <c r="C2715" s="165">
        <v>51</v>
      </c>
      <c r="D2715" s="164" t="s">
        <v>718</v>
      </c>
      <c r="E2715" s="166">
        <v>31</v>
      </c>
      <c r="F2715" s="167" t="s">
        <v>718</v>
      </c>
      <c r="G2715" s="167" t="s">
        <v>718</v>
      </c>
      <c r="H2715" s="181">
        <f t="shared" ref="H2715" si="1371">H2716+H2718</f>
        <v>0</v>
      </c>
      <c r="I2715" s="181">
        <f t="shared" ref="I2715" si="1372">I2716+I2718</f>
        <v>0</v>
      </c>
      <c r="J2715" s="181">
        <f t="shared" ref="J2715" si="1373">J2716+J2718</f>
        <v>1800</v>
      </c>
      <c r="K2715" s="181">
        <f t="shared" si="1344"/>
        <v>1800</v>
      </c>
    </row>
    <row r="2716" spans="1:11" hidden="1" x14ac:dyDescent="0.2">
      <c r="A2716" s="117">
        <v>51280</v>
      </c>
      <c r="B2716" s="117" t="s">
        <v>847</v>
      </c>
      <c r="C2716" s="102">
        <v>51</v>
      </c>
      <c r="D2716" s="117" t="s">
        <v>718</v>
      </c>
      <c r="E2716" s="104">
        <v>311</v>
      </c>
      <c r="F2716" s="140" t="s">
        <v>718</v>
      </c>
      <c r="G2716" s="133" t="s">
        <v>718</v>
      </c>
      <c r="H2716" s="107">
        <f t="shared" ref="H2716" si="1374">H2717</f>
        <v>0</v>
      </c>
      <c r="I2716" s="107">
        <f t="shared" ref="I2716" si="1375">I2717</f>
        <v>0</v>
      </c>
      <c r="J2716" s="107">
        <f t="shared" ref="J2716" si="1376">J2717</f>
        <v>1500</v>
      </c>
      <c r="K2716" s="107">
        <f t="shared" si="1344"/>
        <v>1500</v>
      </c>
    </row>
    <row r="2717" spans="1:11" ht="15" hidden="1" x14ac:dyDescent="0.2">
      <c r="A2717" s="95">
        <v>51280</v>
      </c>
      <c r="B2717" s="95" t="s">
        <v>847</v>
      </c>
      <c r="C2717" s="94">
        <v>51</v>
      </c>
      <c r="D2717" s="95" t="s">
        <v>101</v>
      </c>
      <c r="E2717" s="109">
        <v>3111</v>
      </c>
      <c r="F2717" s="141" t="s">
        <v>33</v>
      </c>
      <c r="G2717" s="133" t="s">
        <v>718</v>
      </c>
      <c r="H2717" s="228">
        <v>0</v>
      </c>
      <c r="I2717" s="228">
        <v>0</v>
      </c>
      <c r="J2717" s="228">
        <v>1500</v>
      </c>
      <c r="K2717" s="228">
        <f t="shared" si="1344"/>
        <v>1500</v>
      </c>
    </row>
    <row r="2718" spans="1:11" hidden="1" x14ac:dyDescent="0.2">
      <c r="A2718" s="117">
        <v>51280</v>
      </c>
      <c r="B2718" s="117" t="s">
        <v>847</v>
      </c>
      <c r="C2718" s="102">
        <v>51</v>
      </c>
      <c r="D2718" s="117" t="s">
        <v>718</v>
      </c>
      <c r="E2718" s="104">
        <v>313</v>
      </c>
      <c r="F2718" s="140" t="s">
        <v>718</v>
      </c>
      <c r="G2718" s="133" t="s">
        <v>718</v>
      </c>
      <c r="H2718" s="107">
        <f>H2719</f>
        <v>0</v>
      </c>
      <c r="I2718" s="107">
        <f t="shared" ref="I2718:J2718" si="1377">I2719</f>
        <v>0</v>
      </c>
      <c r="J2718" s="107">
        <f t="shared" si="1377"/>
        <v>300</v>
      </c>
      <c r="K2718" s="107">
        <f t="shared" si="1344"/>
        <v>300</v>
      </c>
    </row>
    <row r="2719" spans="1:11" ht="15" hidden="1" x14ac:dyDescent="0.2">
      <c r="A2719" s="95">
        <v>51280</v>
      </c>
      <c r="B2719" s="95" t="s">
        <v>847</v>
      </c>
      <c r="C2719" s="94">
        <v>51</v>
      </c>
      <c r="D2719" s="95" t="s">
        <v>101</v>
      </c>
      <c r="E2719" s="109">
        <v>3132</v>
      </c>
      <c r="F2719" s="141" t="s">
        <v>40</v>
      </c>
      <c r="G2719" s="133" t="s">
        <v>718</v>
      </c>
      <c r="H2719" s="228">
        <v>0</v>
      </c>
      <c r="I2719" s="228">
        <v>0</v>
      </c>
      <c r="J2719" s="228">
        <v>300</v>
      </c>
      <c r="K2719" s="228">
        <f t="shared" si="1344"/>
        <v>300</v>
      </c>
    </row>
    <row r="2720" spans="1:11" hidden="1" x14ac:dyDescent="0.2">
      <c r="A2720" s="183">
        <v>51280</v>
      </c>
      <c r="B2720" s="164" t="s">
        <v>847</v>
      </c>
      <c r="C2720" s="165">
        <v>51</v>
      </c>
      <c r="D2720" s="164" t="s">
        <v>718</v>
      </c>
      <c r="E2720" s="166">
        <v>32</v>
      </c>
      <c r="F2720" s="167" t="s">
        <v>718</v>
      </c>
      <c r="G2720" s="167" t="s">
        <v>718</v>
      </c>
      <c r="H2720" s="181">
        <f>H2721+H2723+H2726</f>
        <v>0</v>
      </c>
      <c r="I2720" s="181">
        <f t="shared" ref="I2720:J2720" si="1378">I2721+I2723+I2726</f>
        <v>0</v>
      </c>
      <c r="J2720" s="181">
        <f t="shared" si="1378"/>
        <v>1900</v>
      </c>
      <c r="K2720" s="181">
        <f t="shared" si="1344"/>
        <v>1900</v>
      </c>
    </row>
    <row r="2721" spans="1:11" hidden="1" x14ac:dyDescent="0.2">
      <c r="A2721" s="117">
        <v>51280</v>
      </c>
      <c r="B2721" s="117" t="s">
        <v>847</v>
      </c>
      <c r="C2721" s="102">
        <v>51</v>
      </c>
      <c r="D2721" s="117" t="s">
        <v>718</v>
      </c>
      <c r="E2721" s="104">
        <v>321</v>
      </c>
      <c r="F2721" s="140" t="s">
        <v>718</v>
      </c>
      <c r="G2721" s="133" t="s">
        <v>718</v>
      </c>
      <c r="H2721" s="107">
        <f>H2722</f>
        <v>0</v>
      </c>
      <c r="I2721" s="107">
        <f t="shared" ref="I2721:J2721" si="1379">I2722</f>
        <v>0</v>
      </c>
      <c r="J2721" s="107">
        <f t="shared" si="1379"/>
        <v>250</v>
      </c>
      <c r="K2721" s="107">
        <f t="shared" si="1344"/>
        <v>250</v>
      </c>
    </row>
    <row r="2722" spans="1:11" ht="15" hidden="1" x14ac:dyDescent="0.2">
      <c r="A2722" s="95">
        <v>51280</v>
      </c>
      <c r="B2722" s="95" t="s">
        <v>847</v>
      </c>
      <c r="C2722" s="94">
        <v>51</v>
      </c>
      <c r="D2722" s="95" t="s">
        <v>101</v>
      </c>
      <c r="E2722" s="109">
        <v>3211</v>
      </c>
      <c r="F2722" s="141" t="s">
        <v>42</v>
      </c>
      <c r="G2722" s="133" t="s">
        <v>718</v>
      </c>
      <c r="H2722" s="228">
        <v>0</v>
      </c>
      <c r="I2722" s="228">
        <v>0</v>
      </c>
      <c r="J2722" s="228">
        <v>250</v>
      </c>
      <c r="K2722" s="228">
        <f t="shared" si="1344"/>
        <v>250</v>
      </c>
    </row>
    <row r="2723" spans="1:11" hidden="1" x14ac:dyDescent="0.2">
      <c r="A2723" s="117">
        <v>51280</v>
      </c>
      <c r="B2723" s="117" t="s">
        <v>847</v>
      </c>
      <c r="C2723" s="102">
        <v>51</v>
      </c>
      <c r="D2723" s="117" t="s">
        <v>718</v>
      </c>
      <c r="E2723" s="104">
        <v>323</v>
      </c>
      <c r="F2723" s="140" t="s">
        <v>718</v>
      </c>
      <c r="G2723" s="133" t="s">
        <v>718</v>
      </c>
      <c r="H2723" s="107">
        <f>SUM(H2724:H2725)</f>
        <v>0</v>
      </c>
      <c r="I2723" s="107">
        <f t="shared" ref="I2723:J2723" si="1380">SUM(I2724:I2725)</f>
        <v>0</v>
      </c>
      <c r="J2723" s="107">
        <f t="shared" si="1380"/>
        <v>350</v>
      </c>
      <c r="K2723" s="107">
        <f t="shared" si="1344"/>
        <v>350</v>
      </c>
    </row>
    <row r="2724" spans="1:11" ht="15" hidden="1" x14ac:dyDescent="0.2">
      <c r="A2724" s="95">
        <v>51280</v>
      </c>
      <c r="B2724" s="95" t="s">
        <v>847</v>
      </c>
      <c r="C2724" s="94">
        <v>51</v>
      </c>
      <c r="D2724" s="95" t="s">
        <v>101</v>
      </c>
      <c r="E2724" s="109">
        <v>3233</v>
      </c>
      <c r="F2724" s="141" t="s">
        <v>54</v>
      </c>
      <c r="G2724" s="133" t="s">
        <v>718</v>
      </c>
      <c r="H2724" s="228">
        <v>0</v>
      </c>
      <c r="I2724" s="228">
        <v>0</v>
      </c>
      <c r="J2724" s="228">
        <v>300</v>
      </c>
      <c r="K2724" s="228">
        <f t="shared" si="1344"/>
        <v>300</v>
      </c>
    </row>
    <row r="2725" spans="1:11" ht="15" hidden="1" x14ac:dyDescent="0.2">
      <c r="A2725" s="95">
        <v>51280</v>
      </c>
      <c r="B2725" s="95" t="s">
        <v>847</v>
      </c>
      <c r="C2725" s="94">
        <v>51</v>
      </c>
      <c r="D2725" s="95" t="s">
        <v>101</v>
      </c>
      <c r="E2725" s="109">
        <v>3237</v>
      </c>
      <c r="F2725" s="141" t="s">
        <v>58</v>
      </c>
      <c r="G2725" s="133" t="s">
        <v>718</v>
      </c>
      <c r="H2725" s="228">
        <v>0</v>
      </c>
      <c r="I2725" s="228">
        <v>0</v>
      </c>
      <c r="J2725" s="228">
        <v>50</v>
      </c>
      <c r="K2725" s="228">
        <f t="shared" si="1344"/>
        <v>50</v>
      </c>
    </row>
    <row r="2726" spans="1:11" hidden="1" x14ac:dyDescent="0.2">
      <c r="A2726" s="117">
        <v>51280</v>
      </c>
      <c r="B2726" s="117" t="s">
        <v>847</v>
      </c>
      <c r="C2726" s="102">
        <v>51</v>
      </c>
      <c r="D2726" s="117" t="s">
        <v>718</v>
      </c>
      <c r="E2726" s="104">
        <v>329</v>
      </c>
      <c r="F2726" s="140" t="s">
        <v>718</v>
      </c>
      <c r="G2726" s="133" t="s">
        <v>718</v>
      </c>
      <c r="H2726" s="107">
        <f t="shared" ref="H2726" si="1381">SUM(H2727)</f>
        <v>0</v>
      </c>
      <c r="I2726" s="107">
        <f t="shared" ref="I2726" si="1382">SUM(I2727)</f>
        <v>0</v>
      </c>
      <c r="J2726" s="107">
        <f t="shared" ref="J2726" si="1383">SUM(J2727)</f>
        <v>1300</v>
      </c>
      <c r="K2726" s="107">
        <f t="shared" si="1344"/>
        <v>1300</v>
      </c>
    </row>
    <row r="2727" spans="1:11" ht="15" hidden="1" x14ac:dyDescent="0.2">
      <c r="A2727" s="95">
        <v>51280</v>
      </c>
      <c r="B2727" s="95" t="s">
        <v>847</v>
      </c>
      <c r="C2727" s="94">
        <v>51</v>
      </c>
      <c r="D2727" s="95" t="s">
        <v>101</v>
      </c>
      <c r="E2727" s="109">
        <v>3293</v>
      </c>
      <c r="F2727" s="141" t="s">
        <v>64</v>
      </c>
      <c r="G2727" s="133" t="s">
        <v>718</v>
      </c>
      <c r="H2727" s="228">
        <v>0</v>
      </c>
      <c r="I2727" s="228">
        <v>0</v>
      </c>
      <c r="J2727" s="228">
        <v>1300</v>
      </c>
      <c r="K2727" s="228">
        <f t="shared" si="1344"/>
        <v>1300</v>
      </c>
    </row>
    <row r="2728" spans="1:11" hidden="1" x14ac:dyDescent="0.2">
      <c r="A2728" s="183">
        <v>51280</v>
      </c>
      <c r="B2728" s="164" t="s">
        <v>847</v>
      </c>
      <c r="C2728" s="165">
        <v>51</v>
      </c>
      <c r="D2728" s="164" t="s">
        <v>718</v>
      </c>
      <c r="E2728" s="166">
        <v>42</v>
      </c>
      <c r="F2728" s="167" t="s">
        <v>718</v>
      </c>
      <c r="G2728" s="167" t="s">
        <v>718</v>
      </c>
      <c r="H2728" s="181">
        <f>H2729</f>
        <v>0</v>
      </c>
      <c r="I2728" s="181">
        <f t="shared" ref="I2728:J2728" si="1384">I2729</f>
        <v>0</v>
      </c>
      <c r="J2728" s="181">
        <f t="shared" si="1384"/>
        <v>20</v>
      </c>
      <c r="K2728" s="181">
        <f t="shared" si="1344"/>
        <v>20</v>
      </c>
    </row>
    <row r="2729" spans="1:11" hidden="1" x14ac:dyDescent="0.2">
      <c r="A2729" s="117">
        <v>51280</v>
      </c>
      <c r="B2729" s="117" t="s">
        <v>847</v>
      </c>
      <c r="C2729" s="102">
        <v>51</v>
      </c>
      <c r="D2729" s="117" t="s">
        <v>718</v>
      </c>
      <c r="E2729" s="104">
        <v>422</v>
      </c>
      <c r="F2729" s="140" t="s">
        <v>718</v>
      </c>
      <c r="G2729" s="133" t="s">
        <v>718</v>
      </c>
      <c r="H2729" s="107">
        <f>SUM(H2730:H2731)</f>
        <v>0</v>
      </c>
      <c r="I2729" s="107">
        <f t="shared" ref="I2729:J2729" si="1385">SUM(I2730:I2731)</f>
        <v>0</v>
      </c>
      <c r="J2729" s="107">
        <f t="shared" si="1385"/>
        <v>20</v>
      </c>
      <c r="K2729" s="107">
        <f t="shared" si="1344"/>
        <v>20</v>
      </c>
    </row>
    <row r="2730" spans="1:11" ht="15" hidden="1" x14ac:dyDescent="0.2">
      <c r="A2730" s="95">
        <v>51280</v>
      </c>
      <c r="B2730" s="95" t="s">
        <v>847</v>
      </c>
      <c r="C2730" s="94">
        <v>51</v>
      </c>
      <c r="D2730" s="95" t="s">
        <v>101</v>
      </c>
      <c r="E2730" s="109">
        <v>4223</v>
      </c>
      <c r="F2730" s="141" t="s">
        <v>76</v>
      </c>
      <c r="G2730" s="133" t="s">
        <v>718</v>
      </c>
      <c r="H2730" s="228">
        <v>0</v>
      </c>
      <c r="I2730" s="228">
        <v>0</v>
      </c>
      <c r="J2730" s="228">
        <v>10</v>
      </c>
      <c r="K2730" s="228">
        <f t="shared" si="1344"/>
        <v>10</v>
      </c>
    </row>
    <row r="2731" spans="1:11" ht="15" hidden="1" x14ac:dyDescent="0.2">
      <c r="A2731" s="95">
        <v>51280</v>
      </c>
      <c r="B2731" s="95" t="s">
        <v>847</v>
      </c>
      <c r="C2731" s="94">
        <v>51</v>
      </c>
      <c r="D2731" s="95" t="s">
        <v>101</v>
      </c>
      <c r="E2731" s="109">
        <v>4227</v>
      </c>
      <c r="F2731" s="141" t="s">
        <v>998</v>
      </c>
      <c r="G2731" s="133" t="s">
        <v>718</v>
      </c>
      <c r="H2731" s="228">
        <v>0</v>
      </c>
      <c r="I2731" s="228">
        <v>0</v>
      </c>
      <c r="J2731" s="228">
        <v>10</v>
      </c>
      <c r="K2731" s="228">
        <f t="shared" si="1344"/>
        <v>10</v>
      </c>
    </row>
    <row r="2732" spans="1:11" hidden="1" x14ac:dyDescent="0.2">
      <c r="A2732" s="183">
        <v>51280</v>
      </c>
      <c r="B2732" s="164" t="s">
        <v>847</v>
      </c>
      <c r="C2732" s="165">
        <v>559</v>
      </c>
      <c r="D2732" s="164" t="s">
        <v>718</v>
      </c>
      <c r="E2732" s="166">
        <v>31</v>
      </c>
      <c r="F2732" s="167" t="s">
        <v>718</v>
      </c>
      <c r="G2732" s="167" t="s">
        <v>718</v>
      </c>
      <c r="H2732" s="181">
        <f t="shared" ref="H2732" si="1386">H2733+H2735</f>
        <v>0</v>
      </c>
      <c r="I2732" s="181">
        <f t="shared" ref="I2732" si="1387">I2733+I2735</f>
        <v>0</v>
      </c>
      <c r="J2732" s="181">
        <f t="shared" ref="J2732" si="1388">J2733+J2735</f>
        <v>1800</v>
      </c>
      <c r="K2732" s="181">
        <f t="shared" si="1344"/>
        <v>1800</v>
      </c>
    </row>
    <row r="2733" spans="1:11" hidden="1" x14ac:dyDescent="0.2">
      <c r="A2733" s="117">
        <v>51280</v>
      </c>
      <c r="B2733" s="117" t="s">
        <v>847</v>
      </c>
      <c r="C2733" s="102">
        <v>559</v>
      </c>
      <c r="D2733" s="117" t="s">
        <v>718</v>
      </c>
      <c r="E2733" s="104">
        <v>311</v>
      </c>
      <c r="F2733" s="140" t="s">
        <v>718</v>
      </c>
      <c r="G2733" s="133" t="s">
        <v>718</v>
      </c>
      <c r="H2733" s="107">
        <f t="shared" ref="H2733" si="1389">H2734</f>
        <v>0</v>
      </c>
      <c r="I2733" s="107">
        <f t="shared" ref="I2733" si="1390">I2734</f>
        <v>0</v>
      </c>
      <c r="J2733" s="107">
        <f t="shared" ref="J2733" si="1391">J2734</f>
        <v>1500</v>
      </c>
      <c r="K2733" s="107">
        <f t="shared" si="1344"/>
        <v>1500</v>
      </c>
    </row>
    <row r="2734" spans="1:11" ht="15" hidden="1" x14ac:dyDescent="0.2">
      <c r="A2734" s="95">
        <v>51280</v>
      </c>
      <c r="B2734" s="95" t="s">
        <v>847</v>
      </c>
      <c r="C2734" s="94">
        <v>559</v>
      </c>
      <c r="D2734" s="95" t="s">
        <v>101</v>
      </c>
      <c r="E2734" s="109">
        <v>3111</v>
      </c>
      <c r="F2734" s="141" t="s">
        <v>33</v>
      </c>
      <c r="G2734" s="133" t="s">
        <v>718</v>
      </c>
      <c r="H2734" s="228">
        <v>0</v>
      </c>
      <c r="I2734" s="228">
        <v>0</v>
      </c>
      <c r="J2734" s="228">
        <v>1500</v>
      </c>
      <c r="K2734" s="228">
        <f t="shared" si="1344"/>
        <v>1500</v>
      </c>
    </row>
    <row r="2735" spans="1:11" hidden="1" x14ac:dyDescent="0.2">
      <c r="A2735" s="117">
        <v>51280</v>
      </c>
      <c r="B2735" s="117" t="s">
        <v>847</v>
      </c>
      <c r="C2735" s="102">
        <v>559</v>
      </c>
      <c r="D2735" s="117" t="s">
        <v>718</v>
      </c>
      <c r="E2735" s="104">
        <v>313</v>
      </c>
      <c r="F2735" s="140" t="s">
        <v>718</v>
      </c>
      <c r="G2735" s="133" t="s">
        <v>718</v>
      </c>
      <c r="H2735" s="107">
        <f>H2736</f>
        <v>0</v>
      </c>
      <c r="I2735" s="107">
        <f t="shared" ref="I2735:J2735" si="1392">I2736</f>
        <v>0</v>
      </c>
      <c r="J2735" s="107">
        <f t="shared" si="1392"/>
        <v>300</v>
      </c>
      <c r="K2735" s="107">
        <f t="shared" si="1344"/>
        <v>300</v>
      </c>
    </row>
    <row r="2736" spans="1:11" ht="15" hidden="1" x14ac:dyDescent="0.2">
      <c r="A2736" s="95">
        <v>51280</v>
      </c>
      <c r="B2736" s="95" t="s">
        <v>847</v>
      </c>
      <c r="C2736" s="94">
        <v>559</v>
      </c>
      <c r="D2736" s="95" t="s">
        <v>101</v>
      </c>
      <c r="E2736" s="109">
        <v>3132</v>
      </c>
      <c r="F2736" s="141" t="s">
        <v>40</v>
      </c>
      <c r="G2736" s="133" t="s">
        <v>718</v>
      </c>
      <c r="H2736" s="228">
        <v>0</v>
      </c>
      <c r="I2736" s="228">
        <v>0</v>
      </c>
      <c r="J2736" s="228">
        <v>300</v>
      </c>
      <c r="K2736" s="228">
        <f t="shared" si="1344"/>
        <v>300</v>
      </c>
    </row>
    <row r="2737" spans="1:11" hidden="1" x14ac:dyDescent="0.2">
      <c r="A2737" s="183">
        <v>51280</v>
      </c>
      <c r="B2737" s="164" t="s">
        <v>847</v>
      </c>
      <c r="C2737" s="165">
        <v>559</v>
      </c>
      <c r="D2737" s="164" t="s">
        <v>718</v>
      </c>
      <c r="E2737" s="166">
        <v>32</v>
      </c>
      <c r="F2737" s="167" t="s">
        <v>718</v>
      </c>
      <c r="G2737" s="167" t="s">
        <v>718</v>
      </c>
      <c r="H2737" s="181">
        <f>H2738+H2740+H2743</f>
        <v>0</v>
      </c>
      <c r="I2737" s="181">
        <f t="shared" ref="I2737:J2737" si="1393">I2738+I2740+I2743</f>
        <v>0</v>
      </c>
      <c r="J2737" s="181">
        <f t="shared" si="1393"/>
        <v>1900</v>
      </c>
      <c r="K2737" s="181">
        <f t="shared" si="1344"/>
        <v>1900</v>
      </c>
    </row>
    <row r="2738" spans="1:11" hidden="1" x14ac:dyDescent="0.2">
      <c r="A2738" s="117">
        <v>51280</v>
      </c>
      <c r="B2738" s="117" t="s">
        <v>847</v>
      </c>
      <c r="C2738" s="102">
        <v>559</v>
      </c>
      <c r="D2738" s="117" t="s">
        <v>718</v>
      </c>
      <c r="E2738" s="104">
        <v>321</v>
      </c>
      <c r="F2738" s="140" t="s">
        <v>718</v>
      </c>
      <c r="G2738" s="133" t="s">
        <v>718</v>
      </c>
      <c r="H2738" s="107">
        <f>H2739</f>
        <v>0</v>
      </c>
      <c r="I2738" s="107">
        <f t="shared" ref="I2738:J2738" si="1394">I2739</f>
        <v>0</v>
      </c>
      <c r="J2738" s="107">
        <f t="shared" si="1394"/>
        <v>250</v>
      </c>
      <c r="K2738" s="107">
        <f t="shared" si="1344"/>
        <v>250</v>
      </c>
    </row>
    <row r="2739" spans="1:11" ht="15" hidden="1" x14ac:dyDescent="0.2">
      <c r="A2739" s="95">
        <v>51280</v>
      </c>
      <c r="B2739" s="95" t="s">
        <v>847</v>
      </c>
      <c r="C2739" s="94">
        <v>559</v>
      </c>
      <c r="D2739" s="95" t="s">
        <v>101</v>
      </c>
      <c r="E2739" s="109">
        <v>3211</v>
      </c>
      <c r="F2739" s="141" t="s">
        <v>42</v>
      </c>
      <c r="G2739" s="133" t="s">
        <v>718</v>
      </c>
      <c r="H2739" s="228">
        <v>0</v>
      </c>
      <c r="I2739" s="228">
        <v>0</v>
      </c>
      <c r="J2739" s="228">
        <v>250</v>
      </c>
      <c r="K2739" s="228">
        <f t="shared" si="1344"/>
        <v>250</v>
      </c>
    </row>
    <row r="2740" spans="1:11" hidden="1" x14ac:dyDescent="0.2">
      <c r="A2740" s="117">
        <v>51280</v>
      </c>
      <c r="B2740" s="117" t="s">
        <v>847</v>
      </c>
      <c r="C2740" s="102">
        <v>559</v>
      </c>
      <c r="D2740" s="117" t="s">
        <v>718</v>
      </c>
      <c r="E2740" s="104">
        <v>323</v>
      </c>
      <c r="F2740" s="140" t="s">
        <v>718</v>
      </c>
      <c r="G2740" s="133" t="s">
        <v>718</v>
      </c>
      <c r="H2740" s="107">
        <f>SUM(H2741:H2742)</f>
        <v>0</v>
      </c>
      <c r="I2740" s="107">
        <f t="shared" ref="I2740:J2740" si="1395">SUM(I2741:I2742)</f>
        <v>0</v>
      </c>
      <c r="J2740" s="107">
        <f t="shared" si="1395"/>
        <v>350</v>
      </c>
      <c r="K2740" s="107">
        <f t="shared" si="1344"/>
        <v>350</v>
      </c>
    </row>
    <row r="2741" spans="1:11" ht="15" hidden="1" x14ac:dyDescent="0.2">
      <c r="A2741" s="95">
        <v>51280</v>
      </c>
      <c r="B2741" s="95" t="s">
        <v>847</v>
      </c>
      <c r="C2741" s="94">
        <v>559</v>
      </c>
      <c r="D2741" s="95" t="s">
        <v>101</v>
      </c>
      <c r="E2741" s="109">
        <v>3233</v>
      </c>
      <c r="F2741" s="141" t="s">
        <v>54</v>
      </c>
      <c r="G2741" s="133" t="s">
        <v>718</v>
      </c>
      <c r="H2741" s="228">
        <v>0</v>
      </c>
      <c r="I2741" s="228">
        <v>0</v>
      </c>
      <c r="J2741" s="228">
        <v>300</v>
      </c>
      <c r="K2741" s="228">
        <f t="shared" si="1344"/>
        <v>300</v>
      </c>
    </row>
    <row r="2742" spans="1:11" ht="15" hidden="1" x14ac:dyDescent="0.2">
      <c r="A2742" s="95">
        <v>51280</v>
      </c>
      <c r="B2742" s="95" t="s">
        <v>847</v>
      </c>
      <c r="C2742" s="94">
        <v>559</v>
      </c>
      <c r="D2742" s="95" t="s">
        <v>101</v>
      </c>
      <c r="E2742" s="109">
        <v>3237</v>
      </c>
      <c r="F2742" s="141" t="s">
        <v>58</v>
      </c>
      <c r="G2742" s="133" t="s">
        <v>718</v>
      </c>
      <c r="H2742" s="228">
        <v>0</v>
      </c>
      <c r="I2742" s="228">
        <v>0</v>
      </c>
      <c r="J2742" s="228">
        <v>50</v>
      </c>
      <c r="K2742" s="228">
        <f t="shared" si="1344"/>
        <v>50</v>
      </c>
    </row>
    <row r="2743" spans="1:11" hidden="1" x14ac:dyDescent="0.2">
      <c r="A2743" s="117">
        <v>51280</v>
      </c>
      <c r="B2743" s="117" t="s">
        <v>847</v>
      </c>
      <c r="C2743" s="102">
        <v>559</v>
      </c>
      <c r="D2743" s="117" t="s">
        <v>718</v>
      </c>
      <c r="E2743" s="104">
        <v>329</v>
      </c>
      <c r="F2743" s="140" t="s">
        <v>718</v>
      </c>
      <c r="G2743" s="133" t="s">
        <v>718</v>
      </c>
      <c r="H2743" s="107">
        <f>H2744</f>
        <v>0</v>
      </c>
      <c r="I2743" s="107">
        <f t="shared" ref="I2743:J2743" si="1396">I2744</f>
        <v>0</v>
      </c>
      <c r="J2743" s="107">
        <f t="shared" si="1396"/>
        <v>1300</v>
      </c>
      <c r="K2743" s="107">
        <f t="shared" si="1344"/>
        <v>1300</v>
      </c>
    </row>
    <row r="2744" spans="1:11" ht="15" hidden="1" x14ac:dyDescent="0.2">
      <c r="A2744" s="95">
        <v>51280</v>
      </c>
      <c r="B2744" s="95" t="s">
        <v>847</v>
      </c>
      <c r="C2744" s="94">
        <v>559</v>
      </c>
      <c r="D2744" s="95" t="s">
        <v>101</v>
      </c>
      <c r="E2744" s="109">
        <v>3293</v>
      </c>
      <c r="F2744" s="141" t="s">
        <v>64</v>
      </c>
      <c r="G2744" s="133" t="s">
        <v>718</v>
      </c>
      <c r="H2744" s="228">
        <v>0</v>
      </c>
      <c r="I2744" s="228">
        <v>0</v>
      </c>
      <c r="J2744" s="228">
        <v>1300</v>
      </c>
      <c r="K2744" s="228">
        <f t="shared" si="1344"/>
        <v>1300</v>
      </c>
    </row>
    <row r="2745" spans="1:11" hidden="1" x14ac:dyDescent="0.2">
      <c r="A2745" s="183">
        <v>51280</v>
      </c>
      <c r="B2745" s="164" t="s">
        <v>847</v>
      </c>
      <c r="C2745" s="165">
        <v>559</v>
      </c>
      <c r="D2745" s="164" t="s">
        <v>718</v>
      </c>
      <c r="E2745" s="166">
        <v>42</v>
      </c>
      <c r="F2745" s="167" t="s">
        <v>718</v>
      </c>
      <c r="G2745" s="167" t="s">
        <v>718</v>
      </c>
      <c r="H2745" s="181">
        <f>H2746</f>
        <v>0</v>
      </c>
      <c r="I2745" s="181">
        <f t="shared" ref="I2745:J2745" si="1397">I2746</f>
        <v>0</v>
      </c>
      <c r="J2745" s="181">
        <f t="shared" si="1397"/>
        <v>20</v>
      </c>
      <c r="K2745" s="181">
        <f t="shared" si="1344"/>
        <v>20</v>
      </c>
    </row>
    <row r="2746" spans="1:11" hidden="1" x14ac:dyDescent="0.2">
      <c r="A2746" s="117">
        <v>51280</v>
      </c>
      <c r="B2746" s="117" t="s">
        <v>847</v>
      </c>
      <c r="C2746" s="102">
        <v>559</v>
      </c>
      <c r="D2746" s="117" t="s">
        <v>718</v>
      </c>
      <c r="E2746" s="104">
        <v>422</v>
      </c>
      <c r="F2746" s="140" t="s">
        <v>718</v>
      </c>
      <c r="G2746" s="133" t="s">
        <v>718</v>
      </c>
      <c r="H2746" s="107">
        <f>SUM(H2747:H2748)</f>
        <v>0</v>
      </c>
      <c r="I2746" s="107">
        <f t="shared" ref="I2746:J2746" si="1398">SUM(I2747:I2748)</f>
        <v>0</v>
      </c>
      <c r="J2746" s="107">
        <f t="shared" si="1398"/>
        <v>20</v>
      </c>
      <c r="K2746" s="107">
        <f t="shared" si="1344"/>
        <v>20</v>
      </c>
    </row>
    <row r="2747" spans="1:11" ht="15" hidden="1" x14ac:dyDescent="0.2">
      <c r="A2747" s="95">
        <v>51280</v>
      </c>
      <c r="B2747" s="95" t="s">
        <v>847</v>
      </c>
      <c r="C2747" s="94">
        <v>559</v>
      </c>
      <c r="D2747" s="95" t="s">
        <v>101</v>
      </c>
      <c r="E2747" s="109">
        <v>4223</v>
      </c>
      <c r="F2747" s="141" t="s">
        <v>76</v>
      </c>
      <c r="G2747" s="133" t="s">
        <v>718</v>
      </c>
      <c r="H2747" s="228">
        <v>0</v>
      </c>
      <c r="I2747" s="228">
        <v>0</v>
      </c>
      <c r="J2747" s="228">
        <v>10</v>
      </c>
      <c r="K2747" s="228">
        <f t="shared" si="1344"/>
        <v>10</v>
      </c>
    </row>
    <row r="2748" spans="1:11" ht="15" hidden="1" x14ac:dyDescent="0.2">
      <c r="A2748" s="95">
        <v>51280</v>
      </c>
      <c r="B2748" s="95" t="s">
        <v>847</v>
      </c>
      <c r="C2748" s="94">
        <v>559</v>
      </c>
      <c r="D2748" s="95" t="s">
        <v>101</v>
      </c>
      <c r="E2748" s="109">
        <v>4227</v>
      </c>
      <c r="F2748" s="141" t="s">
        <v>77</v>
      </c>
      <c r="G2748" s="133" t="s">
        <v>718</v>
      </c>
      <c r="H2748" s="228">
        <v>0</v>
      </c>
      <c r="I2748" s="228">
        <v>0</v>
      </c>
      <c r="J2748" s="228">
        <v>10</v>
      </c>
      <c r="K2748" s="228">
        <f t="shared" si="1344"/>
        <v>10</v>
      </c>
    </row>
    <row r="2749" spans="1:11" ht="31.5" hidden="1" x14ac:dyDescent="0.2">
      <c r="A2749" s="198" t="s">
        <v>850</v>
      </c>
      <c r="B2749" s="374" t="s">
        <v>851</v>
      </c>
      <c r="C2749" s="375"/>
      <c r="D2749" s="375"/>
      <c r="E2749" s="376"/>
      <c r="F2749" s="144" t="s">
        <v>852</v>
      </c>
      <c r="G2749" s="116"/>
      <c r="H2749" s="245">
        <f>H2750+H2804+H2815+H2819+H2839+H2843</f>
        <v>3739690</v>
      </c>
      <c r="I2749" s="245">
        <f>I2750+I2804+I2815+I2819+I2839+I2843</f>
        <v>0</v>
      </c>
      <c r="J2749" s="245">
        <f>J2750+J2804+J2815+J2819+J2839+J2843</f>
        <v>186932</v>
      </c>
      <c r="K2749" s="245">
        <f t="shared" si="1344"/>
        <v>3926622</v>
      </c>
    </row>
    <row r="2750" spans="1:11" s="100" customFormat="1" ht="30.75" hidden="1" customHeight="1" x14ac:dyDescent="0.2">
      <c r="A2750" s="195" t="s">
        <v>850</v>
      </c>
      <c r="B2750" s="170" t="s">
        <v>853</v>
      </c>
      <c r="C2750" s="170"/>
      <c r="D2750" s="170"/>
      <c r="E2750" s="171"/>
      <c r="F2750" s="173" t="s">
        <v>823</v>
      </c>
      <c r="G2750" s="174" t="s">
        <v>652</v>
      </c>
      <c r="H2750" s="248">
        <f>H2751+H2759+H2788+H2795+H2792</f>
        <v>911836</v>
      </c>
      <c r="I2750" s="248">
        <f>I2751+I2759+I2788+I2795+I2792</f>
        <v>0</v>
      </c>
      <c r="J2750" s="248">
        <f>J2751+J2759+J2788+J2795+J2792</f>
        <v>31000</v>
      </c>
      <c r="K2750" s="248">
        <f t="shared" si="1344"/>
        <v>942836</v>
      </c>
    </row>
    <row r="2751" spans="1:11" hidden="1" x14ac:dyDescent="0.2">
      <c r="A2751" s="183" t="s">
        <v>850</v>
      </c>
      <c r="B2751" s="164" t="s">
        <v>853</v>
      </c>
      <c r="C2751" s="165">
        <v>43</v>
      </c>
      <c r="D2751" s="164"/>
      <c r="E2751" s="166">
        <v>31</v>
      </c>
      <c r="F2751" s="167"/>
      <c r="G2751" s="167"/>
      <c r="H2751" s="181">
        <f t="shared" ref="H2751:I2751" si="1399">H2752+H2755+H2757</f>
        <v>227654</v>
      </c>
      <c r="I2751" s="181">
        <f t="shared" si="1399"/>
        <v>0</v>
      </c>
      <c r="J2751" s="181">
        <f t="shared" ref="J2751" si="1400">J2752+J2755+J2757</f>
        <v>0</v>
      </c>
      <c r="K2751" s="181">
        <f t="shared" si="1344"/>
        <v>227654</v>
      </c>
    </row>
    <row r="2752" spans="1:11" s="100" customFormat="1" hidden="1" x14ac:dyDescent="0.2">
      <c r="A2752" s="117" t="s">
        <v>850</v>
      </c>
      <c r="B2752" s="101" t="s">
        <v>853</v>
      </c>
      <c r="C2752" s="102">
        <v>43</v>
      </c>
      <c r="D2752" s="117"/>
      <c r="E2752" s="112">
        <v>311</v>
      </c>
      <c r="F2752" s="140"/>
      <c r="G2752" s="182"/>
      <c r="H2752" s="107">
        <f t="shared" ref="H2752:I2752" si="1401">H2753+H2754</f>
        <v>172654</v>
      </c>
      <c r="I2752" s="107">
        <f t="shared" si="1401"/>
        <v>0</v>
      </c>
      <c r="J2752" s="107">
        <f t="shared" ref="J2752" si="1402">J2753+J2754</f>
        <v>0</v>
      </c>
      <c r="K2752" s="107">
        <f t="shared" si="1344"/>
        <v>172654</v>
      </c>
    </row>
    <row r="2753" spans="1:11" ht="15" hidden="1" x14ac:dyDescent="0.2">
      <c r="A2753" s="95" t="s">
        <v>850</v>
      </c>
      <c r="B2753" s="93" t="s">
        <v>853</v>
      </c>
      <c r="C2753" s="94">
        <v>43</v>
      </c>
      <c r="D2753" s="95" t="s">
        <v>101</v>
      </c>
      <c r="E2753" s="118">
        <v>3111</v>
      </c>
      <c r="F2753" s="141" t="s">
        <v>33</v>
      </c>
      <c r="H2753" s="231">
        <v>170000</v>
      </c>
      <c r="I2753" s="231"/>
      <c r="J2753" s="231"/>
      <c r="K2753" s="231">
        <f t="shared" si="1344"/>
        <v>170000</v>
      </c>
    </row>
    <row r="2754" spans="1:11" ht="15" hidden="1" x14ac:dyDescent="0.2">
      <c r="A2754" s="95" t="s">
        <v>850</v>
      </c>
      <c r="B2754" s="93" t="s">
        <v>853</v>
      </c>
      <c r="C2754" s="94">
        <v>43</v>
      </c>
      <c r="D2754" s="95" t="s">
        <v>101</v>
      </c>
      <c r="E2754" s="118">
        <v>3113</v>
      </c>
      <c r="F2754" s="141" t="s">
        <v>35</v>
      </c>
      <c r="H2754" s="244">
        <v>2654</v>
      </c>
      <c r="I2754" s="244"/>
      <c r="J2754" s="244"/>
      <c r="K2754" s="244">
        <f t="shared" si="1344"/>
        <v>2654</v>
      </c>
    </row>
    <row r="2755" spans="1:11" s="100" customFormat="1" hidden="1" x14ac:dyDescent="0.2">
      <c r="A2755" s="117" t="s">
        <v>850</v>
      </c>
      <c r="B2755" s="101" t="s">
        <v>853</v>
      </c>
      <c r="C2755" s="102">
        <v>43</v>
      </c>
      <c r="D2755" s="117"/>
      <c r="E2755" s="112">
        <v>312</v>
      </c>
      <c r="F2755" s="140"/>
      <c r="G2755" s="182"/>
      <c r="H2755" s="107">
        <f>H2756</f>
        <v>25000</v>
      </c>
      <c r="I2755" s="107">
        <f t="shared" ref="I2755:J2755" si="1403">I2756</f>
        <v>0</v>
      </c>
      <c r="J2755" s="107">
        <f t="shared" si="1403"/>
        <v>0</v>
      </c>
      <c r="K2755" s="107">
        <f t="shared" si="1344"/>
        <v>25000</v>
      </c>
    </row>
    <row r="2756" spans="1:11" ht="15" hidden="1" x14ac:dyDescent="0.2">
      <c r="A2756" s="95" t="s">
        <v>850</v>
      </c>
      <c r="B2756" s="93" t="s">
        <v>853</v>
      </c>
      <c r="C2756" s="94">
        <v>43</v>
      </c>
      <c r="D2756" s="95" t="s">
        <v>101</v>
      </c>
      <c r="E2756" s="118">
        <v>3121</v>
      </c>
      <c r="F2756" s="141" t="s">
        <v>38</v>
      </c>
      <c r="H2756" s="231">
        <v>25000</v>
      </c>
      <c r="I2756" s="231"/>
      <c r="J2756" s="231"/>
      <c r="K2756" s="231">
        <f t="shared" si="1344"/>
        <v>25000</v>
      </c>
    </row>
    <row r="2757" spans="1:11" hidden="1" x14ac:dyDescent="0.2">
      <c r="A2757" s="117" t="s">
        <v>850</v>
      </c>
      <c r="B2757" s="101" t="s">
        <v>853</v>
      </c>
      <c r="C2757" s="102">
        <v>43</v>
      </c>
      <c r="D2757" s="117"/>
      <c r="E2757" s="112">
        <v>313</v>
      </c>
      <c r="F2757" s="140"/>
      <c r="G2757" s="182"/>
      <c r="H2757" s="107">
        <f t="shared" ref="H2757:J2757" si="1404">H2758</f>
        <v>30000</v>
      </c>
      <c r="I2757" s="107">
        <f t="shared" si="1404"/>
        <v>0</v>
      </c>
      <c r="J2757" s="107">
        <f t="shared" si="1404"/>
        <v>0</v>
      </c>
      <c r="K2757" s="107">
        <f t="shared" si="1344"/>
        <v>30000</v>
      </c>
    </row>
    <row r="2758" spans="1:11" ht="15" hidden="1" x14ac:dyDescent="0.2">
      <c r="A2758" s="95" t="s">
        <v>850</v>
      </c>
      <c r="B2758" s="93" t="s">
        <v>853</v>
      </c>
      <c r="C2758" s="94">
        <v>43</v>
      </c>
      <c r="D2758" s="95" t="s">
        <v>101</v>
      </c>
      <c r="E2758" s="118">
        <v>3132</v>
      </c>
      <c r="F2758" s="141" t="s">
        <v>40</v>
      </c>
      <c r="H2758" s="231">
        <v>30000</v>
      </c>
      <c r="I2758" s="231"/>
      <c r="J2758" s="231"/>
      <c r="K2758" s="231">
        <f t="shared" si="1344"/>
        <v>30000</v>
      </c>
    </row>
    <row r="2759" spans="1:11" s="100" customFormat="1" hidden="1" x14ac:dyDescent="0.2">
      <c r="A2759" s="183" t="s">
        <v>850</v>
      </c>
      <c r="B2759" s="164" t="s">
        <v>853</v>
      </c>
      <c r="C2759" s="165">
        <v>43</v>
      </c>
      <c r="D2759" s="164"/>
      <c r="E2759" s="166">
        <v>32</v>
      </c>
      <c r="F2759" s="167"/>
      <c r="G2759" s="167"/>
      <c r="H2759" s="181">
        <f t="shared" ref="H2759:I2759" si="1405">H2760+H2765+H2771+H2781</f>
        <v>671922</v>
      </c>
      <c r="I2759" s="181">
        <f t="shared" si="1405"/>
        <v>0</v>
      </c>
      <c r="J2759" s="181">
        <f t="shared" ref="J2759" si="1406">J2760+J2765+J2771+J2781</f>
        <v>21000</v>
      </c>
      <c r="K2759" s="181">
        <f t="shared" si="1344"/>
        <v>692922</v>
      </c>
    </row>
    <row r="2760" spans="1:11" hidden="1" x14ac:dyDescent="0.2">
      <c r="A2760" s="117" t="s">
        <v>850</v>
      </c>
      <c r="B2760" s="101" t="s">
        <v>853</v>
      </c>
      <c r="C2760" s="102">
        <v>43</v>
      </c>
      <c r="D2760" s="117"/>
      <c r="E2760" s="112">
        <v>321</v>
      </c>
      <c r="F2760" s="140"/>
      <c r="G2760" s="182"/>
      <c r="H2760" s="107">
        <f t="shared" ref="H2760:I2760" si="1407">H2761+H2762+H2763+H2764</f>
        <v>14046</v>
      </c>
      <c r="I2760" s="107">
        <f t="shared" si="1407"/>
        <v>0</v>
      </c>
      <c r="J2760" s="107">
        <f t="shared" ref="J2760" si="1408">J2761+J2762+J2763+J2764</f>
        <v>0</v>
      </c>
      <c r="K2760" s="107">
        <f t="shared" si="1344"/>
        <v>14046</v>
      </c>
    </row>
    <row r="2761" spans="1:11" ht="15" hidden="1" x14ac:dyDescent="0.2">
      <c r="A2761" s="95" t="s">
        <v>850</v>
      </c>
      <c r="B2761" s="93" t="s">
        <v>853</v>
      </c>
      <c r="C2761" s="94">
        <v>43</v>
      </c>
      <c r="D2761" s="95" t="s">
        <v>101</v>
      </c>
      <c r="E2761" s="118">
        <v>3211</v>
      </c>
      <c r="F2761" s="141" t="s">
        <v>42</v>
      </c>
      <c r="H2761" s="231">
        <v>6636</v>
      </c>
      <c r="I2761" s="231"/>
      <c r="J2761" s="231"/>
      <c r="K2761" s="231">
        <f t="shared" si="1344"/>
        <v>6636</v>
      </c>
    </row>
    <row r="2762" spans="1:11" s="100" customFormat="1" ht="30" hidden="1" x14ac:dyDescent="0.2">
      <c r="A2762" s="95" t="s">
        <v>850</v>
      </c>
      <c r="B2762" s="93" t="s">
        <v>853</v>
      </c>
      <c r="C2762" s="94">
        <v>43</v>
      </c>
      <c r="D2762" s="95" t="s">
        <v>101</v>
      </c>
      <c r="E2762" s="118">
        <v>3212</v>
      </c>
      <c r="F2762" s="141" t="s">
        <v>43</v>
      </c>
      <c r="G2762" s="133"/>
      <c r="H2762" s="244">
        <v>4645</v>
      </c>
      <c r="I2762" s="244"/>
      <c r="J2762" s="244"/>
      <c r="K2762" s="244">
        <f t="shared" si="1344"/>
        <v>4645</v>
      </c>
    </row>
    <row r="2763" spans="1:11" ht="15" hidden="1" x14ac:dyDescent="0.2">
      <c r="A2763" s="95" t="s">
        <v>850</v>
      </c>
      <c r="B2763" s="93" t="s">
        <v>853</v>
      </c>
      <c r="C2763" s="94">
        <v>43</v>
      </c>
      <c r="D2763" s="95" t="s">
        <v>101</v>
      </c>
      <c r="E2763" s="118">
        <v>3213</v>
      </c>
      <c r="F2763" s="141" t="s">
        <v>44</v>
      </c>
      <c r="H2763" s="244">
        <v>2500</v>
      </c>
      <c r="I2763" s="244"/>
      <c r="J2763" s="244"/>
      <c r="K2763" s="244">
        <f t="shared" si="1344"/>
        <v>2500</v>
      </c>
    </row>
    <row r="2764" spans="1:11" s="100" customFormat="1" hidden="1" x14ac:dyDescent="0.2">
      <c r="A2764" s="95" t="s">
        <v>850</v>
      </c>
      <c r="B2764" s="93" t="s">
        <v>853</v>
      </c>
      <c r="C2764" s="94">
        <v>43</v>
      </c>
      <c r="D2764" s="95" t="s">
        <v>101</v>
      </c>
      <c r="E2764" s="118">
        <v>3214</v>
      </c>
      <c r="F2764" s="141" t="s">
        <v>45</v>
      </c>
      <c r="G2764" s="133"/>
      <c r="H2764" s="234">
        <v>265</v>
      </c>
      <c r="I2764" s="234"/>
      <c r="J2764" s="234"/>
      <c r="K2764" s="234">
        <f t="shared" si="1344"/>
        <v>265</v>
      </c>
    </row>
    <row r="2765" spans="1:11" hidden="1" x14ac:dyDescent="0.2">
      <c r="A2765" s="117" t="s">
        <v>850</v>
      </c>
      <c r="B2765" s="101" t="s">
        <v>853</v>
      </c>
      <c r="C2765" s="102">
        <v>43</v>
      </c>
      <c r="D2765" s="117"/>
      <c r="E2765" s="112">
        <v>322</v>
      </c>
      <c r="F2765" s="140"/>
      <c r="G2765" s="182"/>
      <c r="H2765" s="107">
        <f t="shared" ref="H2765:I2765" si="1409">H2766+H2767+H2768+H2769+H2770</f>
        <v>12065</v>
      </c>
      <c r="I2765" s="107">
        <f t="shared" si="1409"/>
        <v>0</v>
      </c>
      <c r="J2765" s="107">
        <f t="shared" ref="J2765" si="1410">J2766+J2767+J2768+J2769+J2770</f>
        <v>5000</v>
      </c>
      <c r="K2765" s="107">
        <f t="shared" si="1344"/>
        <v>17065</v>
      </c>
    </row>
    <row r="2766" spans="1:11" ht="15" hidden="1" x14ac:dyDescent="0.2">
      <c r="A2766" s="95" t="s">
        <v>850</v>
      </c>
      <c r="B2766" s="93" t="s">
        <v>853</v>
      </c>
      <c r="C2766" s="94">
        <v>43</v>
      </c>
      <c r="D2766" s="95" t="s">
        <v>101</v>
      </c>
      <c r="E2766" s="118">
        <v>3221</v>
      </c>
      <c r="F2766" s="141" t="s">
        <v>297</v>
      </c>
      <c r="H2766" s="231">
        <v>2500</v>
      </c>
      <c r="I2766" s="231"/>
      <c r="J2766" s="231">
        <v>5000</v>
      </c>
      <c r="K2766" s="231">
        <f t="shared" si="1344"/>
        <v>7500</v>
      </c>
    </row>
    <row r="2767" spans="1:11" ht="15" hidden="1" x14ac:dyDescent="0.2">
      <c r="A2767" s="95" t="s">
        <v>850</v>
      </c>
      <c r="B2767" s="93" t="s">
        <v>853</v>
      </c>
      <c r="C2767" s="94">
        <v>43</v>
      </c>
      <c r="D2767" s="95" t="s">
        <v>101</v>
      </c>
      <c r="E2767" s="118">
        <v>3223</v>
      </c>
      <c r="F2767" s="141" t="s">
        <v>48</v>
      </c>
      <c r="H2767" s="244">
        <v>5309</v>
      </c>
      <c r="I2767" s="244"/>
      <c r="J2767" s="244"/>
      <c r="K2767" s="244">
        <f t="shared" si="1344"/>
        <v>5309</v>
      </c>
    </row>
    <row r="2768" spans="1:11" s="100" customFormat="1" ht="30" hidden="1" x14ac:dyDescent="0.2">
      <c r="A2768" s="95" t="s">
        <v>850</v>
      </c>
      <c r="B2768" s="93" t="s">
        <v>853</v>
      </c>
      <c r="C2768" s="94">
        <v>43</v>
      </c>
      <c r="D2768" s="95" t="s">
        <v>101</v>
      </c>
      <c r="E2768" s="118">
        <v>3224</v>
      </c>
      <c r="F2768" s="141" t="s">
        <v>155</v>
      </c>
      <c r="G2768" s="133"/>
      <c r="H2768" s="244">
        <v>1327</v>
      </c>
      <c r="I2768" s="244"/>
      <c r="J2768" s="244"/>
      <c r="K2768" s="244">
        <f t="shared" si="1344"/>
        <v>1327</v>
      </c>
    </row>
    <row r="2769" spans="1:11" ht="15" hidden="1" x14ac:dyDescent="0.2">
      <c r="A2769" s="95" t="s">
        <v>850</v>
      </c>
      <c r="B2769" s="93" t="s">
        <v>853</v>
      </c>
      <c r="C2769" s="94">
        <v>43</v>
      </c>
      <c r="D2769" s="95" t="s">
        <v>101</v>
      </c>
      <c r="E2769" s="118">
        <v>3225</v>
      </c>
      <c r="F2769" s="141" t="s">
        <v>473</v>
      </c>
      <c r="H2769" s="234">
        <v>929</v>
      </c>
      <c r="I2769" s="234"/>
      <c r="J2769" s="234"/>
      <c r="K2769" s="234">
        <f t="shared" ref="K2769:K2842" si="1411">H2769-I2769+J2769</f>
        <v>929</v>
      </c>
    </row>
    <row r="2770" spans="1:11" s="100" customFormat="1" hidden="1" x14ac:dyDescent="0.2">
      <c r="A2770" s="95" t="s">
        <v>850</v>
      </c>
      <c r="B2770" s="93" t="s">
        <v>853</v>
      </c>
      <c r="C2770" s="94">
        <v>43</v>
      </c>
      <c r="D2770" s="95" t="s">
        <v>101</v>
      </c>
      <c r="E2770" s="118">
        <v>3227</v>
      </c>
      <c r="F2770" s="141" t="s">
        <v>51</v>
      </c>
      <c r="G2770" s="133"/>
      <c r="H2770" s="228">
        <v>2000</v>
      </c>
      <c r="I2770" s="228"/>
      <c r="J2770" s="228"/>
      <c r="K2770" s="228">
        <f t="shared" si="1411"/>
        <v>2000</v>
      </c>
    </row>
    <row r="2771" spans="1:11" hidden="1" x14ac:dyDescent="0.2">
      <c r="A2771" s="117" t="s">
        <v>850</v>
      </c>
      <c r="B2771" s="101" t="s">
        <v>853</v>
      </c>
      <c r="C2771" s="102">
        <v>43</v>
      </c>
      <c r="D2771" s="117"/>
      <c r="E2771" s="112">
        <v>323</v>
      </c>
      <c r="F2771" s="140"/>
      <c r="G2771" s="182"/>
      <c r="H2771" s="107">
        <f>H2772+H2773+G2775+H2774+H2775+H2777+H2778+H2779+H2780+H2776</f>
        <v>611779</v>
      </c>
      <c r="I2771" s="107">
        <f>I2772+I2773+I2774+I2775+I2777+I2778+I2779+I2780+I2776</f>
        <v>0</v>
      </c>
      <c r="J2771" s="107">
        <f>J2772+J2774+J2775+J2777+J2778+J2779+J2780+J2776+J2773</f>
        <v>16000</v>
      </c>
      <c r="K2771" s="107">
        <f t="shared" si="1411"/>
        <v>627779</v>
      </c>
    </row>
    <row r="2772" spans="1:11" s="125" customFormat="1" ht="15" hidden="1" x14ac:dyDescent="0.2">
      <c r="A2772" s="95" t="s">
        <v>850</v>
      </c>
      <c r="B2772" s="93" t="s">
        <v>853</v>
      </c>
      <c r="C2772" s="94">
        <v>43</v>
      </c>
      <c r="D2772" s="95" t="s">
        <v>101</v>
      </c>
      <c r="E2772" s="118">
        <v>3231</v>
      </c>
      <c r="F2772" s="141" t="s">
        <v>52</v>
      </c>
      <c r="G2772" s="133"/>
      <c r="H2772" s="231">
        <v>5000</v>
      </c>
      <c r="I2772" s="231"/>
      <c r="J2772" s="231"/>
      <c r="K2772" s="231">
        <f t="shared" si="1411"/>
        <v>5000</v>
      </c>
    </row>
    <row r="2773" spans="1:11" s="125" customFormat="1" ht="15" hidden="1" x14ac:dyDescent="0.2">
      <c r="A2773" s="95" t="s">
        <v>850</v>
      </c>
      <c r="B2773" s="93" t="s">
        <v>853</v>
      </c>
      <c r="C2773" s="94">
        <v>43</v>
      </c>
      <c r="D2773" s="95" t="s">
        <v>101</v>
      </c>
      <c r="E2773" s="118">
        <v>3232</v>
      </c>
      <c r="F2773" s="141" t="s">
        <v>53</v>
      </c>
      <c r="G2773" s="133"/>
      <c r="H2773" s="244">
        <v>0</v>
      </c>
      <c r="I2773" s="244"/>
      <c r="J2773" s="244">
        <v>1000</v>
      </c>
      <c r="K2773" s="231">
        <f>H2773-I2773+J2773</f>
        <v>1000</v>
      </c>
    </row>
    <row r="2774" spans="1:11" s="125" customFormat="1" ht="15" hidden="1" x14ac:dyDescent="0.2">
      <c r="A2774" s="95" t="s">
        <v>850</v>
      </c>
      <c r="B2774" s="93" t="s">
        <v>853</v>
      </c>
      <c r="C2774" s="94">
        <v>43</v>
      </c>
      <c r="D2774" s="95" t="s">
        <v>101</v>
      </c>
      <c r="E2774" s="118">
        <v>3233</v>
      </c>
      <c r="F2774" s="141" t="s">
        <v>54</v>
      </c>
      <c r="G2774" s="133"/>
      <c r="H2774" s="244">
        <v>8000</v>
      </c>
      <c r="I2774" s="244"/>
      <c r="J2774" s="244">
        <v>5000</v>
      </c>
      <c r="K2774" s="244">
        <f t="shared" si="1411"/>
        <v>13000</v>
      </c>
    </row>
    <row r="2775" spans="1:11" s="125" customFormat="1" ht="15" hidden="1" x14ac:dyDescent="0.2">
      <c r="A2775" s="95" t="s">
        <v>850</v>
      </c>
      <c r="B2775" s="93" t="s">
        <v>853</v>
      </c>
      <c r="C2775" s="94">
        <v>43</v>
      </c>
      <c r="D2775" s="95" t="s">
        <v>101</v>
      </c>
      <c r="E2775" s="118">
        <v>3234</v>
      </c>
      <c r="F2775" s="141" t="s">
        <v>55</v>
      </c>
      <c r="G2775" s="133"/>
      <c r="H2775" s="244">
        <v>2000</v>
      </c>
      <c r="I2775" s="244"/>
      <c r="J2775" s="244"/>
      <c r="K2775" s="244">
        <f t="shared" si="1411"/>
        <v>2000</v>
      </c>
    </row>
    <row r="2776" spans="1:11" s="223" customFormat="1" hidden="1" x14ac:dyDescent="0.2">
      <c r="A2776" s="95" t="s">
        <v>850</v>
      </c>
      <c r="B2776" s="93" t="s">
        <v>853</v>
      </c>
      <c r="C2776" s="94">
        <v>43</v>
      </c>
      <c r="D2776" s="95" t="s">
        <v>101</v>
      </c>
      <c r="E2776" s="118">
        <v>3235</v>
      </c>
      <c r="F2776" s="141" t="s">
        <v>56</v>
      </c>
      <c r="G2776" s="133"/>
      <c r="H2776" s="244">
        <v>500</v>
      </c>
      <c r="I2776" s="244"/>
      <c r="J2776" s="244"/>
      <c r="K2776" s="244">
        <f t="shared" si="1411"/>
        <v>500</v>
      </c>
    </row>
    <row r="2777" spans="1:11" ht="15" hidden="1" x14ac:dyDescent="0.2">
      <c r="A2777" s="95" t="s">
        <v>850</v>
      </c>
      <c r="B2777" s="93" t="s">
        <v>853</v>
      </c>
      <c r="C2777" s="94">
        <v>43</v>
      </c>
      <c r="D2777" s="95" t="s">
        <v>101</v>
      </c>
      <c r="E2777" s="118">
        <v>3236</v>
      </c>
      <c r="F2777" s="141" t="s">
        <v>57</v>
      </c>
      <c r="H2777" s="244">
        <v>3000</v>
      </c>
      <c r="I2777" s="244"/>
      <c r="J2777" s="244"/>
      <c r="K2777" s="244">
        <f t="shared" si="1411"/>
        <v>3000</v>
      </c>
    </row>
    <row r="2778" spans="1:11" s="100" customFormat="1" hidden="1" x14ac:dyDescent="0.2">
      <c r="A2778" s="95" t="s">
        <v>850</v>
      </c>
      <c r="B2778" s="93" t="s">
        <v>853</v>
      </c>
      <c r="C2778" s="94">
        <v>43</v>
      </c>
      <c r="D2778" s="95" t="s">
        <v>101</v>
      </c>
      <c r="E2778" s="118">
        <v>3237</v>
      </c>
      <c r="F2778" s="141" t="s">
        <v>58</v>
      </c>
      <c r="G2778" s="133"/>
      <c r="H2778" s="244">
        <v>574634</v>
      </c>
      <c r="I2778" s="244"/>
      <c r="J2778" s="244">
        <v>10000</v>
      </c>
      <c r="K2778" s="244">
        <f t="shared" si="1411"/>
        <v>584634</v>
      </c>
    </row>
    <row r="2779" spans="1:11" ht="15" hidden="1" x14ac:dyDescent="0.2">
      <c r="A2779" s="95" t="s">
        <v>850</v>
      </c>
      <c r="B2779" s="93" t="s">
        <v>853</v>
      </c>
      <c r="C2779" s="94">
        <v>43</v>
      </c>
      <c r="D2779" s="95" t="s">
        <v>101</v>
      </c>
      <c r="E2779" s="118">
        <v>3238</v>
      </c>
      <c r="F2779" s="141" t="s">
        <v>59</v>
      </c>
      <c r="H2779" s="244">
        <v>4645</v>
      </c>
      <c r="I2779" s="244"/>
      <c r="J2779" s="244"/>
      <c r="K2779" s="244">
        <f t="shared" si="1411"/>
        <v>4645</v>
      </c>
    </row>
    <row r="2780" spans="1:11" ht="15" hidden="1" x14ac:dyDescent="0.2">
      <c r="A2780" s="95" t="s">
        <v>850</v>
      </c>
      <c r="B2780" s="93" t="s">
        <v>853</v>
      </c>
      <c r="C2780" s="94">
        <v>43</v>
      </c>
      <c r="D2780" s="95" t="s">
        <v>101</v>
      </c>
      <c r="E2780" s="118">
        <v>3239</v>
      </c>
      <c r="F2780" s="141" t="s">
        <v>60</v>
      </c>
      <c r="H2780" s="244">
        <v>14000</v>
      </c>
      <c r="I2780" s="244"/>
      <c r="J2780" s="244"/>
      <c r="K2780" s="244">
        <f t="shared" si="1411"/>
        <v>14000</v>
      </c>
    </row>
    <row r="2781" spans="1:11" s="100" customFormat="1" hidden="1" x14ac:dyDescent="0.2">
      <c r="A2781" s="117" t="s">
        <v>850</v>
      </c>
      <c r="B2781" s="101" t="s">
        <v>853</v>
      </c>
      <c r="C2781" s="102">
        <v>43</v>
      </c>
      <c r="D2781" s="117"/>
      <c r="E2781" s="112">
        <v>329</v>
      </c>
      <c r="F2781" s="140"/>
      <c r="G2781" s="182"/>
      <c r="H2781" s="107">
        <f t="shared" ref="H2781:I2781" si="1412">H2782+H2783+H2784+H2785+H2786+H2787</f>
        <v>34032</v>
      </c>
      <c r="I2781" s="107">
        <f t="shared" si="1412"/>
        <v>0</v>
      </c>
      <c r="J2781" s="107">
        <f t="shared" ref="J2781" si="1413">J2782+J2783+J2784+J2785+J2786+J2787</f>
        <v>0</v>
      </c>
      <c r="K2781" s="107">
        <f t="shared" si="1411"/>
        <v>34032</v>
      </c>
    </row>
    <row r="2782" spans="1:11" ht="30" hidden="1" x14ac:dyDescent="0.2">
      <c r="A2782" s="95" t="s">
        <v>850</v>
      </c>
      <c r="B2782" s="93" t="s">
        <v>853</v>
      </c>
      <c r="C2782" s="94">
        <v>43</v>
      </c>
      <c r="D2782" s="95" t="s">
        <v>101</v>
      </c>
      <c r="E2782" s="118">
        <v>3291</v>
      </c>
      <c r="F2782" s="141" t="s">
        <v>474</v>
      </c>
      <c r="H2782" s="231">
        <v>2000</v>
      </c>
      <c r="I2782" s="231"/>
      <c r="J2782" s="231"/>
      <c r="K2782" s="231">
        <f t="shared" si="1411"/>
        <v>2000</v>
      </c>
    </row>
    <row r="2783" spans="1:11" ht="15" hidden="1" x14ac:dyDescent="0.2">
      <c r="A2783" s="95" t="s">
        <v>850</v>
      </c>
      <c r="B2783" s="93" t="s">
        <v>853</v>
      </c>
      <c r="C2783" s="94">
        <v>43</v>
      </c>
      <c r="D2783" s="95" t="s">
        <v>101</v>
      </c>
      <c r="E2783" s="118">
        <v>3292</v>
      </c>
      <c r="F2783" s="141" t="s">
        <v>63</v>
      </c>
      <c r="H2783" s="244">
        <v>5309</v>
      </c>
      <c r="I2783" s="244"/>
      <c r="J2783" s="244"/>
      <c r="K2783" s="244">
        <f t="shared" si="1411"/>
        <v>5309</v>
      </c>
    </row>
    <row r="2784" spans="1:11" ht="15" hidden="1" x14ac:dyDescent="0.2">
      <c r="A2784" s="95" t="s">
        <v>850</v>
      </c>
      <c r="B2784" s="93" t="s">
        <v>853</v>
      </c>
      <c r="C2784" s="94">
        <v>43</v>
      </c>
      <c r="D2784" s="95" t="s">
        <v>101</v>
      </c>
      <c r="E2784" s="118">
        <v>3293</v>
      </c>
      <c r="F2784" s="141" t="s">
        <v>64</v>
      </c>
      <c r="H2784" s="244">
        <v>10000</v>
      </c>
      <c r="I2784" s="244"/>
      <c r="J2784" s="244"/>
      <c r="K2784" s="244">
        <f t="shared" si="1411"/>
        <v>10000</v>
      </c>
    </row>
    <row r="2785" spans="1:11" s="100" customFormat="1" hidden="1" x14ac:dyDescent="0.2">
      <c r="A2785" s="95" t="s">
        <v>850</v>
      </c>
      <c r="B2785" s="93" t="s">
        <v>853</v>
      </c>
      <c r="C2785" s="94">
        <v>43</v>
      </c>
      <c r="D2785" s="95" t="s">
        <v>101</v>
      </c>
      <c r="E2785" s="118">
        <v>3294</v>
      </c>
      <c r="F2785" s="141" t="s">
        <v>605</v>
      </c>
      <c r="G2785" s="133"/>
      <c r="H2785" s="244">
        <v>13936</v>
      </c>
      <c r="I2785" s="244"/>
      <c r="J2785" s="244"/>
      <c r="K2785" s="244">
        <f t="shared" si="1411"/>
        <v>13936</v>
      </c>
    </row>
    <row r="2786" spans="1:11" s="100" customFormat="1" hidden="1" x14ac:dyDescent="0.2">
      <c r="A2786" s="95" t="s">
        <v>850</v>
      </c>
      <c r="B2786" s="93" t="s">
        <v>853</v>
      </c>
      <c r="C2786" s="94">
        <v>43</v>
      </c>
      <c r="D2786" s="95" t="s">
        <v>101</v>
      </c>
      <c r="E2786" s="118">
        <v>3295</v>
      </c>
      <c r="F2786" s="141" t="s">
        <v>66</v>
      </c>
      <c r="G2786" s="133"/>
      <c r="H2786" s="244">
        <v>1991</v>
      </c>
      <c r="I2786" s="244"/>
      <c r="J2786" s="244"/>
      <c r="K2786" s="244">
        <f t="shared" si="1411"/>
        <v>1991</v>
      </c>
    </row>
    <row r="2787" spans="1:11" ht="15" hidden="1" x14ac:dyDescent="0.2">
      <c r="A2787" s="95" t="s">
        <v>850</v>
      </c>
      <c r="B2787" s="93" t="s">
        <v>853</v>
      </c>
      <c r="C2787" s="94">
        <v>43</v>
      </c>
      <c r="D2787" s="95" t="s">
        <v>101</v>
      </c>
      <c r="E2787" s="118">
        <v>3299</v>
      </c>
      <c r="F2787" s="141" t="s">
        <v>67</v>
      </c>
      <c r="H2787" s="234">
        <v>796</v>
      </c>
      <c r="I2787" s="234"/>
      <c r="J2787" s="234"/>
      <c r="K2787" s="234">
        <f t="shared" si="1411"/>
        <v>796</v>
      </c>
    </row>
    <row r="2788" spans="1:11" hidden="1" x14ac:dyDescent="0.2">
      <c r="A2788" s="183" t="s">
        <v>850</v>
      </c>
      <c r="B2788" s="164" t="s">
        <v>853</v>
      </c>
      <c r="C2788" s="165">
        <v>43</v>
      </c>
      <c r="D2788" s="164"/>
      <c r="E2788" s="166">
        <v>34</v>
      </c>
      <c r="F2788" s="167"/>
      <c r="G2788" s="167"/>
      <c r="H2788" s="181">
        <f t="shared" ref="H2788:J2788" si="1414">H2789</f>
        <v>797</v>
      </c>
      <c r="I2788" s="181">
        <f t="shared" si="1414"/>
        <v>0</v>
      </c>
      <c r="J2788" s="181">
        <f t="shared" si="1414"/>
        <v>0</v>
      </c>
      <c r="K2788" s="181">
        <f t="shared" si="1411"/>
        <v>797</v>
      </c>
    </row>
    <row r="2789" spans="1:11" s="100" customFormat="1" hidden="1" x14ac:dyDescent="0.2">
      <c r="A2789" s="117" t="s">
        <v>850</v>
      </c>
      <c r="B2789" s="101" t="s">
        <v>853</v>
      </c>
      <c r="C2789" s="102">
        <v>43</v>
      </c>
      <c r="D2789" s="117"/>
      <c r="E2789" s="112">
        <v>343</v>
      </c>
      <c r="F2789" s="140"/>
      <c r="G2789" s="182"/>
      <c r="H2789" s="107">
        <f t="shared" ref="H2789:I2789" si="1415">H2790+H2791</f>
        <v>797</v>
      </c>
      <c r="I2789" s="107">
        <f t="shared" si="1415"/>
        <v>0</v>
      </c>
      <c r="J2789" s="107">
        <f t="shared" ref="J2789" si="1416">J2790+J2791</f>
        <v>0</v>
      </c>
      <c r="K2789" s="107">
        <f t="shared" si="1411"/>
        <v>797</v>
      </c>
    </row>
    <row r="2790" spans="1:11" ht="15" hidden="1" x14ac:dyDescent="0.2">
      <c r="A2790" s="95" t="s">
        <v>850</v>
      </c>
      <c r="B2790" s="93" t="s">
        <v>853</v>
      </c>
      <c r="C2790" s="94">
        <v>43</v>
      </c>
      <c r="D2790" s="95" t="s">
        <v>101</v>
      </c>
      <c r="E2790" s="118">
        <v>3433</v>
      </c>
      <c r="F2790" s="141" t="s">
        <v>69</v>
      </c>
      <c r="H2790" s="233">
        <v>133</v>
      </c>
      <c r="I2790" s="233"/>
      <c r="J2790" s="233"/>
      <c r="K2790" s="233">
        <f t="shared" si="1411"/>
        <v>133</v>
      </c>
    </row>
    <row r="2791" spans="1:11" s="100" customFormat="1" hidden="1" x14ac:dyDescent="0.2">
      <c r="A2791" s="95" t="s">
        <v>850</v>
      </c>
      <c r="B2791" s="93" t="s">
        <v>853</v>
      </c>
      <c r="C2791" s="94">
        <v>43</v>
      </c>
      <c r="D2791" s="95" t="s">
        <v>101</v>
      </c>
      <c r="E2791" s="118">
        <v>3434</v>
      </c>
      <c r="F2791" s="141" t="s">
        <v>70</v>
      </c>
      <c r="G2791" s="133"/>
      <c r="H2791" s="234">
        <v>664</v>
      </c>
      <c r="I2791" s="234"/>
      <c r="J2791" s="234"/>
      <c r="K2791" s="234">
        <f t="shared" si="1411"/>
        <v>664</v>
      </c>
    </row>
    <row r="2792" spans="1:11" hidden="1" x14ac:dyDescent="0.2">
      <c r="A2792" s="183" t="s">
        <v>850</v>
      </c>
      <c r="B2792" s="164" t="s">
        <v>853</v>
      </c>
      <c r="C2792" s="165">
        <v>43</v>
      </c>
      <c r="D2792" s="164"/>
      <c r="E2792" s="166">
        <v>41</v>
      </c>
      <c r="F2792" s="167"/>
      <c r="G2792" s="167"/>
      <c r="H2792" s="181">
        <f t="shared" ref="H2792:J2793" si="1417">H2793</f>
        <v>3318</v>
      </c>
      <c r="I2792" s="181">
        <f t="shared" si="1417"/>
        <v>0</v>
      </c>
      <c r="J2792" s="181">
        <f t="shared" si="1417"/>
        <v>0</v>
      </c>
      <c r="K2792" s="181">
        <f t="shared" si="1411"/>
        <v>3318</v>
      </c>
    </row>
    <row r="2793" spans="1:11" hidden="1" x14ac:dyDescent="0.2">
      <c r="A2793" s="117" t="s">
        <v>850</v>
      </c>
      <c r="B2793" s="101" t="s">
        <v>853</v>
      </c>
      <c r="C2793" s="102">
        <v>43</v>
      </c>
      <c r="D2793" s="117"/>
      <c r="E2793" s="112">
        <v>412</v>
      </c>
      <c r="F2793" s="140"/>
      <c r="G2793" s="182"/>
      <c r="H2793" s="107">
        <f t="shared" si="1417"/>
        <v>3318</v>
      </c>
      <c r="I2793" s="107">
        <f t="shared" si="1417"/>
        <v>0</v>
      </c>
      <c r="J2793" s="107">
        <f t="shared" si="1417"/>
        <v>0</v>
      </c>
      <c r="K2793" s="107">
        <f t="shared" si="1411"/>
        <v>3318</v>
      </c>
    </row>
    <row r="2794" spans="1:11" s="205" customFormat="1" ht="15" hidden="1" x14ac:dyDescent="0.2">
      <c r="A2794" s="95" t="s">
        <v>850</v>
      </c>
      <c r="B2794" s="93" t="s">
        <v>853</v>
      </c>
      <c r="C2794" s="94">
        <v>43</v>
      </c>
      <c r="D2794" s="95" t="s">
        <v>101</v>
      </c>
      <c r="E2794" s="118">
        <v>4126</v>
      </c>
      <c r="F2794" s="141" t="s">
        <v>84</v>
      </c>
      <c r="G2794" s="133"/>
      <c r="H2794" s="231">
        <v>3318</v>
      </c>
      <c r="I2794" s="231"/>
      <c r="J2794" s="231"/>
      <c r="K2794" s="231">
        <f t="shared" si="1411"/>
        <v>3318</v>
      </c>
    </row>
    <row r="2795" spans="1:11" s="205" customFormat="1" hidden="1" x14ac:dyDescent="0.2">
      <c r="A2795" s="183" t="s">
        <v>850</v>
      </c>
      <c r="B2795" s="164" t="s">
        <v>853</v>
      </c>
      <c r="C2795" s="165">
        <v>43</v>
      </c>
      <c r="D2795" s="164"/>
      <c r="E2795" s="166">
        <v>42</v>
      </c>
      <c r="F2795" s="167"/>
      <c r="G2795" s="167"/>
      <c r="H2795" s="181">
        <f>H2796+H2802+H2800</f>
        <v>8145</v>
      </c>
      <c r="I2795" s="181">
        <f t="shared" ref="I2795" si="1418">I2796+I2802</f>
        <v>0</v>
      </c>
      <c r="J2795" s="181">
        <f>J2796+J2802+J2800</f>
        <v>10000</v>
      </c>
      <c r="K2795" s="181">
        <f t="shared" si="1411"/>
        <v>18145</v>
      </c>
    </row>
    <row r="2796" spans="1:11" s="205" customFormat="1" hidden="1" x14ac:dyDescent="0.2">
      <c r="A2796" s="117" t="s">
        <v>850</v>
      </c>
      <c r="B2796" s="101" t="s">
        <v>853</v>
      </c>
      <c r="C2796" s="102">
        <v>43</v>
      </c>
      <c r="D2796" s="117"/>
      <c r="E2796" s="112">
        <v>422</v>
      </c>
      <c r="F2796" s="140"/>
      <c r="G2796" s="182"/>
      <c r="H2796" s="107">
        <f t="shared" ref="H2796:I2796" si="1419">H2797+H2798+H2799</f>
        <v>5645</v>
      </c>
      <c r="I2796" s="107">
        <f t="shared" si="1419"/>
        <v>0</v>
      </c>
      <c r="J2796" s="107">
        <f t="shared" ref="J2796" si="1420">J2797+J2798+J2799</f>
        <v>0</v>
      </c>
      <c r="K2796" s="107">
        <f t="shared" si="1411"/>
        <v>5645</v>
      </c>
    </row>
    <row r="2797" spans="1:11" s="205" customFormat="1" ht="15" hidden="1" x14ac:dyDescent="0.2">
      <c r="A2797" s="95" t="s">
        <v>850</v>
      </c>
      <c r="B2797" s="93" t="s">
        <v>853</v>
      </c>
      <c r="C2797" s="94">
        <v>43</v>
      </c>
      <c r="D2797" s="95" t="s">
        <v>101</v>
      </c>
      <c r="E2797" s="118">
        <v>4221</v>
      </c>
      <c r="F2797" s="141" t="s">
        <v>74</v>
      </c>
      <c r="G2797" s="133"/>
      <c r="H2797" s="231">
        <v>3318</v>
      </c>
      <c r="I2797" s="231"/>
      <c r="J2797" s="231"/>
      <c r="K2797" s="231">
        <f t="shared" si="1411"/>
        <v>3318</v>
      </c>
    </row>
    <row r="2798" spans="1:11" s="205" customFormat="1" ht="15" hidden="1" x14ac:dyDescent="0.2">
      <c r="A2798" s="95" t="s">
        <v>850</v>
      </c>
      <c r="B2798" s="93" t="s">
        <v>853</v>
      </c>
      <c r="C2798" s="94">
        <v>43</v>
      </c>
      <c r="D2798" s="95" t="s">
        <v>101</v>
      </c>
      <c r="E2798" s="118">
        <v>4222</v>
      </c>
      <c r="F2798" s="141" t="s">
        <v>75</v>
      </c>
      <c r="G2798" s="133"/>
      <c r="H2798" s="244">
        <v>1327</v>
      </c>
      <c r="I2798" s="244"/>
      <c r="J2798" s="244"/>
      <c r="K2798" s="244">
        <f t="shared" si="1411"/>
        <v>1327</v>
      </c>
    </row>
    <row r="2799" spans="1:11" s="205" customFormat="1" ht="15" hidden="1" x14ac:dyDescent="0.2">
      <c r="A2799" s="95" t="s">
        <v>850</v>
      </c>
      <c r="B2799" s="93" t="s">
        <v>853</v>
      </c>
      <c r="C2799" s="94">
        <v>43</v>
      </c>
      <c r="D2799" s="95" t="s">
        <v>101</v>
      </c>
      <c r="E2799" s="118">
        <v>4223</v>
      </c>
      <c r="F2799" s="141" t="s">
        <v>76</v>
      </c>
      <c r="G2799" s="133"/>
      <c r="H2799" s="234">
        <v>1000</v>
      </c>
      <c r="I2799" s="234"/>
      <c r="J2799" s="234"/>
      <c r="K2799" s="234">
        <f t="shared" si="1411"/>
        <v>1000</v>
      </c>
    </row>
    <row r="2800" spans="1:11" s="205" customFormat="1" hidden="1" x14ac:dyDescent="0.2">
      <c r="A2800" s="95" t="s">
        <v>850</v>
      </c>
      <c r="B2800" s="93" t="s">
        <v>853</v>
      </c>
      <c r="C2800" s="94">
        <v>43</v>
      </c>
      <c r="D2800" s="95"/>
      <c r="E2800" s="118">
        <v>423</v>
      </c>
      <c r="F2800" s="141"/>
      <c r="G2800" s="133"/>
      <c r="H2800" s="107">
        <f>H2801</f>
        <v>0</v>
      </c>
      <c r="I2800" s="107">
        <f>I2801</f>
        <v>0</v>
      </c>
      <c r="J2800" s="107">
        <f>J2801</f>
        <v>10000</v>
      </c>
      <c r="K2800" s="244">
        <f>H2800-I2800+J2800</f>
        <v>10000</v>
      </c>
    </row>
    <row r="2801" spans="1:17" s="205" customFormat="1" ht="15" hidden="1" x14ac:dyDescent="0.2">
      <c r="A2801" s="95" t="s">
        <v>850</v>
      </c>
      <c r="B2801" s="93" t="s">
        <v>853</v>
      </c>
      <c r="C2801" s="94">
        <v>43</v>
      </c>
      <c r="D2801" s="95" t="s">
        <v>101</v>
      </c>
      <c r="E2801" s="118">
        <v>4231</v>
      </c>
      <c r="F2801" s="141" t="s">
        <v>241</v>
      </c>
      <c r="G2801" s="133"/>
      <c r="H2801" s="231">
        <v>0</v>
      </c>
      <c r="I2801" s="231">
        <v>0</v>
      </c>
      <c r="J2801" s="231">
        <v>10000</v>
      </c>
      <c r="K2801" s="234">
        <f>H2801-I2801+J2801</f>
        <v>10000</v>
      </c>
    </row>
    <row r="2802" spans="1:17" s="205" customFormat="1" hidden="1" x14ac:dyDescent="0.2">
      <c r="A2802" s="117" t="s">
        <v>850</v>
      </c>
      <c r="B2802" s="101" t="s">
        <v>853</v>
      </c>
      <c r="C2802" s="102">
        <v>43</v>
      </c>
      <c r="D2802" s="117"/>
      <c r="E2802" s="112">
        <v>426</v>
      </c>
      <c r="F2802" s="140"/>
      <c r="G2802" s="182"/>
      <c r="H2802" s="107">
        <f t="shared" ref="H2802:J2802" si="1421">H2803</f>
        <v>2500</v>
      </c>
      <c r="I2802" s="107">
        <f t="shared" si="1421"/>
        <v>0</v>
      </c>
      <c r="J2802" s="107">
        <f t="shared" si="1421"/>
        <v>0</v>
      </c>
      <c r="K2802" s="107">
        <f t="shared" si="1411"/>
        <v>2500</v>
      </c>
    </row>
    <row r="2803" spans="1:17" s="205" customFormat="1" ht="15" hidden="1" x14ac:dyDescent="0.2">
      <c r="A2803" s="95" t="s">
        <v>850</v>
      </c>
      <c r="B2803" s="93" t="s">
        <v>853</v>
      </c>
      <c r="C2803" s="94">
        <v>43</v>
      </c>
      <c r="D2803" s="95" t="s">
        <v>101</v>
      </c>
      <c r="E2803" s="118">
        <v>4262</v>
      </c>
      <c r="F2803" s="141" t="s">
        <v>86</v>
      </c>
      <c r="G2803" s="133"/>
      <c r="H2803" s="231">
        <v>2500</v>
      </c>
      <c r="I2803" s="231"/>
      <c r="J2803" s="231"/>
      <c r="K2803" s="231">
        <f t="shared" si="1411"/>
        <v>2500</v>
      </c>
    </row>
    <row r="2804" spans="1:17" s="205" customFormat="1" ht="33.75" hidden="1" x14ac:dyDescent="0.2">
      <c r="A2804" s="195" t="s">
        <v>850</v>
      </c>
      <c r="B2804" s="170" t="s">
        <v>854</v>
      </c>
      <c r="C2804" s="170"/>
      <c r="D2804" s="170"/>
      <c r="E2804" s="171"/>
      <c r="F2804" s="173" t="s">
        <v>802</v>
      </c>
      <c r="G2804" s="174" t="s">
        <v>652</v>
      </c>
      <c r="H2804" s="248">
        <f>H2812</f>
        <v>6636</v>
      </c>
      <c r="I2804" s="248">
        <f>I2812</f>
        <v>0</v>
      </c>
      <c r="J2804" s="248">
        <f>J2805+J2812</f>
        <v>1000</v>
      </c>
      <c r="K2804" s="248">
        <f t="shared" si="1411"/>
        <v>7636</v>
      </c>
    </row>
    <row r="2805" spans="1:17" s="205" customFormat="1" hidden="1" x14ac:dyDescent="0.2">
      <c r="A2805" s="183" t="s">
        <v>850</v>
      </c>
      <c r="B2805" s="164" t="s">
        <v>854</v>
      </c>
      <c r="C2805" s="165">
        <v>31</v>
      </c>
      <c r="D2805" s="164"/>
      <c r="E2805" s="166">
        <v>32</v>
      </c>
      <c r="F2805" s="167"/>
      <c r="G2805" s="167"/>
      <c r="H2805" s="254">
        <f>H2806+H2807</f>
        <v>0</v>
      </c>
      <c r="I2805" s="254">
        <f>I2806+I2807</f>
        <v>0</v>
      </c>
      <c r="J2805" s="254">
        <f>J2806+J2809</f>
        <v>1000</v>
      </c>
      <c r="K2805" s="254">
        <f t="shared" ref="K2805:K2811" si="1422">H2805-I2805+J2805</f>
        <v>1000</v>
      </c>
    </row>
    <row r="2806" spans="1:17" s="205" customFormat="1" hidden="1" x14ac:dyDescent="0.2">
      <c r="A2806" s="117" t="s">
        <v>850</v>
      </c>
      <c r="B2806" s="101" t="s">
        <v>854</v>
      </c>
      <c r="C2806" s="102">
        <v>31</v>
      </c>
      <c r="D2806" s="117"/>
      <c r="E2806" s="112">
        <v>322</v>
      </c>
      <c r="F2806" s="117"/>
      <c r="G2806" s="101"/>
      <c r="H2806" s="255">
        <v>0</v>
      </c>
      <c r="I2806" s="256"/>
      <c r="J2806" s="257">
        <f>J2807+J2808</f>
        <v>400</v>
      </c>
      <c r="K2806" s="261">
        <f t="shared" si="1422"/>
        <v>400</v>
      </c>
      <c r="L2806" s="182"/>
      <c r="M2806" s="107"/>
      <c r="N2806" s="107"/>
      <c r="O2806" s="107"/>
      <c r="P2806" s="107"/>
    </row>
    <row r="2807" spans="1:17" s="205" customFormat="1" ht="15" hidden="1" x14ac:dyDescent="0.2">
      <c r="A2807" s="95" t="s">
        <v>850</v>
      </c>
      <c r="B2807" s="93" t="s">
        <v>854</v>
      </c>
      <c r="C2807" s="94">
        <v>31</v>
      </c>
      <c r="D2807" s="95" t="s">
        <v>101</v>
      </c>
      <c r="E2807" s="118">
        <v>3223</v>
      </c>
      <c r="F2807" s="215" t="s">
        <v>48</v>
      </c>
      <c r="G2807" s="93"/>
      <c r="H2807" s="258">
        <v>0</v>
      </c>
      <c r="I2807" s="259"/>
      <c r="J2807" s="260">
        <v>300</v>
      </c>
      <c r="K2807" s="262">
        <f t="shared" si="1422"/>
        <v>300</v>
      </c>
      <c r="L2807" s="133"/>
      <c r="M2807" s="231"/>
      <c r="N2807" s="231"/>
      <c r="O2807" s="231"/>
      <c r="P2807" s="231"/>
    </row>
    <row r="2808" spans="1:17" s="205" customFormat="1" ht="15" hidden="1" x14ac:dyDescent="0.2">
      <c r="A2808" s="95" t="s">
        <v>850</v>
      </c>
      <c r="B2808" s="93" t="s">
        <v>854</v>
      </c>
      <c r="C2808" s="94">
        <v>31</v>
      </c>
      <c r="D2808" s="95" t="s">
        <v>101</v>
      </c>
      <c r="E2808" s="118">
        <v>3224</v>
      </c>
      <c r="F2808" s="95" t="s">
        <v>155</v>
      </c>
      <c r="G2808" s="93"/>
      <c r="H2808" s="258"/>
      <c r="I2808" s="259"/>
      <c r="J2808" s="260">
        <v>100</v>
      </c>
      <c r="K2808" s="262">
        <f t="shared" si="1422"/>
        <v>100</v>
      </c>
      <c r="L2808" s="133"/>
      <c r="M2808" s="244"/>
      <c r="N2808" s="244"/>
      <c r="O2808" s="244"/>
      <c r="P2808" s="244"/>
    </row>
    <row r="2809" spans="1:17" s="205" customFormat="1" hidden="1" x14ac:dyDescent="0.2">
      <c r="A2809" s="117" t="s">
        <v>850</v>
      </c>
      <c r="B2809" s="101" t="s">
        <v>854</v>
      </c>
      <c r="C2809" s="102">
        <v>31</v>
      </c>
      <c r="D2809" s="117"/>
      <c r="E2809" s="112">
        <v>323</v>
      </c>
      <c r="F2809" s="140"/>
      <c r="G2809" s="182"/>
      <c r="H2809" s="107">
        <f>H2810+H2811</f>
        <v>0</v>
      </c>
      <c r="I2809" s="107">
        <f>I2810+I2811</f>
        <v>0</v>
      </c>
      <c r="J2809" s="107">
        <f>J2810+J2811</f>
        <v>600</v>
      </c>
      <c r="K2809" s="107">
        <f t="shared" si="1422"/>
        <v>600</v>
      </c>
    </row>
    <row r="2810" spans="1:17" s="205" customFormat="1" ht="15" hidden="1" x14ac:dyDescent="0.2">
      <c r="A2810" s="95" t="s">
        <v>850</v>
      </c>
      <c r="B2810" s="93" t="s">
        <v>854</v>
      </c>
      <c r="C2810" s="94">
        <v>31</v>
      </c>
      <c r="D2810" s="95" t="s">
        <v>101</v>
      </c>
      <c r="E2810" s="118">
        <v>3232</v>
      </c>
      <c r="F2810" s="141" t="s">
        <v>53</v>
      </c>
      <c r="G2810" s="133"/>
      <c r="H2810" s="231">
        <v>0</v>
      </c>
      <c r="I2810" s="231"/>
      <c r="J2810" s="231">
        <v>500</v>
      </c>
      <c r="K2810" s="231">
        <f t="shared" si="1422"/>
        <v>500</v>
      </c>
    </row>
    <row r="2811" spans="1:17" s="205" customFormat="1" ht="15" hidden="1" x14ac:dyDescent="0.2">
      <c r="A2811" s="95" t="s">
        <v>850</v>
      </c>
      <c r="B2811" s="93" t="s">
        <v>854</v>
      </c>
      <c r="C2811" s="94">
        <v>31</v>
      </c>
      <c r="D2811" s="95" t="s">
        <v>101</v>
      </c>
      <c r="E2811" s="118">
        <v>3234</v>
      </c>
      <c r="F2811" s="141" t="s">
        <v>55</v>
      </c>
      <c r="G2811" s="133"/>
      <c r="H2811" s="244">
        <v>0</v>
      </c>
      <c r="I2811" s="244"/>
      <c r="J2811" s="244">
        <v>100</v>
      </c>
      <c r="K2811" s="244">
        <f t="shared" si="1422"/>
        <v>100</v>
      </c>
    </row>
    <row r="2812" spans="1:17" s="205" customFormat="1" hidden="1" x14ac:dyDescent="0.2">
      <c r="A2812" s="183" t="s">
        <v>850</v>
      </c>
      <c r="B2812" s="164" t="s">
        <v>854</v>
      </c>
      <c r="C2812" s="165">
        <v>43</v>
      </c>
      <c r="D2812" s="164"/>
      <c r="E2812" s="166">
        <v>32</v>
      </c>
      <c r="F2812" s="167"/>
      <c r="G2812" s="167"/>
      <c r="H2812" s="254">
        <f t="shared" ref="H2812:J2813" si="1423">H2813</f>
        <v>6636</v>
      </c>
      <c r="I2812" s="254">
        <f t="shared" si="1423"/>
        <v>0</v>
      </c>
      <c r="J2812" s="254">
        <f t="shared" si="1423"/>
        <v>0</v>
      </c>
      <c r="K2812" s="254">
        <f t="shared" si="1411"/>
        <v>6636</v>
      </c>
    </row>
    <row r="2813" spans="1:17" s="205" customFormat="1" hidden="1" x14ac:dyDescent="0.2">
      <c r="A2813" s="117" t="s">
        <v>850</v>
      </c>
      <c r="B2813" s="101" t="s">
        <v>854</v>
      </c>
      <c r="C2813" s="102">
        <v>43</v>
      </c>
      <c r="D2813" s="117"/>
      <c r="E2813" s="112">
        <v>323</v>
      </c>
      <c r="F2813" s="140"/>
      <c r="G2813" s="182"/>
      <c r="H2813" s="107">
        <f t="shared" si="1423"/>
        <v>6636</v>
      </c>
      <c r="I2813" s="107">
        <f t="shared" si="1423"/>
        <v>0</v>
      </c>
      <c r="J2813" s="107">
        <f t="shared" si="1423"/>
        <v>0</v>
      </c>
      <c r="K2813" s="107">
        <f t="shared" si="1411"/>
        <v>6636</v>
      </c>
    </row>
    <row r="2814" spans="1:17" s="205" customFormat="1" hidden="1" x14ac:dyDescent="0.2">
      <c r="A2814" s="95" t="s">
        <v>850</v>
      </c>
      <c r="B2814" s="93" t="s">
        <v>854</v>
      </c>
      <c r="C2814" s="94">
        <v>43</v>
      </c>
      <c r="D2814" s="95" t="s">
        <v>101</v>
      </c>
      <c r="E2814" s="118">
        <v>3232</v>
      </c>
      <c r="F2814" s="141" t="s">
        <v>53</v>
      </c>
      <c r="G2814" s="117"/>
      <c r="H2814" s="257">
        <v>6636</v>
      </c>
      <c r="I2814" s="255"/>
      <c r="J2814" s="256"/>
      <c r="K2814" s="257">
        <f t="shared" si="1411"/>
        <v>6636</v>
      </c>
      <c r="L2814" s="140"/>
      <c r="M2814" s="182"/>
      <c r="N2814" s="107"/>
      <c r="O2814" s="107"/>
      <c r="P2814" s="107"/>
      <c r="Q2814" s="107"/>
    </row>
    <row r="2815" spans="1:17" s="205" customFormat="1" ht="33.75" hidden="1" x14ac:dyDescent="0.2">
      <c r="A2815" s="195" t="s">
        <v>850</v>
      </c>
      <c r="B2815" s="170" t="s">
        <v>857</v>
      </c>
      <c r="C2815" s="170"/>
      <c r="D2815" s="170"/>
      <c r="E2815" s="171"/>
      <c r="F2815" s="173" t="s">
        <v>858</v>
      </c>
      <c r="G2815" s="174" t="s">
        <v>652</v>
      </c>
      <c r="H2815" s="248">
        <f>H2816</f>
        <v>2654</v>
      </c>
      <c r="I2815" s="248">
        <f>I2816</f>
        <v>0</v>
      </c>
      <c r="J2815" s="248">
        <f>J2816</f>
        <v>0</v>
      </c>
      <c r="K2815" s="248">
        <f t="shared" si="1411"/>
        <v>2654</v>
      </c>
      <c r="L2815" s="100"/>
      <c r="M2815" s="100"/>
      <c r="N2815" s="100"/>
      <c r="O2815" s="100"/>
      <c r="P2815" s="100"/>
      <c r="Q2815" s="100"/>
    </row>
    <row r="2816" spans="1:17" hidden="1" x14ac:dyDescent="0.2">
      <c r="A2816" s="183" t="s">
        <v>850</v>
      </c>
      <c r="B2816" s="164" t="s">
        <v>857</v>
      </c>
      <c r="C2816" s="165">
        <v>43</v>
      </c>
      <c r="D2816" s="164"/>
      <c r="E2816" s="166">
        <v>34</v>
      </c>
      <c r="F2816" s="167"/>
      <c r="G2816" s="167"/>
      <c r="H2816" s="254">
        <f t="shared" ref="H2816:J2817" si="1424">H2817</f>
        <v>2654</v>
      </c>
      <c r="I2816" s="254">
        <f t="shared" si="1424"/>
        <v>0</v>
      </c>
      <c r="J2816" s="254">
        <f t="shared" si="1424"/>
        <v>0</v>
      </c>
      <c r="K2816" s="254">
        <f t="shared" si="1411"/>
        <v>2654</v>
      </c>
      <c r="L2816" s="205"/>
      <c r="M2816" s="205"/>
      <c r="N2816" s="205"/>
      <c r="O2816" s="205"/>
      <c r="P2816" s="205"/>
      <c r="Q2816" s="205"/>
    </row>
    <row r="2817" spans="1:11" hidden="1" x14ac:dyDescent="0.2">
      <c r="A2817" s="117" t="s">
        <v>850</v>
      </c>
      <c r="B2817" s="101" t="s">
        <v>857</v>
      </c>
      <c r="C2817" s="102">
        <v>43</v>
      </c>
      <c r="D2817" s="117"/>
      <c r="E2817" s="112">
        <v>342</v>
      </c>
      <c r="F2817" s="140"/>
      <c r="G2817" s="182"/>
      <c r="H2817" s="107">
        <f t="shared" si="1424"/>
        <v>2654</v>
      </c>
      <c r="I2817" s="107">
        <f t="shared" si="1424"/>
        <v>0</v>
      </c>
      <c r="J2817" s="107">
        <f t="shared" si="1424"/>
        <v>0</v>
      </c>
      <c r="K2817" s="107">
        <f t="shared" si="1411"/>
        <v>2654</v>
      </c>
    </row>
    <row r="2818" spans="1:11" ht="45" hidden="1" x14ac:dyDescent="0.2">
      <c r="A2818" s="95" t="s">
        <v>850</v>
      </c>
      <c r="B2818" s="93" t="s">
        <v>857</v>
      </c>
      <c r="C2818" s="94">
        <v>43</v>
      </c>
      <c r="D2818" s="95" t="s">
        <v>101</v>
      </c>
      <c r="E2818" s="118">
        <v>3423</v>
      </c>
      <c r="F2818" s="141" t="s">
        <v>860</v>
      </c>
      <c r="H2818" s="228">
        <v>2654</v>
      </c>
      <c r="I2818" s="228"/>
      <c r="J2818" s="228"/>
      <c r="K2818" s="228">
        <f t="shared" si="1411"/>
        <v>2654</v>
      </c>
    </row>
    <row r="2819" spans="1:11" s="100" customFormat="1" ht="63" hidden="1" x14ac:dyDescent="0.2">
      <c r="A2819" s="195" t="s">
        <v>850</v>
      </c>
      <c r="B2819" s="170" t="s">
        <v>861</v>
      </c>
      <c r="C2819" s="170"/>
      <c r="D2819" s="170"/>
      <c r="E2819" s="171"/>
      <c r="F2819" s="173" t="s">
        <v>862</v>
      </c>
      <c r="G2819" s="174" t="s">
        <v>652</v>
      </c>
      <c r="H2819" s="248">
        <f>H2832+H2836+H2827+H2820+H2824</f>
        <v>618749</v>
      </c>
      <c r="I2819" s="248">
        <f>I2832+I2836+I2827+I2820+I2824</f>
        <v>0</v>
      </c>
      <c r="J2819" s="248">
        <f>J2832+J2836+J2827+J2820+J2824</f>
        <v>154932</v>
      </c>
      <c r="K2819" s="248">
        <f t="shared" si="1411"/>
        <v>773681</v>
      </c>
    </row>
    <row r="2820" spans="1:11" s="149" customFormat="1" hidden="1" x14ac:dyDescent="0.2">
      <c r="A2820" s="183" t="s">
        <v>850</v>
      </c>
      <c r="B2820" s="164" t="s">
        <v>861</v>
      </c>
      <c r="C2820" s="165">
        <v>51</v>
      </c>
      <c r="D2820" s="164"/>
      <c r="E2820" s="166">
        <v>32</v>
      </c>
      <c r="F2820" s="167"/>
      <c r="G2820" s="167"/>
      <c r="H2820" s="181">
        <f t="shared" ref="H2820:J2820" si="1425">H2821</f>
        <v>0</v>
      </c>
      <c r="I2820" s="181">
        <f t="shared" si="1425"/>
        <v>0</v>
      </c>
      <c r="J2820" s="181">
        <f t="shared" si="1425"/>
        <v>154932</v>
      </c>
      <c r="K2820" s="181">
        <f t="shared" si="1411"/>
        <v>154932</v>
      </c>
    </row>
    <row r="2821" spans="1:11" s="149" customFormat="1" hidden="1" x14ac:dyDescent="0.2">
      <c r="A2821" s="117" t="s">
        <v>850</v>
      </c>
      <c r="B2821" s="101" t="s">
        <v>861</v>
      </c>
      <c r="C2821" s="102">
        <v>51</v>
      </c>
      <c r="D2821" s="117"/>
      <c r="E2821" s="112">
        <v>323</v>
      </c>
      <c r="F2821" s="140"/>
      <c r="G2821" s="182"/>
      <c r="H2821" s="107">
        <f t="shared" ref="H2821:I2821" si="1426">SUM(H2822:H2823)</f>
        <v>0</v>
      </c>
      <c r="I2821" s="107">
        <f t="shared" si="1426"/>
        <v>0</v>
      </c>
      <c r="J2821" s="107">
        <f t="shared" ref="J2821" si="1427">SUM(J2822:J2823)</f>
        <v>154932</v>
      </c>
      <c r="K2821" s="107">
        <f t="shared" si="1411"/>
        <v>154932</v>
      </c>
    </row>
    <row r="2822" spans="1:11" ht="15" hidden="1" x14ac:dyDescent="0.2">
      <c r="A2822" s="95" t="s">
        <v>850</v>
      </c>
      <c r="B2822" s="93" t="s">
        <v>861</v>
      </c>
      <c r="C2822" s="94">
        <v>51</v>
      </c>
      <c r="D2822" s="95" t="s">
        <v>101</v>
      </c>
      <c r="E2822" s="118">
        <v>3233</v>
      </c>
      <c r="F2822" s="141" t="s">
        <v>54</v>
      </c>
      <c r="H2822" s="231">
        <v>0</v>
      </c>
      <c r="I2822" s="231"/>
      <c r="J2822" s="231">
        <v>2877</v>
      </c>
      <c r="K2822" s="231">
        <f t="shared" si="1411"/>
        <v>2877</v>
      </c>
    </row>
    <row r="2823" spans="1:11" ht="15" hidden="1" x14ac:dyDescent="0.2">
      <c r="A2823" s="95" t="s">
        <v>850</v>
      </c>
      <c r="B2823" s="93" t="s">
        <v>861</v>
      </c>
      <c r="C2823" s="94">
        <v>51</v>
      </c>
      <c r="D2823" s="95" t="s">
        <v>101</v>
      </c>
      <c r="E2823" s="118">
        <v>3237</v>
      </c>
      <c r="F2823" s="141" t="s">
        <v>58</v>
      </c>
      <c r="H2823" s="244">
        <v>0</v>
      </c>
      <c r="I2823" s="244"/>
      <c r="J2823" s="244">
        <v>152055</v>
      </c>
      <c r="K2823" s="244">
        <f t="shared" si="1411"/>
        <v>152055</v>
      </c>
    </row>
    <row r="2824" spans="1:11" hidden="1" x14ac:dyDescent="0.2">
      <c r="A2824" s="183" t="s">
        <v>850</v>
      </c>
      <c r="B2824" s="164" t="s">
        <v>861</v>
      </c>
      <c r="C2824" s="165">
        <v>51</v>
      </c>
      <c r="D2824" s="164"/>
      <c r="E2824" s="166">
        <v>42</v>
      </c>
      <c r="F2824" s="167"/>
      <c r="G2824" s="167"/>
      <c r="H2824" s="181">
        <f t="shared" ref="H2824:J2825" si="1428">H2825</f>
        <v>0</v>
      </c>
      <c r="I2824" s="181">
        <f t="shared" si="1428"/>
        <v>0</v>
      </c>
      <c r="J2824" s="181">
        <f t="shared" si="1428"/>
        <v>0</v>
      </c>
      <c r="K2824" s="181">
        <f t="shared" si="1411"/>
        <v>0</v>
      </c>
    </row>
    <row r="2825" spans="1:11" s="100" customFormat="1" hidden="1" x14ac:dyDescent="0.2">
      <c r="A2825" s="117" t="s">
        <v>850</v>
      </c>
      <c r="B2825" s="101" t="s">
        <v>861</v>
      </c>
      <c r="C2825" s="102">
        <v>51</v>
      </c>
      <c r="D2825" s="117"/>
      <c r="E2825" s="112">
        <v>426</v>
      </c>
      <c r="F2825" s="140"/>
      <c r="G2825" s="182"/>
      <c r="H2825" s="107">
        <f t="shared" si="1428"/>
        <v>0</v>
      </c>
      <c r="I2825" s="107">
        <f t="shared" si="1428"/>
        <v>0</v>
      </c>
      <c r="J2825" s="107">
        <f t="shared" si="1428"/>
        <v>0</v>
      </c>
      <c r="K2825" s="107">
        <f t="shared" si="1411"/>
        <v>0</v>
      </c>
    </row>
    <row r="2826" spans="1:11" ht="15" hidden="1" x14ac:dyDescent="0.2">
      <c r="A2826" s="95" t="s">
        <v>850</v>
      </c>
      <c r="B2826" s="93" t="s">
        <v>861</v>
      </c>
      <c r="C2826" s="94">
        <v>51</v>
      </c>
      <c r="D2826" s="95" t="s">
        <v>101</v>
      </c>
      <c r="E2826" s="118">
        <v>4264</v>
      </c>
      <c r="F2826" s="141" t="s">
        <v>831</v>
      </c>
      <c r="H2826" s="228">
        <v>0</v>
      </c>
      <c r="I2826" s="228"/>
      <c r="J2826" s="228"/>
      <c r="K2826" s="228">
        <f t="shared" si="1411"/>
        <v>0</v>
      </c>
    </row>
    <row r="2827" spans="1:11" hidden="1" x14ac:dyDescent="0.2">
      <c r="A2827" s="183" t="s">
        <v>850</v>
      </c>
      <c r="B2827" s="164" t="s">
        <v>861</v>
      </c>
      <c r="C2827" s="165">
        <v>559</v>
      </c>
      <c r="D2827" s="164"/>
      <c r="E2827" s="166">
        <v>31</v>
      </c>
      <c r="F2827" s="167"/>
      <c r="G2827" s="167"/>
      <c r="H2827" s="181">
        <f t="shared" ref="H2827:I2827" si="1429">H2828+H2830</f>
        <v>847</v>
      </c>
      <c r="I2827" s="181">
        <f t="shared" si="1429"/>
        <v>0</v>
      </c>
      <c r="J2827" s="181">
        <f t="shared" ref="J2827" si="1430">J2828+J2830</f>
        <v>0</v>
      </c>
      <c r="K2827" s="181">
        <f t="shared" si="1411"/>
        <v>847</v>
      </c>
    </row>
    <row r="2828" spans="1:11" hidden="1" x14ac:dyDescent="0.2">
      <c r="A2828" s="117" t="s">
        <v>850</v>
      </c>
      <c r="B2828" s="101" t="s">
        <v>861</v>
      </c>
      <c r="C2828" s="102">
        <v>559</v>
      </c>
      <c r="D2828" s="117"/>
      <c r="E2828" s="112">
        <v>311</v>
      </c>
      <c r="F2828" s="140"/>
      <c r="G2828" s="182"/>
      <c r="H2828" s="107">
        <f t="shared" ref="H2828:J2828" si="1431">H2829</f>
        <v>734</v>
      </c>
      <c r="I2828" s="107">
        <f t="shared" si="1431"/>
        <v>0</v>
      </c>
      <c r="J2828" s="107">
        <f t="shared" si="1431"/>
        <v>0</v>
      </c>
      <c r="K2828" s="107">
        <f t="shared" si="1411"/>
        <v>734</v>
      </c>
    </row>
    <row r="2829" spans="1:11" s="138" customFormat="1" ht="15" hidden="1" x14ac:dyDescent="0.2">
      <c r="A2829" s="95" t="s">
        <v>850</v>
      </c>
      <c r="B2829" s="93" t="s">
        <v>861</v>
      </c>
      <c r="C2829" s="94">
        <v>559</v>
      </c>
      <c r="D2829" s="95" t="s">
        <v>101</v>
      </c>
      <c r="E2829" s="118">
        <v>3111</v>
      </c>
      <c r="F2829" s="141" t="s">
        <v>33</v>
      </c>
      <c r="G2829" s="133"/>
      <c r="H2829" s="233">
        <v>734</v>
      </c>
      <c r="I2829" s="233"/>
      <c r="J2829" s="233"/>
      <c r="K2829" s="233">
        <f t="shared" si="1411"/>
        <v>734</v>
      </c>
    </row>
    <row r="2830" spans="1:11" s="138" customFormat="1" hidden="1" x14ac:dyDescent="0.2">
      <c r="A2830" s="117" t="s">
        <v>850</v>
      </c>
      <c r="B2830" s="101" t="s">
        <v>861</v>
      </c>
      <c r="C2830" s="102">
        <v>559</v>
      </c>
      <c r="D2830" s="117"/>
      <c r="E2830" s="112">
        <v>313</v>
      </c>
      <c r="F2830" s="140"/>
      <c r="G2830" s="182"/>
      <c r="H2830" s="107">
        <f t="shared" ref="H2830:J2830" si="1432">H2831</f>
        <v>113</v>
      </c>
      <c r="I2830" s="107">
        <f t="shared" si="1432"/>
        <v>0</v>
      </c>
      <c r="J2830" s="107">
        <f t="shared" si="1432"/>
        <v>0</v>
      </c>
      <c r="K2830" s="107">
        <f t="shared" si="1411"/>
        <v>113</v>
      </c>
    </row>
    <row r="2831" spans="1:11" s="138" customFormat="1" ht="15" hidden="1" x14ac:dyDescent="0.2">
      <c r="A2831" s="95" t="s">
        <v>850</v>
      </c>
      <c r="B2831" s="93" t="s">
        <v>861</v>
      </c>
      <c r="C2831" s="94">
        <v>559</v>
      </c>
      <c r="D2831" s="95" t="s">
        <v>101</v>
      </c>
      <c r="E2831" s="118">
        <v>3132</v>
      </c>
      <c r="F2831" s="141" t="s">
        <v>40</v>
      </c>
      <c r="G2831" s="133"/>
      <c r="H2831" s="228">
        <v>113</v>
      </c>
      <c r="I2831" s="228"/>
      <c r="J2831" s="228"/>
      <c r="K2831" s="228">
        <f t="shared" si="1411"/>
        <v>113</v>
      </c>
    </row>
    <row r="2832" spans="1:11" s="149" customFormat="1" hidden="1" x14ac:dyDescent="0.2">
      <c r="A2832" s="183" t="s">
        <v>850</v>
      </c>
      <c r="B2832" s="164" t="s">
        <v>861</v>
      </c>
      <c r="C2832" s="165">
        <v>559</v>
      </c>
      <c r="D2832" s="164"/>
      <c r="E2832" s="166">
        <v>32</v>
      </c>
      <c r="F2832" s="167"/>
      <c r="G2832" s="167"/>
      <c r="H2832" s="181">
        <f t="shared" ref="H2832:J2832" si="1433">H2833</f>
        <v>252902</v>
      </c>
      <c r="I2832" s="181">
        <f t="shared" si="1433"/>
        <v>0</v>
      </c>
      <c r="J2832" s="181">
        <f t="shared" si="1433"/>
        <v>0</v>
      </c>
      <c r="K2832" s="181">
        <f t="shared" si="1411"/>
        <v>252902</v>
      </c>
    </row>
    <row r="2833" spans="1:11" s="149" customFormat="1" hidden="1" x14ac:dyDescent="0.2">
      <c r="A2833" s="117" t="s">
        <v>850</v>
      </c>
      <c r="B2833" s="101" t="s">
        <v>861</v>
      </c>
      <c r="C2833" s="102">
        <v>559</v>
      </c>
      <c r="D2833" s="117"/>
      <c r="E2833" s="112">
        <v>323</v>
      </c>
      <c r="F2833" s="140"/>
      <c r="G2833" s="182"/>
      <c r="H2833" s="107">
        <f t="shared" ref="H2833:I2833" si="1434">SUM(H2834:H2835)</f>
        <v>252902</v>
      </c>
      <c r="I2833" s="107">
        <f t="shared" si="1434"/>
        <v>0</v>
      </c>
      <c r="J2833" s="107">
        <f t="shared" ref="J2833" si="1435">SUM(J2834:J2835)</f>
        <v>0</v>
      </c>
      <c r="K2833" s="107">
        <f t="shared" si="1411"/>
        <v>252902</v>
      </c>
    </row>
    <row r="2834" spans="1:11" ht="15" hidden="1" x14ac:dyDescent="0.2">
      <c r="A2834" s="95" t="s">
        <v>850</v>
      </c>
      <c r="B2834" s="93" t="s">
        <v>861</v>
      </c>
      <c r="C2834" s="94">
        <v>559</v>
      </c>
      <c r="D2834" s="95" t="s">
        <v>101</v>
      </c>
      <c r="E2834" s="118">
        <v>3233</v>
      </c>
      <c r="F2834" s="141" t="s">
        <v>54</v>
      </c>
      <c r="H2834" s="231">
        <v>3384</v>
      </c>
      <c r="I2834" s="231"/>
      <c r="J2834" s="231"/>
      <c r="K2834" s="231">
        <f t="shared" si="1411"/>
        <v>3384</v>
      </c>
    </row>
    <row r="2835" spans="1:11" ht="15" hidden="1" x14ac:dyDescent="0.2">
      <c r="A2835" s="95" t="s">
        <v>850</v>
      </c>
      <c r="B2835" s="93" t="s">
        <v>861</v>
      </c>
      <c r="C2835" s="94">
        <v>559</v>
      </c>
      <c r="D2835" s="95" t="s">
        <v>101</v>
      </c>
      <c r="E2835" s="118">
        <v>3237</v>
      </c>
      <c r="F2835" s="141" t="s">
        <v>58</v>
      </c>
      <c r="H2835" s="244">
        <v>249518</v>
      </c>
      <c r="I2835" s="244"/>
      <c r="J2835" s="244"/>
      <c r="K2835" s="244">
        <f t="shared" si="1411"/>
        <v>249518</v>
      </c>
    </row>
    <row r="2836" spans="1:11" hidden="1" x14ac:dyDescent="0.2">
      <c r="A2836" s="183" t="s">
        <v>850</v>
      </c>
      <c r="B2836" s="164" t="s">
        <v>861</v>
      </c>
      <c r="C2836" s="165">
        <v>559</v>
      </c>
      <c r="D2836" s="164"/>
      <c r="E2836" s="166">
        <v>42</v>
      </c>
      <c r="F2836" s="167"/>
      <c r="G2836" s="167"/>
      <c r="H2836" s="181">
        <f t="shared" ref="H2836:J2837" si="1436">H2837</f>
        <v>365000</v>
      </c>
      <c r="I2836" s="181">
        <f t="shared" si="1436"/>
        <v>0</v>
      </c>
      <c r="J2836" s="181">
        <f t="shared" si="1436"/>
        <v>0</v>
      </c>
      <c r="K2836" s="181">
        <f t="shared" si="1411"/>
        <v>365000</v>
      </c>
    </row>
    <row r="2837" spans="1:11" s="100" customFormat="1" hidden="1" x14ac:dyDescent="0.2">
      <c r="A2837" s="117" t="s">
        <v>850</v>
      </c>
      <c r="B2837" s="101" t="s">
        <v>861</v>
      </c>
      <c r="C2837" s="102">
        <v>559</v>
      </c>
      <c r="D2837" s="117"/>
      <c r="E2837" s="112">
        <v>426</v>
      </c>
      <c r="F2837" s="140"/>
      <c r="G2837" s="182"/>
      <c r="H2837" s="107">
        <f t="shared" si="1436"/>
        <v>365000</v>
      </c>
      <c r="I2837" s="107">
        <f t="shared" si="1436"/>
        <v>0</v>
      </c>
      <c r="J2837" s="107">
        <f t="shared" si="1436"/>
        <v>0</v>
      </c>
      <c r="K2837" s="107">
        <f t="shared" si="1411"/>
        <v>365000</v>
      </c>
    </row>
    <row r="2838" spans="1:11" ht="15" hidden="1" x14ac:dyDescent="0.2">
      <c r="A2838" s="95" t="s">
        <v>850</v>
      </c>
      <c r="B2838" s="93" t="s">
        <v>861</v>
      </c>
      <c r="C2838" s="94">
        <v>559</v>
      </c>
      <c r="D2838" s="95" t="s">
        <v>101</v>
      </c>
      <c r="E2838" s="118">
        <v>4264</v>
      </c>
      <c r="F2838" s="141" t="s">
        <v>831</v>
      </c>
      <c r="H2838" s="228">
        <v>365000</v>
      </c>
      <c r="I2838" s="228"/>
      <c r="J2838" s="228"/>
      <c r="K2838" s="228">
        <f t="shared" si="1411"/>
        <v>365000</v>
      </c>
    </row>
    <row r="2839" spans="1:11" ht="56.25" hidden="1" x14ac:dyDescent="0.2">
      <c r="A2839" s="195" t="s">
        <v>850</v>
      </c>
      <c r="B2839" s="170" t="s">
        <v>863</v>
      </c>
      <c r="C2839" s="170"/>
      <c r="D2839" s="170"/>
      <c r="E2839" s="171"/>
      <c r="F2839" s="173" t="s">
        <v>864</v>
      </c>
      <c r="G2839" s="174" t="s">
        <v>659</v>
      </c>
      <c r="H2839" s="180">
        <f>H2840</f>
        <v>71670</v>
      </c>
      <c r="I2839" s="180">
        <f>I2840</f>
        <v>0</v>
      </c>
      <c r="J2839" s="180">
        <f>J2840</f>
        <v>0</v>
      </c>
      <c r="K2839" s="180">
        <f t="shared" si="1411"/>
        <v>71670</v>
      </c>
    </row>
    <row r="2840" spans="1:11" hidden="1" x14ac:dyDescent="0.2">
      <c r="A2840" s="183">
        <v>51263</v>
      </c>
      <c r="B2840" s="183" t="s">
        <v>863</v>
      </c>
      <c r="C2840" s="165">
        <v>581</v>
      </c>
      <c r="D2840" s="183" t="s">
        <v>718</v>
      </c>
      <c r="E2840" s="166">
        <v>42</v>
      </c>
      <c r="F2840" s="167" t="s">
        <v>718</v>
      </c>
      <c r="G2840" s="167"/>
      <c r="H2840" s="181">
        <f t="shared" ref="H2840:J2841" si="1437">H2841</f>
        <v>71670</v>
      </c>
      <c r="I2840" s="181">
        <f t="shared" si="1437"/>
        <v>0</v>
      </c>
      <c r="J2840" s="181">
        <f t="shared" si="1437"/>
        <v>0</v>
      </c>
      <c r="K2840" s="181">
        <f t="shared" si="1411"/>
        <v>71670</v>
      </c>
    </row>
    <row r="2841" spans="1:11" hidden="1" x14ac:dyDescent="0.2">
      <c r="A2841" s="117">
        <v>51263</v>
      </c>
      <c r="B2841" s="117" t="s">
        <v>863</v>
      </c>
      <c r="C2841" s="102">
        <v>581</v>
      </c>
      <c r="D2841" s="117" t="s">
        <v>718</v>
      </c>
      <c r="E2841" s="104">
        <v>421</v>
      </c>
      <c r="F2841" s="140" t="s">
        <v>718</v>
      </c>
      <c r="H2841" s="107">
        <f t="shared" si="1437"/>
        <v>71670</v>
      </c>
      <c r="I2841" s="107">
        <f t="shared" si="1437"/>
        <v>0</v>
      </c>
      <c r="J2841" s="107">
        <f t="shared" si="1437"/>
        <v>0</v>
      </c>
      <c r="K2841" s="107">
        <f t="shared" si="1411"/>
        <v>71670</v>
      </c>
    </row>
    <row r="2842" spans="1:11" ht="15" hidden="1" x14ac:dyDescent="0.2">
      <c r="A2842" s="95">
        <v>51263</v>
      </c>
      <c r="B2842" s="95" t="s">
        <v>863</v>
      </c>
      <c r="C2842" s="94">
        <v>581</v>
      </c>
      <c r="D2842" s="95" t="s">
        <v>101</v>
      </c>
      <c r="E2842" s="109">
        <v>4214</v>
      </c>
      <c r="F2842" s="141" t="s">
        <v>500</v>
      </c>
      <c r="H2842" s="231">
        <v>71670</v>
      </c>
      <c r="I2842" s="231"/>
      <c r="J2842" s="231"/>
      <c r="K2842" s="231">
        <f t="shared" si="1411"/>
        <v>71670</v>
      </c>
    </row>
    <row r="2843" spans="1:11" s="223" customFormat="1" ht="78.75" hidden="1" x14ac:dyDescent="0.2">
      <c r="A2843" s="195" t="s">
        <v>850</v>
      </c>
      <c r="B2843" s="170" t="s">
        <v>865</v>
      </c>
      <c r="C2843" s="170"/>
      <c r="D2843" s="170"/>
      <c r="E2843" s="171"/>
      <c r="F2843" s="173" t="s">
        <v>866</v>
      </c>
      <c r="G2843" s="174" t="s">
        <v>659</v>
      </c>
      <c r="H2843" s="180">
        <f>H2844+H2848+H2851</f>
        <v>2128145</v>
      </c>
      <c r="I2843" s="180">
        <f>I2844+I2848+I2851</f>
        <v>0</v>
      </c>
      <c r="J2843" s="180">
        <f>J2844+J2848+J2851</f>
        <v>0</v>
      </c>
      <c r="K2843" s="180">
        <f t="shared" ref="K2843:K2907" si="1438">H2843-I2843+J2843</f>
        <v>2128145</v>
      </c>
    </row>
    <row r="2844" spans="1:11" s="207" customFormat="1" hidden="1" x14ac:dyDescent="0.2">
      <c r="A2844" s="183">
        <v>51263</v>
      </c>
      <c r="B2844" s="183" t="s">
        <v>865</v>
      </c>
      <c r="C2844" s="165">
        <v>581</v>
      </c>
      <c r="D2844" s="183" t="s">
        <v>718</v>
      </c>
      <c r="E2844" s="166">
        <v>32</v>
      </c>
      <c r="F2844" s="167" t="s">
        <v>718</v>
      </c>
      <c r="G2844" s="167"/>
      <c r="H2844" s="181">
        <f t="shared" ref="H2844:J2844" si="1439">H2845</f>
        <v>23539</v>
      </c>
      <c r="I2844" s="181">
        <f t="shared" si="1439"/>
        <v>0</v>
      </c>
      <c r="J2844" s="181">
        <f t="shared" si="1439"/>
        <v>0</v>
      </c>
      <c r="K2844" s="181">
        <f t="shared" si="1438"/>
        <v>23539</v>
      </c>
    </row>
    <row r="2845" spans="1:11" s="207" customFormat="1" hidden="1" x14ac:dyDescent="0.2">
      <c r="A2845" s="117">
        <v>51263</v>
      </c>
      <c r="B2845" s="117" t="s">
        <v>865</v>
      </c>
      <c r="C2845" s="102">
        <v>581</v>
      </c>
      <c r="D2845" s="117" t="s">
        <v>718</v>
      </c>
      <c r="E2845" s="104">
        <v>323</v>
      </c>
      <c r="F2845" s="140" t="s">
        <v>718</v>
      </c>
      <c r="G2845" s="133"/>
      <c r="H2845" s="107">
        <f t="shared" ref="H2845:I2845" si="1440">H2847+H2846</f>
        <v>23539</v>
      </c>
      <c r="I2845" s="107">
        <f t="shared" si="1440"/>
        <v>0</v>
      </c>
      <c r="J2845" s="107">
        <f t="shared" ref="J2845" si="1441">J2847+J2846</f>
        <v>0</v>
      </c>
      <c r="K2845" s="107">
        <f t="shared" si="1438"/>
        <v>23539</v>
      </c>
    </row>
    <row r="2846" spans="1:11" s="223" customFormat="1" hidden="1" x14ac:dyDescent="0.2">
      <c r="A2846" s="95">
        <v>51263</v>
      </c>
      <c r="B2846" s="95" t="s">
        <v>865</v>
      </c>
      <c r="C2846" s="94">
        <v>581</v>
      </c>
      <c r="D2846" s="95" t="s">
        <v>101</v>
      </c>
      <c r="E2846" s="109">
        <v>3233</v>
      </c>
      <c r="F2846" s="141" t="s">
        <v>54</v>
      </c>
      <c r="G2846" s="133"/>
      <c r="H2846" s="231">
        <v>6330</v>
      </c>
      <c r="I2846" s="231"/>
      <c r="J2846" s="231"/>
      <c r="K2846" s="231">
        <f t="shared" si="1438"/>
        <v>6330</v>
      </c>
    </row>
    <row r="2847" spans="1:11" s="207" customFormat="1" ht="15" hidden="1" x14ac:dyDescent="0.2">
      <c r="A2847" s="95">
        <v>51263</v>
      </c>
      <c r="B2847" s="95" t="s">
        <v>865</v>
      </c>
      <c r="C2847" s="94">
        <v>581</v>
      </c>
      <c r="D2847" s="95" t="s">
        <v>101</v>
      </c>
      <c r="E2847" s="109">
        <v>3237</v>
      </c>
      <c r="F2847" s="141" t="s">
        <v>58</v>
      </c>
      <c r="G2847" s="133"/>
      <c r="H2847" s="231">
        <v>17209</v>
      </c>
      <c r="I2847" s="231"/>
      <c r="J2847" s="231"/>
      <c r="K2847" s="231">
        <f t="shared" si="1438"/>
        <v>17209</v>
      </c>
    </row>
    <row r="2848" spans="1:11" s="223" customFormat="1" hidden="1" x14ac:dyDescent="0.2">
      <c r="A2848" s="183">
        <v>51263</v>
      </c>
      <c r="B2848" s="183" t="s">
        <v>865</v>
      </c>
      <c r="C2848" s="165">
        <v>581</v>
      </c>
      <c r="D2848" s="183" t="s">
        <v>718</v>
      </c>
      <c r="E2848" s="166">
        <v>42</v>
      </c>
      <c r="F2848" s="167" t="s">
        <v>718</v>
      </c>
      <c r="G2848" s="167"/>
      <c r="H2848" s="181">
        <f t="shared" ref="H2848:J2849" si="1442">H2849</f>
        <v>759830</v>
      </c>
      <c r="I2848" s="181">
        <f t="shared" si="1442"/>
        <v>0</v>
      </c>
      <c r="J2848" s="181">
        <f t="shared" si="1442"/>
        <v>0</v>
      </c>
      <c r="K2848" s="181">
        <f t="shared" si="1438"/>
        <v>759830</v>
      </c>
    </row>
    <row r="2849" spans="1:11" s="225" customFormat="1" hidden="1" x14ac:dyDescent="0.2">
      <c r="A2849" s="117">
        <v>51263</v>
      </c>
      <c r="B2849" s="117" t="s">
        <v>865</v>
      </c>
      <c r="C2849" s="102">
        <v>581</v>
      </c>
      <c r="D2849" s="117" t="s">
        <v>718</v>
      </c>
      <c r="E2849" s="104">
        <v>421</v>
      </c>
      <c r="F2849" s="140" t="s">
        <v>718</v>
      </c>
      <c r="G2849" s="133"/>
      <c r="H2849" s="107">
        <f t="shared" si="1442"/>
        <v>759830</v>
      </c>
      <c r="I2849" s="107">
        <f t="shared" si="1442"/>
        <v>0</v>
      </c>
      <c r="J2849" s="107">
        <f t="shared" si="1442"/>
        <v>0</v>
      </c>
      <c r="K2849" s="107">
        <f t="shared" si="1438"/>
        <v>759830</v>
      </c>
    </row>
    <row r="2850" spans="1:11" s="225" customFormat="1" hidden="1" x14ac:dyDescent="0.2">
      <c r="A2850" s="95">
        <v>51263</v>
      </c>
      <c r="B2850" s="95" t="s">
        <v>865</v>
      </c>
      <c r="C2850" s="94">
        <v>581</v>
      </c>
      <c r="D2850" s="95" t="s">
        <v>101</v>
      </c>
      <c r="E2850" s="109">
        <v>4214</v>
      </c>
      <c r="F2850" s="141" t="s">
        <v>500</v>
      </c>
      <c r="G2850" s="133"/>
      <c r="H2850" s="231">
        <v>759830</v>
      </c>
      <c r="I2850" s="231"/>
      <c r="J2850" s="231"/>
      <c r="K2850" s="231">
        <f t="shared" si="1438"/>
        <v>759830</v>
      </c>
    </row>
    <row r="2851" spans="1:11" s="207" customFormat="1" hidden="1" x14ac:dyDescent="0.2">
      <c r="A2851" s="183">
        <v>51263</v>
      </c>
      <c r="B2851" s="183" t="s">
        <v>865</v>
      </c>
      <c r="C2851" s="165">
        <v>581</v>
      </c>
      <c r="D2851" s="183" t="s">
        <v>718</v>
      </c>
      <c r="E2851" s="166">
        <v>45</v>
      </c>
      <c r="F2851" s="167" t="s">
        <v>718</v>
      </c>
      <c r="G2851" s="167"/>
      <c r="H2851" s="181">
        <f t="shared" ref="H2851:J2852" si="1443">H2852</f>
        <v>1344776</v>
      </c>
      <c r="I2851" s="181">
        <f t="shared" si="1443"/>
        <v>0</v>
      </c>
      <c r="J2851" s="181">
        <f t="shared" si="1443"/>
        <v>0</v>
      </c>
      <c r="K2851" s="181">
        <f t="shared" si="1438"/>
        <v>1344776</v>
      </c>
    </row>
    <row r="2852" spans="1:11" s="223" customFormat="1" hidden="1" x14ac:dyDescent="0.2">
      <c r="A2852" s="117">
        <v>51263</v>
      </c>
      <c r="B2852" s="117" t="s">
        <v>865</v>
      </c>
      <c r="C2852" s="102">
        <v>581</v>
      </c>
      <c r="D2852" s="117" t="s">
        <v>718</v>
      </c>
      <c r="E2852" s="104">
        <v>451</v>
      </c>
      <c r="F2852" s="140" t="s">
        <v>718</v>
      </c>
      <c r="G2852" s="133"/>
      <c r="H2852" s="107">
        <f t="shared" si="1443"/>
        <v>1344776</v>
      </c>
      <c r="I2852" s="107">
        <f t="shared" si="1443"/>
        <v>0</v>
      </c>
      <c r="J2852" s="107">
        <f t="shared" si="1443"/>
        <v>0</v>
      </c>
      <c r="K2852" s="107">
        <f t="shared" si="1438"/>
        <v>1344776</v>
      </c>
    </row>
    <row r="2853" spans="1:11" s="207" customFormat="1" ht="30" hidden="1" x14ac:dyDescent="0.2">
      <c r="A2853" s="95">
        <v>51263</v>
      </c>
      <c r="B2853" s="95" t="s">
        <v>865</v>
      </c>
      <c r="C2853" s="94">
        <v>581</v>
      </c>
      <c r="D2853" s="95" t="s">
        <v>101</v>
      </c>
      <c r="E2853" s="109">
        <v>4511</v>
      </c>
      <c r="F2853" s="141" t="s">
        <v>856</v>
      </c>
      <c r="G2853" s="133"/>
      <c r="H2853" s="231">
        <v>1344776</v>
      </c>
      <c r="I2853" s="231"/>
      <c r="J2853" s="231"/>
      <c r="K2853" s="231">
        <f t="shared" si="1438"/>
        <v>1344776</v>
      </c>
    </row>
    <row r="2854" spans="1:11" s="100" customFormat="1" hidden="1" x14ac:dyDescent="0.2">
      <c r="A2854" s="198" t="s">
        <v>867</v>
      </c>
      <c r="B2854" s="371" t="s">
        <v>868</v>
      </c>
      <c r="C2854" s="371"/>
      <c r="D2854" s="371"/>
      <c r="E2854" s="371"/>
      <c r="F2854" s="144" t="s">
        <v>869</v>
      </c>
      <c r="G2854" s="116"/>
      <c r="H2854" s="245">
        <f>H2855+H2906</f>
        <v>337830</v>
      </c>
      <c r="I2854" s="245">
        <f>I2855+I2906</f>
        <v>19428</v>
      </c>
      <c r="J2854" s="245">
        <f>J2855+J2906</f>
        <v>19430</v>
      </c>
      <c r="K2854" s="245">
        <f t="shared" si="1438"/>
        <v>337832</v>
      </c>
    </row>
    <row r="2855" spans="1:11" ht="33.75" hidden="1" x14ac:dyDescent="0.2">
      <c r="A2855" s="195" t="s">
        <v>867</v>
      </c>
      <c r="B2855" s="170" t="s">
        <v>870</v>
      </c>
      <c r="C2855" s="170"/>
      <c r="D2855" s="170"/>
      <c r="E2855" s="171"/>
      <c r="F2855" s="173" t="s">
        <v>823</v>
      </c>
      <c r="G2855" s="174" t="s">
        <v>652</v>
      </c>
      <c r="H2855" s="248">
        <f>H2856+H2865+H2895+H2900</f>
        <v>207830</v>
      </c>
      <c r="I2855" s="248">
        <f>I2856+I2865+I2895+I2900</f>
        <v>19428</v>
      </c>
      <c r="J2855" s="248">
        <f>J2856+J2865+J2895+J2900</f>
        <v>19430</v>
      </c>
      <c r="K2855" s="248">
        <f t="shared" si="1438"/>
        <v>207832</v>
      </c>
    </row>
    <row r="2856" spans="1:11" hidden="1" x14ac:dyDescent="0.2">
      <c r="A2856" s="183" t="s">
        <v>867</v>
      </c>
      <c r="B2856" s="164" t="s">
        <v>870</v>
      </c>
      <c r="C2856" s="165">
        <v>43</v>
      </c>
      <c r="D2856" s="164"/>
      <c r="E2856" s="166">
        <v>31</v>
      </c>
      <c r="F2856" s="167"/>
      <c r="G2856" s="167"/>
      <c r="H2856" s="181">
        <f t="shared" ref="H2856:I2856" si="1444">H2857+H2861+H2863</f>
        <v>93880</v>
      </c>
      <c r="I2856" s="181">
        <f t="shared" si="1444"/>
        <v>0</v>
      </c>
      <c r="J2856" s="181">
        <f t="shared" ref="J2856" si="1445">J2857+J2861+J2863</f>
        <v>9422</v>
      </c>
      <c r="K2856" s="181">
        <f t="shared" si="1438"/>
        <v>103302</v>
      </c>
    </row>
    <row r="2857" spans="1:11" hidden="1" x14ac:dyDescent="0.2">
      <c r="A2857" s="117" t="s">
        <v>867</v>
      </c>
      <c r="B2857" s="101" t="s">
        <v>870</v>
      </c>
      <c r="C2857" s="102">
        <v>43</v>
      </c>
      <c r="D2857" s="117"/>
      <c r="E2857" s="112">
        <v>311</v>
      </c>
      <c r="F2857" s="140"/>
      <c r="G2857" s="182"/>
      <c r="H2857" s="107">
        <f t="shared" ref="H2857:I2857" si="1446">H2858+H2859+H2860</f>
        <v>72480</v>
      </c>
      <c r="I2857" s="107">
        <f t="shared" si="1446"/>
        <v>0</v>
      </c>
      <c r="J2857" s="107">
        <f t="shared" ref="J2857" si="1447">J2858+J2859+J2860</f>
        <v>8932</v>
      </c>
      <c r="K2857" s="107">
        <f t="shared" si="1438"/>
        <v>81412</v>
      </c>
    </row>
    <row r="2858" spans="1:11" ht="15" hidden="1" x14ac:dyDescent="0.2">
      <c r="A2858" s="95" t="s">
        <v>867</v>
      </c>
      <c r="B2858" s="93" t="s">
        <v>870</v>
      </c>
      <c r="C2858" s="94">
        <v>43</v>
      </c>
      <c r="D2858" s="95" t="s">
        <v>101</v>
      </c>
      <c r="E2858" s="118">
        <v>3111</v>
      </c>
      <c r="F2858" s="141" t="s">
        <v>33</v>
      </c>
      <c r="H2858" s="228">
        <v>70000</v>
      </c>
      <c r="I2858" s="228"/>
      <c r="J2858" s="228">
        <v>8932</v>
      </c>
      <c r="K2858" s="228">
        <f t="shared" si="1438"/>
        <v>78932</v>
      </c>
    </row>
    <row r="2859" spans="1:11" ht="15" hidden="1" x14ac:dyDescent="0.2">
      <c r="A2859" s="95" t="s">
        <v>867</v>
      </c>
      <c r="B2859" s="93" t="s">
        <v>870</v>
      </c>
      <c r="C2859" s="94">
        <v>43</v>
      </c>
      <c r="D2859" s="95" t="s">
        <v>101</v>
      </c>
      <c r="E2859" s="118">
        <v>3112</v>
      </c>
      <c r="F2859" s="141" t="s">
        <v>871</v>
      </c>
      <c r="H2859" s="228">
        <v>2180</v>
      </c>
      <c r="I2859" s="228"/>
      <c r="J2859" s="228"/>
      <c r="K2859" s="228">
        <f t="shared" si="1438"/>
        <v>2180</v>
      </c>
    </row>
    <row r="2860" spans="1:11" ht="15" hidden="1" x14ac:dyDescent="0.2">
      <c r="A2860" s="95" t="s">
        <v>867</v>
      </c>
      <c r="B2860" s="93" t="s">
        <v>870</v>
      </c>
      <c r="C2860" s="94">
        <v>43</v>
      </c>
      <c r="D2860" s="95" t="s">
        <v>101</v>
      </c>
      <c r="E2860" s="118">
        <v>3113</v>
      </c>
      <c r="F2860" s="141" t="s">
        <v>35</v>
      </c>
      <c r="H2860" s="228">
        <v>300</v>
      </c>
      <c r="I2860" s="228"/>
      <c r="J2860" s="228"/>
      <c r="K2860" s="228">
        <f t="shared" si="1438"/>
        <v>300</v>
      </c>
    </row>
    <row r="2861" spans="1:11" hidden="1" x14ac:dyDescent="0.2">
      <c r="A2861" s="117" t="s">
        <v>867</v>
      </c>
      <c r="B2861" s="101" t="s">
        <v>870</v>
      </c>
      <c r="C2861" s="102">
        <v>43</v>
      </c>
      <c r="D2861" s="117"/>
      <c r="E2861" s="104">
        <v>312</v>
      </c>
      <c r="F2861" s="140"/>
      <c r="G2861" s="182"/>
      <c r="H2861" s="107">
        <f t="shared" ref="H2861:J2861" si="1448">H2862</f>
        <v>8400</v>
      </c>
      <c r="I2861" s="107">
        <f t="shared" si="1448"/>
        <v>0</v>
      </c>
      <c r="J2861" s="107">
        <f t="shared" si="1448"/>
        <v>0</v>
      </c>
      <c r="K2861" s="107">
        <f t="shared" si="1438"/>
        <v>8400</v>
      </c>
    </row>
    <row r="2862" spans="1:11" ht="15" hidden="1" x14ac:dyDescent="0.2">
      <c r="A2862" s="95" t="s">
        <v>867</v>
      </c>
      <c r="B2862" s="93" t="s">
        <v>870</v>
      </c>
      <c r="C2862" s="94">
        <v>43</v>
      </c>
      <c r="D2862" s="95" t="s">
        <v>101</v>
      </c>
      <c r="E2862" s="137">
        <v>3121</v>
      </c>
      <c r="F2862" s="142" t="s">
        <v>38</v>
      </c>
      <c r="H2862" s="228">
        <v>8400</v>
      </c>
      <c r="I2862" s="228"/>
      <c r="J2862" s="228"/>
      <c r="K2862" s="228">
        <f t="shared" si="1438"/>
        <v>8400</v>
      </c>
    </row>
    <row r="2863" spans="1:11" hidden="1" x14ac:dyDescent="0.2">
      <c r="A2863" s="117" t="s">
        <v>867</v>
      </c>
      <c r="B2863" s="101" t="s">
        <v>870</v>
      </c>
      <c r="C2863" s="102">
        <v>43</v>
      </c>
      <c r="D2863" s="117"/>
      <c r="E2863" s="104">
        <v>313</v>
      </c>
      <c r="F2863" s="140"/>
      <c r="G2863" s="182"/>
      <c r="H2863" s="107">
        <f t="shared" ref="H2863:J2863" si="1449">H2864</f>
        <v>13000</v>
      </c>
      <c r="I2863" s="107">
        <f t="shared" si="1449"/>
        <v>0</v>
      </c>
      <c r="J2863" s="107">
        <f t="shared" si="1449"/>
        <v>490</v>
      </c>
      <c r="K2863" s="107">
        <f t="shared" si="1438"/>
        <v>13490</v>
      </c>
    </row>
    <row r="2864" spans="1:11" ht="15" hidden="1" x14ac:dyDescent="0.2">
      <c r="A2864" s="95" t="s">
        <v>867</v>
      </c>
      <c r="B2864" s="93" t="s">
        <v>870</v>
      </c>
      <c r="C2864" s="94">
        <v>43</v>
      </c>
      <c r="D2864" s="95" t="s">
        <v>101</v>
      </c>
      <c r="E2864" s="137">
        <v>3132</v>
      </c>
      <c r="F2864" s="142" t="s">
        <v>40</v>
      </c>
      <c r="H2864" s="228">
        <v>13000</v>
      </c>
      <c r="I2864" s="228"/>
      <c r="J2864" s="228">
        <v>490</v>
      </c>
      <c r="K2864" s="228">
        <f t="shared" si="1438"/>
        <v>13490</v>
      </c>
    </row>
    <row r="2865" spans="1:11" hidden="1" x14ac:dyDescent="0.2">
      <c r="A2865" s="183" t="s">
        <v>867</v>
      </c>
      <c r="B2865" s="164" t="s">
        <v>870</v>
      </c>
      <c r="C2865" s="165">
        <v>43</v>
      </c>
      <c r="D2865" s="164"/>
      <c r="E2865" s="166">
        <v>32</v>
      </c>
      <c r="F2865" s="167"/>
      <c r="G2865" s="167"/>
      <c r="H2865" s="181">
        <f t="shared" ref="H2865:I2865" si="1450">H2866+H2871+H2877+H2887</f>
        <v>109300</v>
      </c>
      <c r="I2865" s="181">
        <f t="shared" si="1450"/>
        <v>16978</v>
      </c>
      <c r="J2865" s="181">
        <f t="shared" ref="J2865" si="1451">J2866+J2871+J2877+J2887</f>
        <v>9650</v>
      </c>
      <c r="K2865" s="181">
        <f t="shared" si="1438"/>
        <v>101972</v>
      </c>
    </row>
    <row r="2866" spans="1:11" hidden="1" x14ac:dyDescent="0.2">
      <c r="A2866" s="117" t="s">
        <v>867</v>
      </c>
      <c r="B2866" s="101" t="s">
        <v>870</v>
      </c>
      <c r="C2866" s="102">
        <v>43</v>
      </c>
      <c r="D2866" s="117"/>
      <c r="E2866" s="112">
        <v>321</v>
      </c>
      <c r="F2866" s="140"/>
      <c r="G2866" s="182"/>
      <c r="H2866" s="107">
        <f t="shared" ref="H2866:I2866" si="1452">SUM(H2867:H2870)</f>
        <v>18000</v>
      </c>
      <c r="I2866" s="107">
        <f t="shared" si="1452"/>
        <v>1000</v>
      </c>
      <c r="J2866" s="107">
        <f t="shared" ref="J2866" si="1453">SUM(J2867:J2870)</f>
        <v>1700</v>
      </c>
      <c r="K2866" s="107">
        <f t="shared" si="1438"/>
        <v>18700</v>
      </c>
    </row>
    <row r="2867" spans="1:11" ht="15" hidden="1" x14ac:dyDescent="0.2">
      <c r="A2867" s="95" t="s">
        <v>867</v>
      </c>
      <c r="B2867" s="93" t="s">
        <v>870</v>
      </c>
      <c r="C2867" s="94">
        <v>43</v>
      </c>
      <c r="D2867" s="95" t="s">
        <v>101</v>
      </c>
      <c r="E2867" s="118">
        <v>3211</v>
      </c>
      <c r="F2867" s="141" t="s">
        <v>42</v>
      </c>
      <c r="H2867" s="228">
        <v>2000</v>
      </c>
      <c r="I2867" s="228"/>
      <c r="J2867" s="228">
        <v>400</v>
      </c>
      <c r="K2867" s="228">
        <f t="shared" si="1438"/>
        <v>2400</v>
      </c>
    </row>
    <row r="2868" spans="1:11" ht="30" hidden="1" x14ac:dyDescent="0.2">
      <c r="A2868" s="95" t="s">
        <v>867</v>
      </c>
      <c r="B2868" s="93" t="s">
        <v>870</v>
      </c>
      <c r="C2868" s="94">
        <v>43</v>
      </c>
      <c r="D2868" s="95" t="s">
        <v>101</v>
      </c>
      <c r="E2868" s="118">
        <v>3212</v>
      </c>
      <c r="F2868" s="141" t="s">
        <v>43</v>
      </c>
      <c r="H2868" s="228">
        <v>8000</v>
      </c>
      <c r="I2868" s="228"/>
      <c r="J2868" s="228"/>
      <c r="K2868" s="228">
        <f t="shared" si="1438"/>
        <v>8000</v>
      </c>
    </row>
    <row r="2869" spans="1:11" ht="15" hidden="1" x14ac:dyDescent="0.2">
      <c r="A2869" s="95" t="s">
        <v>867</v>
      </c>
      <c r="B2869" s="93" t="s">
        <v>870</v>
      </c>
      <c r="C2869" s="94">
        <v>43</v>
      </c>
      <c r="D2869" s="95" t="s">
        <v>101</v>
      </c>
      <c r="E2869" s="118">
        <v>3213</v>
      </c>
      <c r="F2869" s="141" t="s">
        <v>44</v>
      </c>
      <c r="H2869" s="228">
        <v>2000</v>
      </c>
      <c r="I2869" s="228">
        <v>1000</v>
      </c>
      <c r="J2869" s="228"/>
      <c r="K2869" s="228">
        <f t="shared" si="1438"/>
        <v>1000</v>
      </c>
    </row>
    <row r="2870" spans="1:11" ht="15" hidden="1" x14ac:dyDescent="0.2">
      <c r="A2870" s="95" t="s">
        <v>867</v>
      </c>
      <c r="B2870" s="93" t="s">
        <v>870</v>
      </c>
      <c r="C2870" s="94">
        <v>43</v>
      </c>
      <c r="D2870" s="95" t="s">
        <v>101</v>
      </c>
      <c r="E2870" s="118">
        <v>3214</v>
      </c>
      <c r="F2870" s="141" t="s">
        <v>45</v>
      </c>
      <c r="H2870" s="228">
        <v>6000</v>
      </c>
      <c r="I2870" s="228"/>
      <c r="J2870" s="228">
        <v>1300</v>
      </c>
      <c r="K2870" s="228">
        <f t="shared" si="1438"/>
        <v>7300</v>
      </c>
    </row>
    <row r="2871" spans="1:11" hidden="1" x14ac:dyDescent="0.2">
      <c r="A2871" s="117" t="s">
        <v>867</v>
      </c>
      <c r="B2871" s="101" t="s">
        <v>870</v>
      </c>
      <c r="C2871" s="102">
        <v>43</v>
      </c>
      <c r="D2871" s="117"/>
      <c r="E2871" s="112">
        <v>322</v>
      </c>
      <c r="F2871" s="140"/>
      <c r="G2871" s="182"/>
      <c r="H2871" s="107">
        <f t="shared" ref="H2871:I2871" si="1454">SUM(H2872:H2876)</f>
        <v>35200</v>
      </c>
      <c r="I2871" s="107">
        <f t="shared" si="1454"/>
        <v>3923</v>
      </c>
      <c r="J2871" s="107">
        <f t="shared" ref="J2871" si="1455">SUM(J2872:J2876)</f>
        <v>28</v>
      </c>
      <c r="K2871" s="107">
        <f t="shared" si="1438"/>
        <v>31305</v>
      </c>
    </row>
    <row r="2872" spans="1:11" ht="15" hidden="1" x14ac:dyDescent="0.2">
      <c r="A2872" s="95" t="s">
        <v>867</v>
      </c>
      <c r="B2872" s="93" t="s">
        <v>870</v>
      </c>
      <c r="C2872" s="94">
        <v>43</v>
      </c>
      <c r="D2872" s="95" t="s">
        <v>101</v>
      </c>
      <c r="E2872" s="118">
        <v>3221</v>
      </c>
      <c r="F2872" s="141" t="s">
        <v>297</v>
      </c>
      <c r="H2872" s="228">
        <v>6600</v>
      </c>
      <c r="I2872" s="228">
        <v>2100</v>
      </c>
      <c r="J2872" s="228"/>
      <c r="K2872" s="228">
        <f t="shared" si="1438"/>
        <v>4500</v>
      </c>
    </row>
    <row r="2873" spans="1:11" ht="15" hidden="1" x14ac:dyDescent="0.2">
      <c r="A2873" s="95" t="s">
        <v>867</v>
      </c>
      <c r="B2873" s="93" t="s">
        <v>870</v>
      </c>
      <c r="C2873" s="94">
        <v>43</v>
      </c>
      <c r="D2873" s="95" t="s">
        <v>101</v>
      </c>
      <c r="E2873" s="118">
        <v>3223</v>
      </c>
      <c r="F2873" s="141" t="s">
        <v>48</v>
      </c>
      <c r="H2873" s="228">
        <v>24000</v>
      </c>
      <c r="I2873" s="228"/>
      <c r="J2873" s="228"/>
      <c r="K2873" s="228">
        <f t="shared" si="1438"/>
        <v>24000</v>
      </c>
    </row>
    <row r="2874" spans="1:11" ht="30" hidden="1" x14ac:dyDescent="0.2">
      <c r="A2874" s="95" t="s">
        <v>867</v>
      </c>
      <c r="B2874" s="93" t="s">
        <v>870</v>
      </c>
      <c r="C2874" s="94">
        <v>43</v>
      </c>
      <c r="D2874" s="95" t="s">
        <v>101</v>
      </c>
      <c r="E2874" s="118">
        <v>3224</v>
      </c>
      <c r="F2874" s="141" t="s">
        <v>155</v>
      </c>
      <c r="H2874" s="228">
        <v>2600</v>
      </c>
      <c r="I2874" s="228">
        <v>1300</v>
      </c>
      <c r="J2874" s="228"/>
      <c r="K2874" s="228">
        <f t="shared" si="1438"/>
        <v>1300</v>
      </c>
    </row>
    <row r="2875" spans="1:11" ht="15" hidden="1" x14ac:dyDescent="0.2">
      <c r="A2875" s="95" t="s">
        <v>867</v>
      </c>
      <c r="B2875" s="93" t="s">
        <v>870</v>
      </c>
      <c r="C2875" s="94">
        <v>43</v>
      </c>
      <c r="D2875" s="95" t="s">
        <v>101</v>
      </c>
      <c r="E2875" s="118">
        <v>3225</v>
      </c>
      <c r="F2875" s="141" t="s">
        <v>473</v>
      </c>
      <c r="H2875" s="228">
        <v>2000</v>
      </c>
      <c r="I2875" s="228">
        <v>523</v>
      </c>
      <c r="J2875" s="228"/>
      <c r="K2875" s="228">
        <f t="shared" si="1438"/>
        <v>1477</v>
      </c>
    </row>
    <row r="2876" spans="1:11" ht="15" hidden="1" x14ac:dyDescent="0.2">
      <c r="A2876" s="95" t="s">
        <v>867</v>
      </c>
      <c r="B2876" s="93" t="s">
        <v>870</v>
      </c>
      <c r="C2876" s="94">
        <v>43</v>
      </c>
      <c r="D2876" s="95" t="s">
        <v>101</v>
      </c>
      <c r="E2876" s="118">
        <v>3227</v>
      </c>
      <c r="F2876" s="141" t="s">
        <v>51</v>
      </c>
      <c r="H2876" s="228">
        <v>0</v>
      </c>
      <c r="I2876" s="228"/>
      <c r="J2876" s="228">
        <v>28</v>
      </c>
      <c r="K2876" s="228">
        <f t="shared" si="1438"/>
        <v>28</v>
      </c>
    </row>
    <row r="2877" spans="1:11" hidden="1" x14ac:dyDescent="0.2">
      <c r="A2877" s="117" t="s">
        <v>867</v>
      </c>
      <c r="B2877" s="101" t="s">
        <v>870</v>
      </c>
      <c r="C2877" s="102">
        <v>43</v>
      </c>
      <c r="D2877" s="117"/>
      <c r="E2877" s="112">
        <v>323</v>
      </c>
      <c r="F2877" s="140"/>
      <c r="G2877" s="182"/>
      <c r="H2877" s="107">
        <f t="shared" ref="H2877:I2877" si="1456">SUM(H2878:H2886)</f>
        <v>41400</v>
      </c>
      <c r="I2877" s="107">
        <f t="shared" si="1456"/>
        <v>11360</v>
      </c>
      <c r="J2877" s="107">
        <f t="shared" ref="J2877" si="1457">SUM(J2878:J2886)</f>
        <v>6839</v>
      </c>
      <c r="K2877" s="107">
        <f t="shared" si="1438"/>
        <v>36879</v>
      </c>
    </row>
    <row r="2878" spans="1:11" ht="15" hidden="1" x14ac:dyDescent="0.2">
      <c r="A2878" s="95" t="s">
        <v>867</v>
      </c>
      <c r="B2878" s="93" t="s">
        <v>870</v>
      </c>
      <c r="C2878" s="94">
        <v>43</v>
      </c>
      <c r="D2878" s="95" t="s">
        <v>101</v>
      </c>
      <c r="E2878" s="118">
        <v>3231</v>
      </c>
      <c r="F2878" s="141" t="s">
        <v>52</v>
      </c>
      <c r="H2878" s="228">
        <v>2600</v>
      </c>
      <c r="I2878" s="228"/>
      <c r="J2878" s="228"/>
      <c r="K2878" s="228">
        <f t="shared" si="1438"/>
        <v>2600</v>
      </c>
    </row>
    <row r="2879" spans="1:11" ht="15" hidden="1" x14ac:dyDescent="0.2">
      <c r="A2879" s="95" t="s">
        <v>867</v>
      </c>
      <c r="B2879" s="93" t="s">
        <v>870</v>
      </c>
      <c r="C2879" s="94">
        <v>43</v>
      </c>
      <c r="D2879" s="95" t="s">
        <v>101</v>
      </c>
      <c r="E2879" s="118">
        <v>3232</v>
      </c>
      <c r="F2879" s="141" t="s">
        <v>53</v>
      </c>
      <c r="H2879" s="228">
        <v>11000</v>
      </c>
      <c r="I2879" s="228">
        <v>9000</v>
      </c>
      <c r="J2879" s="228"/>
      <c r="K2879" s="228">
        <f t="shared" si="1438"/>
        <v>2000</v>
      </c>
    </row>
    <row r="2880" spans="1:11" ht="15" hidden="1" x14ac:dyDescent="0.2">
      <c r="A2880" s="95" t="s">
        <v>867</v>
      </c>
      <c r="B2880" s="93" t="s">
        <v>870</v>
      </c>
      <c r="C2880" s="94">
        <v>43</v>
      </c>
      <c r="D2880" s="95" t="s">
        <v>101</v>
      </c>
      <c r="E2880" s="118">
        <v>3233</v>
      </c>
      <c r="F2880" s="141" t="s">
        <v>54</v>
      </c>
      <c r="H2880" s="228">
        <v>1300</v>
      </c>
      <c r="I2880" s="228"/>
      <c r="J2880" s="228">
        <v>1119</v>
      </c>
      <c r="K2880" s="228">
        <f t="shared" si="1438"/>
        <v>2419</v>
      </c>
    </row>
    <row r="2881" spans="1:11" ht="15" hidden="1" x14ac:dyDescent="0.2">
      <c r="A2881" s="95" t="s">
        <v>867</v>
      </c>
      <c r="B2881" s="93" t="s">
        <v>870</v>
      </c>
      <c r="C2881" s="94">
        <v>43</v>
      </c>
      <c r="D2881" s="95" t="s">
        <v>101</v>
      </c>
      <c r="E2881" s="118">
        <v>3234</v>
      </c>
      <c r="F2881" s="141" t="s">
        <v>55</v>
      </c>
      <c r="H2881" s="228">
        <v>2600</v>
      </c>
      <c r="I2881" s="228"/>
      <c r="J2881" s="228">
        <v>5665</v>
      </c>
      <c r="K2881" s="228">
        <f t="shared" si="1438"/>
        <v>8265</v>
      </c>
    </row>
    <row r="2882" spans="1:11" hidden="1" x14ac:dyDescent="0.2">
      <c r="A2882" s="152" t="s">
        <v>867</v>
      </c>
      <c r="B2882" s="134" t="s">
        <v>870</v>
      </c>
      <c r="C2882" s="135">
        <v>43</v>
      </c>
      <c r="D2882" s="151" t="s">
        <v>101</v>
      </c>
      <c r="E2882" s="200">
        <v>3235</v>
      </c>
      <c r="F2882" s="142" t="s">
        <v>56</v>
      </c>
      <c r="G2882" s="202"/>
      <c r="H2882" s="228">
        <v>500</v>
      </c>
      <c r="I2882" s="228">
        <v>100</v>
      </c>
      <c r="J2882" s="228"/>
      <c r="K2882" s="228">
        <f t="shared" si="1438"/>
        <v>400</v>
      </c>
    </row>
    <row r="2883" spans="1:11" hidden="1" x14ac:dyDescent="0.2">
      <c r="A2883" s="152" t="s">
        <v>867</v>
      </c>
      <c r="B2883" s="134" t="s">
        <v>870</v>
      </c>
      <c r="C2883" s="135">
        <v>43</v>
      </c>
      <c r="D2883" s="151" t="s">
        <v>101</v>
      </c>
      <c r="E2883" s="200">
        <v>3236</v>
      </c>
      <c r="F2883" s="142" t="s">
        <v>57</v>
      </c>
      <c r="G2883" s="202"/>
      <c r="H2883" s="228">
        <v>1400</v>
      </c>
      <c r="I2883" s="228">
        <v>760</v>
      </c>
      <c r="J2883" s="228"/>
      <c r="K2883" s="228">
        <f t="shared" si="1438"/>
        <v>640</v>
      </c>
    </row>
    <row r="2884" spans="1:11" ht="15" hidden="1" x14ac:dyDescent="0.2">
      <c r="A2884" s="95" t="s">
        <v>867</v>
      </c>
      <c r="B2884" s="93" t="s">
        <v>870</v>
      </c>
      <c r="C2884" s="94">
        <v>43</v>
      </c>
      <c r="D2884" s="95" t="s">
        <v>101</v>
      </c>
      <c r="E2884" s="118">
        <v>3237</v>
      </c>
      <c r="F2884" s="141" t="s">
        <v>58</v>
      </c>
      <c r="H2884" s="228">
        <v>10000</v>
      </c>
      <c r="I2884" s="228"/>
      <c r="J2884" s="228">
        <v>10</v>
      </c>
      <c r="K2884" s="228">
        <f t="shared" si="1438"/>
        <v>10010</v>
      </c>
    </row>
    <row r="2885" spans="1:11" ht="15" hidden="1" x14ac:dyDescent="0.2">
      <c r="A2885" s="95" t="s">
        <v>867</v>
      </c>
      <c r="B2885" s="93" t="s">
        <v>870</v>
      </c>
      <c r="C2885" s="94">
        <v>43</v>
      </c>
      <c r="D2885" s="95" t="s">
        <v>101</v>
      </c>
      <c r="E2885" s="118">
        <v>3238</v>
      </c>
      <c r="F2885" s="141" t="s">
        <v>59</v>
      </c>
      <c r="H2885" s="228">
        <v>6000</v>
      </c>
      <c r="I2885" s="228"/>
      <c r="J2885" s="228">
        <v>45</v>
      </c>
      <c r="K2885" s="228">
        <f t="shared" si="1438"/>
        <v>6045</v>
      </c>
    </row>
    <row r="2886" spans="1:11" ht="15" hidden="1" x14ac:dyDescent="0.2">
      <c r="A2886" s="95" t="s">
        <v>867</v>
      </c>
      <c r="B2886" s="93" t="s">
        <v>870</v>
      </c>
      <c r="C2886" s="94">
        <v>43</v>
      </c>
      <c r="D2886" s="95" t="s">
        <v>101</v>
      </c>
      <c r="E2886" s="118">
        <v>3239</v>
      </c>
      <c r="F2886" s="141" t="s">
        <v>60</v>
      </c>
      <c r="H2886" s="228">
        <v>6000</v>
      </c>
      <c r="I2886" s="228">
        <v>1500</v>
      </c>
      <c r="J2886" s="228"/>
      <c r="K2886" s="228">
        <f t="shared" si="1438"/>
        <v>4500</v>
      </c>
    </row>
    <row r="2887" spans="1:11" hidden="1" x14ac:dyDescent="0.2">
      <c r="A2887" s="117" t="s">
        <v>867</v>
      </c>
      <c r="B2887" s="101" t="s">
        <v>870</v>
      </c>
      <c r="C2887" s="102">
        <v>43</v>
      </c>
      <c r="D2887" s="117"/>
      <c r="E2887" s="112">
        <v>329</v>
      </c>
      <c r="F2887" s="140"/>
      <c r="G2887" s="182"/>
      <c r="H2887" s="107">
        <f>SUM(H2888:H2894)</f>
        <v>14700</v>
      </c>
      <c r="I2887" s="107">
        <f t="shared" ref="I2887" si="1458">SUM(I2888:I2894)</f>
        <v>695</v>
      </c>
      <c r="J2887" s="107">
        <f>SUM(J2888:J2894)</f>
        <v>1083</v>
      </c>
      <c r="K2887" s="107">
        <f t="shared" si="1438"/>
        <v>15088</v>
      </c>
    </row>
    <row r="2888" spans="1:11" ht="30" hidden="1" x14ac:dyDescent="0.2">
      <c r="A2888" s="95" t="s">
        <v>867</v>
      </c>
      <c r="B2888" s="93" t="s">
        <v>870</v>
      </c>
      <c r="C2888" s="94">
        <v>43</v>
      </c>
      <c r="D2888" s="186" t="s">
        <v>101</v>
      </c>
      <c r="E2888" s="187">
        <v>3291</v>
      </c>
      <c r="F2888" s="141" t="s">
        <v>474</v>
      </c>
      <c r="H2888" s="228">
        <v>9000</v>
      </c>
      <c r="I2888" s="228"/>
      <c r="J2888" s="228"/>
      <c r="K2888" s="228">
        <f t="shared" si="1438"/>
        <v>9000</v>
      </c>
    </row>
    <row r="2889" spans="1:11" ht="15" hidden="1" x14ac:dyDescent="0.2">
      <c r="A2889" s="95" t="s">
        <v>867</v>
      </c>
      <c r="B2889" s="93" t="s">
        <v>870</v>
      </c>
      <c r="C2889" s="94">
        <v>43</v>
      </c>
      <c r="D2889" s="186" t="s">
        <v>101</v>
      </c>
      <c r="E2889" s="187">
        <v>3292</v>
      </c>
      <c r="F2889" s="141" t="s">
        <v>63</v>
      </c>
      <c r="H2889" s="228">
        <v>2700</v>
      </c>
      <c r="I2889" s="228">
        <v>465</v>
      </c>
      <c r="J2889" s="228"/>
      <c r="K2889" s="228">
        <f t="shared" si="1438"/>
        <v>2235</v>
      </c>
    </row>
    <row r="2890" spans="1:11" ht="15" hidden="1" x14ac:dyDescent="0.2">
      <c r="A2890" s="95" t="s">
        <v>867</v>
      </c>
      <c r="B2890" s="93" t="s">
        <v>870</v>
      </c>
      <c r="C2890" s="94">
        <v>43</v>
      </c>
      <c r="D2890" s="186" t="s">
        <v>101</v>
      </c>
      <c r="E2890" s="187">
        <v>3293</v>
      </c>
      <c r="F2890" s="141" t="s">
        <v>64</v>
      </c>
      <c r="H2890" s="228">
        <v>2000</v>
      </c>
      <c r="I2890" s="228">
        <v>230</v>
      </c>
      <c r="J2890" s="228"/>
      <c r="K2890" s="228">
        <f t="shared" si="1438"/>
        <v>1770</v>
      </c>
    </row>
    <row r="2891" spans="1:11" ht="15" hidden="1" x14ac:dyDescent="0.2">
      <c r="A2891" s="95" t="s">
        <v>867</v>
      </c>
      <c r="B2891" s="93" t="s">
        <v>870</v>
      </c>
      <c r="C2891" s="94">
        <v>43</v>
      </c>
      <c r="D2891" s="186" t="s">
        <v>101</v>
      </c>
      <c r="E2891" s="187">
        <v>3294</v>
      </c>
      <c r="F2891" s="141" t="s">
        <v>605</v>
      </c>
      <c r="H2891" s="228">
        <v>150</v>
      </c>
      <c r="I2891" s="228"/>
      <c r="J2891" s="228"/>
      <c r="K2891" s="228">
        <f t="shared" si="1438"/>
        <v>150</v>
      </c>
    </row>
    <row r="2892" spans="1:11" ht="15" hidden="1" x14ac:dyDescent="0.2">
      <c r="A2892" s="95" t="s">
        <v>867</v>
      </c>
      <c r="B2892" s="93" t="s">
        <v>870</v>
      </c>
      <c r="C2892" s="94">
        <v>43</v>
      </c>
      <c r="D2892" s="186" t="s">
        <v>101</v>
      </c>
      <c r="E2892" s="187">
        <v>3295</v>
      </c>
      <c r="F2892" s="141" t="s">
        <v>66</v>
      </c>
      <c r="H2892" s="228">
        <v>700</v>
      </c>
      <c r="I2892" s="228"/>
      <c r="J2892" s="228"/>
      <c r="K2892" s="228">
        <f t="shared" si="1438"/>
        <v>700</v>
      </c>
    </row>
    <row r="2893" spans="1:11" ht="15" hidden="1" x14ac:dyDescent="0.2">
      <c r="A2893" s="95" t="s">
        <v>867</v>
      </c>
      <c r="B2893" s="93" t="s">
        <v>870</v>
      </c>
      <c r="C2893" s="94">
        <v>43</v>
      </c>
      <c r="D2893" s="186" t="s">
        <v>101</v>
      </c>
      <c r="E2893" s="187">
        <v>3296</v>
      </c>
      <c r="F2893" s="141" t="s">
        <v>607</v>
      </c>
      <c r="H2893" s="228">
        <v>0</v>
      </c>
      <c r="I2893" s="228"/>
      <c r="J2893" s="228">
        <v>1000</v>
      </c>
      <c r="K2893" s="228">
        <f t="shared" si="1438"/>
        <v>1000</v>
      </c>
    </row>
    <row r="2894" spans="1:11" ht="15" hidden="1" x14ac:dyDescent="0.2">
      <c r="A2894" s="95" t="s">
        <v>867</v>
      </c>
      <c r="B2894" s="93" t="s">
        <v>870</v>
      </c>
      <c r="C2894" s="94">
        <v>43</v>
      </c>
      <c r="D2894" s="186" t="s">
        <v>101</v>
      </c>
      <c r="E2894" s="187">
        <v>3299</v>
      </c>
      <c r="F2894" s="141" t="s">
        <v>67</v>
      </c>
      <c r="H2894" s="228">
        <v>150</v>
      </c>
      <c r="I2894" s="228"/>
      <c r="J2894" s="228">
        <v>83</v>
      </c>
      <c r="K2894" s="228">
        <f t="shared" si="1438"/>
        <v>233</v>
      </c>
    </row>
    <row r="2895" spans="1:11" hidden="1" x14ac:dyDescent="0.2">
      <c r="A2895" s="183" t="s">
        <v>867</v>
      </c>
      <c r="B2895" s="164" t="s">
        <v>870</v>
      </c>
      <c r="C2895" s="165">
        <v>43</v>
      </c>
      <c r="D2895" s="164"/>
      <c r="E2895" s="166">
        <v>34</v>
      </c>
      <c r="F2895" s="167"/>
      <c r="G2895" s="167"/>
      <c r="H2895" s="181">
        <f t="shared" ref="H2895:J2895" si="1459">H2896</f>
        <v>450</v>
      </c>
      <c r="I2895" s="181">
        <f t="shared" si="1459"/>
        <v>0</v>
      </c>
      <c r="J2895" s="181">
        <f t="shared" si="1459"/>
        <v>358</v>
      </c>
      <c r="K2895" s="181">
        <f t="shared" si="1438"/>
        <v>808</v>
      </c>
    </row>
    <row r="2896" spans="1:11" hidden="1" x14ac:dyDescent="0.2">
      <c r="A2896" s="117" t="s">
        <v>867</v>
      </c>
      <c r="B2896" s="101" t="s">
        <v>870</v>
      </c>
      <c r="C2896" s="102">
        <v>43</v>
      </c>
      <c r="D2896" s="117"/>
      <c r="E2896" s="112">
        <v>343</v>
      </c>
      <c r="F2896" s="140"/>
      <c r="G2896" s="182"/>
      <c r="H2896" s="107">
        <f t="shared" ref="H2896:I2896" si="1460">H2897+H2898+H2899</f>
        <v>450</v>
      </c>
      <c r="I2896" s="107">
        <f t="shared" si="1460"/>
        <v>0</v>
      </c>
      <c r="J2896" s="107">
        <f t="shared" ref="J2896" si="1461">J2897+J2898+J2899</f>
        <v>358</v>
      </c>
      <c r="K2896" s="107">
        <f t="shared" si="1438"/>
        <v>808</v>
      </c>
    </row>
    <row r="2897" spans="1:11" ht="15" hidden="1" x14ac:dyDescent="0.2">
      <c r="A2897" s="95" t="s">
        <v>867</v>
      </c>
      <c r="B2897" s="93" t="s">
        <v>870</v>
      </c>
      <c r="C2897" s="94">
        <v>43</v>
      </c>
      <c r="D2897" s="95" t="s">
        <v>101</v>
      </c>
      <c r="E2897" s="118">
        <v>3431</v>
      </c>
      <c r="F2897" s="141" t="s">
        <v>68</v>
      </c>
      <c r="H2897" s="228">
        <v>150</v>
      </c>
      <c r="I2897" s="228"/>
      <c r="J2897" s="228">
        <v>165</v>
      </c>
      <c r="K2897" s="228">
        <f t="shared" si="1438"/>
        <v>315</v>
      </c>
    </row>
    <row r="2898" spans="1:11" ht="15" hidden="1" x14ac:dyDescent="0.2">
      <c r="A2898" s="95" t="s">
        <v>867</v>
      </c>
      <c r="B2898" s="93" t="s">
        <v>870</v>
      </c>
      <c r="C2898" s="94">
        <v>43</v>
      </c>
      <c r="D2898" s="95" t="s">
        <v>101</v>
      </c>
      <c r="E2898" s="118">
        <v>3433</v>
      </c>
      <c r="F2898" s="141" t="s">
        <v>69</v>
      </c>
      <c r="H2898" s="228">
        <v>150</v>
      </c>
      <c r="I2898" s="228"/>
      <c r="J2898" s="228"/>
      <c r="K2898" s="228">
        <f t="shared" si="1438"/>
        <v>150</v>
      </c>
    </row>
    <row r="2899" spans="1:11" ht="15" hidden="1" x14ac:dyDescent="0.2">
      <c r="A2899" s="95" t="s">
        <v>867</v>
      </c>
      <c r="B2899" s="93" t="s">
        <v>870</v>
      </c>
      <c r="C2899" s="94">
        <v>43</v>
      </c>
      <c r="D2899" s="95" t="s">
        <v>101</v>
      </c>
      <c r="E2899" s="118">
        <v>3434</v>
      </c>
      <c r="F2899" s="141" t="s">
        <v>70</v>
      </c>
      <c r="H2899" s="228">
        <v>150</v>
      </c>
      <c r="I2899" s="228"/>
      <c r="J2899" s="228">
        <v>193</v>
      </c>
      <c r="K2899" s="228">
        <f t="shared" si="1438"/>
        <v>343</v>
      </c>
    </row>
    <row r="2900" spans="1:11" hidden="1" x14ac:dyDescent="0.2">
      <c r="A2900" s="183" t="s">
        <v>867</v>
      </c>
      <c r="B2900" s="164" t="s">
        <v>870</v>
      </c>
      <c r="C2900" s="165">
        <v>43</v>
      </c>
      <c r="D2900" s="164"/>
      <c r="E2900" s="166">
        <v>42</v>
      </c>
      <c r="F2900" s="167"/>
      <c r="G2900" s="167"/>
      <c r="H2900" s="181">
        <f t="shared" ref="H2900:J2900" si="1462">H2901</f>
        <v>4200</v>
      </c>
      <c r="I2900" s="181">
        <f t="shared" si="1462"/>
        <v>2450</v>
      </c>
      <c r="J2900" s="181">
        <f t="shared" si="1462"/>
        <v>0</v>
      </c>
      <c r="K2900" s="181">
        <f t="shared" si="1438"/>
        <v>1750</v>
      </c>
    </row>
    <row r="2901" spans="1:11" hidden="1" x14ac:dyDescent="0.2">
      <c r="A2901" s="117" t="s">
        <v>867</v>
      </c>
      <c r="B2901" s="101" t="s">
        <v>870</v>
      </c>
      <c r="C2901" s="102">
        <v>43</v>
      </c>
      <c r="D2901" s="117"/>
      <c r="E2901" s="112">
        <v>422</v>
      </c>
      <c r="F2901" s="140"/>
      <c r="G2901" s="182"/>
      <c r="H2901" s="107">
        <f>SUM(H2902:H2905)</f>
        <v>4200</v>
      </c>
      <c r="I2901" s="107">
        <f>SUM(I2902:I2905)</f>
        <v>2450</v>
      </c>
      <c r="J2901" s="107">
        <f>SUM(J2902:J2905)</f>
        <v>0</v>
      </c>
      <c r="K2901" s="107">
        <f t="shared" si="1438"/>
        <v>1750</v>
      </c>
    </row>
    <row r="2902" spans="1:11" ht="15" hidden="1" x14ac:dyDescent="0.2">
      <c r="A2902" s="95" t="s">
        <v>867</v>
      </c>
      <c r="B2902" s="93" t="s">
        <v>870</v>
      </c>
      <c r="C2902" s="94">
        <v>43</v>
      </c>
      <c r="D2902" s="95" t="s">
        <v>101</v>
      </c>
      <c r="E2902" s="118">
        <v>4221</v>
      </c>
      <c r="F2902" s="141" t="s">
        <v>74</v>
      </c>
      <c r="H2902" s="228">
        <v>3500</v>
      </c>
      <c r="I2902" s="228">
        <v>2000</v>
      </c>
      <c r="J2902" s="228"/>
      <c r="K2902" s="228">
        <f t="shared" si="1438"/>
        <v>1500</v>
      </c>
    </row>
    <row r="2903" spans="1:11" ht="15" hidden="1" x14ac:dyDescent="0.2">
      <c r="A2903" s="136" t="s">
        <v>867</v>
      </c>
      <c r="B2903" s="134" t="s">
        <v>870</v>
      </c>
      <c r="C2903" s="135">
        <v>43</v>
      </c>
      <c r="D2903" s="151" t="s">
        <v>101</v>
      </c>
      <c r="E2903" s="200">
        <v>4222</v>
      </c>
      <c r="F2903" s="142" t="s">
        <v>75</v>
      </c>
      <c r="G2903" s="202"/>
      <c r="H2903" s="228">
        <v>400</v>
      </c>
      <c r="I2903" s="228">
        <v>300</v>
      </c>
      <c r="J2903" s="228"/>
      <c r="K2903" s="228">
        <f t="shared" si="1438"/>
        <v>100</v>
      </c>
    </row>
    <row r="2904" spans="1:11" ht="15" hidden="1" x14ac:dyDescent="0.2">
      <c r="A2904" s="136" t="s">
        <v>867</v>
      </c>
      <c r="B2904" s="134" t="s">
        <v>870</v>
      </c>
      <c r="C2904" s="135">
        <v>43</v>
      </c>
      <c r="D2904" s="151" t="s">
        <v>101</v>
      </c>
      <c r="E2904" s="200">
        <v>4223</v>
      </c>
      <c r="F2904" s="142" t="s">
        <v>76</v>
      </c>
      <c r="G2904" s="202"/>
      <c r="H2904" s="228">
        <v>150</v>
      </c>
      <c r="I2904" s="228">
        <v>150</v>
      </c>
      <c r="J2904" s="228"/>
      <c r="K2904" s="228">
        <f t="shared" si="1438"/>
        <v>0</v>
      </c>
    </row>
    <row r="2905" spans="1:11" ht="15" hidden="1" x14ac:dyDescent="0.2">
      <c r="A2905" s="136" t="s">
        <v>867</v>
      </c>
      <c r="B2905" s="134" t="s">
        <v>870</v>
      </c>
      <c r="C2905" s="135">
        <v>43</v>
      </c>
      <c r="D2905" s="151" t="s">
        <v>101</v>
      </c>
      <c r="E2905" s="200">
        <v>4227</v>
      </c>
      <c r="F2905" s="142" t="s">
        <v>77</v>
      </c>
      <c r="G2905" s="202"/>
      <c r="H2905" s="228">
        <v>150</v>
      </c>
      <c r="I2905" s="228"/>
      <c r="J2905" s="228"/>
      <c r="K2905" s="228">
        <f t="shared" si="1438"/>
        <v>150</v>
      </c>
    </row>
    <row r="2906" spans="1:11" ht="33.75" hidden="1" x14ac:dyDescent="0.2">
      <c r="A2906" s="195" t="s">
        <v>867</v>
      </c>
      <c r="B2906" s="170" t="s">
        <v>872</v>
      </c>
      <c r="C2906" s="170"/>
      <c r="D2906" s="170"/>
      <c r="E2906" s="171"/>
      <c r="F2906" s="173" t="s">
        <v>873</v>
      </c>
      <c r="G2906" s="174" t="s">
        <v>652</v>
      </c>
      <c r="H2906" s="248">
        <f>H2907</f>
        <v>130000</v>
      </c>
      <c r="I2906" s="248">
        <f>I2907</f>
        <v>0</v>
      </c>
      <c r="J2906" s="248">
        <f>J2907</f>
        <v>0</v>
      </c>
      <c r="K2906" s="248">
        <f t="shared" si="1438"/>
        <v>130000</v>
      </c>
    </row>
    <row r="2907" spans="1:11" hidden="1" x14ac:dyDescent="0.2">
      <c r="A2907" s="183" t="s">
        <v>867</v>
      </c>
      <c r="B2907" s="164" t="s">
        <v>872</v>
      </c>
      <c r="C2907" s="165">
        <v>52</v>
      </c>
      <c r="D2907" s="164"/>
      <c r="E2907" s="166">
        <v>42</v>
      </c>
      <c r="F2907" s="167"/>
      <c r="G2907" s="167"/>
      <c r="H2907" s="181">
        <f t="shared" ref="H2907:J2908" si="1463">H2908</f>
        <v>130000</v>
      </c>
      <c r="I2907" s="181">
        <f t="shared" si="1463"/>
        <v>0</v>
      </c>
      <c r="J2907" s="181">
        <f t="shared" si="1463"/>
        <v>0</v>
      </c>
      <c r="K2907" s="181">
        <f t="shared" si="1438"/>
        <v>130000</v>
      </c>
    </row>
    <row r="2908" spans="1:11" hidden="1" x14ac:dyDescent="0.2">
      <c r="A2908" s="117" t="s">
        <v>867</v>
      </c>
      <c r="B2908" s="101" t="s">
        <v>872</v>
      </c>
      <c r="C2908" s="102">
        <v>52</v>
      </c>
      <c r="D2908" s="117"/>
      <c r="E2908" s="112">
        <v>421</v>
      </c>
      <c r="F2908" s="140"/>
      <c r="G2908" s="182"/>
      <c r="H2908" s="107">
        <f t="shared" si="1463"/>
        <v>130000</v>
      </c>
      <c r="I2908" s="107">
        <f t="shared" si="1463"/>
        <v>0</v>
      </c>
      <c r="J2908" s="107">
        <f t="shared" si="1463"/>
        <v>0</v>
      </c>
      <c r="K2908" s="107">
        <f t="shared" ref="K2908:K2909" si="1464">H2908-I2908+J2908</f>
        <v>130000</v>
      </c>
    </row>
    <row r="2909" spans="1:11" ht="15" hidden="1" x14ac:dyDescent="0.2">
      <c r="A2909" s="95" t="s">
        <v>867</v>
      </c>
      <c r="B2909" s="93" t="s">
        <v>872</v>
      </c>
      <c r="C2909" s="94">
        <v>52</v>
      </c>
      <c r="D2909" s="95" t="s">
        <v>101</v>
      </c>
      <c r="E2909" s="118">
        <v>4214</v>
      </c>
      <c r="F2909" s="141" t="s">
        <v>500</v>
      </c>
      <c r="H2909" s="228">
        <v>130000</v>
      </c>
      <c r="I2909" s="228"/>
      <c r="J2909" s="228"/>
      <c r="K2909" s="228">
        <f t="shared" si="1464"/>
        <v>130000</v>
      </c>
    </row>
  </sheetData>
  <sheetProtection algorithmName="SHA-512" hashValue="efui0FJctzMVwFJGl+49ILvqcOv+y8GHuODvhRfwBHPCk7Bc+0EPEUp04TTyIvRxL5xsVtjbHZnjfMMcHZ9K5Q==" saltValue="FRZf6SkfOjfom5HGhk2E3w==" spinCount="100000" sheet="1" objects="1" scenarios="1" selectLockedCells="1" selectUnlockedCells="1"/>
  <autoFilter ref="A1:K2909" xr:uid="{00000000-0009-0000-0000-000002000000}">
    <filterColumn colId="0">
      <filters>
        <filter val="48031"/>
      </filters>
    </filterColumn>
  </autoFilter>
  <mergeCells count="28">
    <mergeCell ref="B2854:E2854"/>
    <mergeCell ref="B1579:E1579"/>
    <mergeCell ref="B1846:E1846"/>
    <mergeCell ref="B2229:E2229"/>
    <mergeCell ref="B2450:E2450"/>
    <mergeCell ref="B2559:E2559"/>
    <mergeCell ref="B2749:E2749"/>
    <mergeCell ref="B1444:E1444"/>
    <mergeCell ref="B404:F404"/>
    <mergeCell ref="B596:F596"/>
    <mergeCell ref="B597:E597"/>
    <mergeCell ref="B611:E611"/>
    <mergeCell ref="B640:E640"/>
    <mergeCell ref="B726:F726"/>
    <mergeCell ref="B791:F791"/>
    <mergeCell ref="B869:F869"/>
    <mergeCell ref="B870:E870"/>
    <mergeCell ref="B1165:E1165"/>
    <mergeCell ref="B202:F202"/>
    <mergeCell ref="B291:F291"/>
    <mergeCell ref="B292:F292"/>
    <mergeCell ref="B380:F380"/>
    <mergeCell ref="B403:F403"/>
    <mergeCell ref="B3:F3"/>
    <mergeCell ref="B4:F4"/>
    <mergeCell ref="B5:F5"/>
    <mergeCell ref="B18:F18"/>
    <mergeCell ref="B19:F19"/>
  </mergeCells>
  <pageMargins left="0.35433070866141736" right="0.19685039370078741" top="0.35433070866141736" bottom="0.27559055118110237" header="0.19685039370078741" footer="0.15748031496062992"/>
  <pageSetup paperSize="9" scale="94" fitToHeight="0" orientation="landscape" r:id="rId1"/>
  <headerFooter alignWithMargins="0">
    <oddHeader>&amp;C&amp;"Arial,Bold"&amp;14Financijski plan Ministarstva mora, prometa i infrastrukture za 2024. godinu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pageSetUpPr autoPageBreaks="0" fitToPage="1"/>
  </sheetPr>
  <dimension ref="A1:K65"/>
  <sheetViews>
    <sheetView zoomScale="80" zoomScaleNormal="80" zoomScalePageLayoutView="81" workbookViewId="0">
      <pane xSplit="7" ySplit="2" topLeftCell="H13" activePane="bottomRight" state="frozen"/>
      <selection pane="topRight" activeCell="H1" sqref="H1"/>
      <selection pane="bottomLeft" activeCell="A3" sqref="A3"/>
      <selection pane="bottomRight" activeCell="M30" sqref="M30"/>
    </sheetView>
  </sheetViews>
  <sheetFormatPr defaultColWidth="9.140625" defaultRowHeight="15.75" x14ac:dyDescent="0.2"/>
  <cols>
    <col min="1" max="1" width="13.42578125" style="117" customWidth="1"/>
    <col min="2" max="2" width="13.42578125" style="101" customWidth="1"/>
    <col min="3" max="3" width="9.5703125" style="94" customWidth="1"/>
    <col min="4" max="4" width="8.42578125" style="95" customWidth="1"/>
    <col min="5" max="5" width="7.28515625" style="118" customWidth="1"/>
    <col min="6" max="6" width="49.85546875" style="145" customWidth="1"/>
    <col min="7" max="7" width="33" style="133" customWidth="1"/>
    <col min="8" max="11" width="18.5703125" style="121" customWidth="1"/>
    <col min="12" max="16384" width="9.140625" style="111"/>
  </cols>
  <sheetData>
    <row r="1" spans="1:11" s="161" customFormat="1" ht="57.75" customHeight="1" x14ac:dyDescent="0.2">
      <c r="A1" s="237" t="s">
        <v>589</v>
      </c>
      <c r="B1" s="238" t="s">
        <v>0</v>
      </c>
      <c r="C1" s="239" t="s">
        <v>1</v>
      </c>
      <c r="D1" s="240" t="s">
        <v>2</v>
      </c>
      <c r="E1" s="241" t="s">
        <v>3</v>
      </c>
      <c r="F1" s="242" t="s">
        <v>590</v>
      </c>
      <c r="G1" s="243" t="s">
        <v>591</v>
      </c>
      <c r="H1" s="243" t="s">
        <v>592</v>
      </c>
      <c r="I1" s="243" t="s">
        <v>597</v>
      </c>
      <c r="J1" s="243" t="s">
        <v>598</v>
      </c>
      <c r="K1" s="243" t="s">
        <v>596</v>
      </c>
    </row>
    <row r="2" spans="1:11" s="98" customFormat="1" hidden="1" x14ac:dyDescent="0.2">
      <c r="A2" s="196"/>
      <c r="B2" s="365" t="s">
        <v>600</v>
      </c>
      <c r="C2" s="365"/>
      <c r="D2" s="365"/>
      <c r="E2" s="365"/>
      <c r="F2" s="365"/>
      <c r="G2" s="236"/>
      <c r="H2" s="97">
        <f>H3+H18+H12</f>
        <v>22100542</v>
      </c>
      <c r="I2" s="97">
        <f t="shared" ref="I2:J2" si="0">I3+I18+I12</f>
        <v>1279250</v>
      </c>
      <c r="J2" s="97">
        <f t="shared" si="0"/>
        <v>4401</v>
      </c>
      <c r="K2" s="97">
        <f t="shared" ref="K2:K65" si="1">H2-I2+J2</f>
        <v>20825693</v>
      </c>
    </row>
    <row r="3" spans="1:11" s="96" customFormat="1" hidden="1" x14ac:dyDescent="0.2">
      <c r="A3" s="197" t="s">
        <v>601</v>
      </c>
      <c r="B3" s="370" t="s">
        <v>602</v>
      </c>
      <c r="C3" s="370"/>
      <c r="D3" s="370"/>
      <c r="E3" s="370"/>
      <c r="F3" s="370"/>
      <c r="G3" s="235"/>
      <c r="H3" s="99">
        <f>H4+H8</f>
        <v>2000000</v>
      </c>
      <c r="I3" s="99">
        <f t="shared" ref="I3:J3" si="2">I4+I8</f>
        <v>1279250</v>
      </c>
      <c r="J3" s="99">
        <f t="shared" si="2"/>
        <v>1650</v>
      </c>
      <c r="K3" s="99">
        <f t="shared" si="1"/>
        <v>722400</v>
      </c>
    </row>
    <row r="4" spans="1:11" s="100" customFormat="1" ht="45" hidden="1" x14ac:dyDescent="0.2">
      <c r="A4" s="195" t="s">
        <v>601</v>
      </c>
      <c r="B4" s="170" t="s">
        <v>454</v>
      </c>
      <c r="C4" s="170"/>
      <c r="D4" s="170"/>
      <c r="E4" s="171"/>
      <c r="F4" s="173" t="s">
        <v>667</v>
      </c>
      <c r="G4" s="174" t="s">
        <v>666</v>
      </c>
      <c r="H4" s="248">
        <f t="shared" ref="H4:J4" si="3">H5</f>
        <v>2000000</v>
      </c>
      <c r="I4" s="248">
        <f t="shared" si="3"/>
        <v>1279250</v>
      </c>
      <c r="J4" s="248">
        <f t="shared" si="3"/>
        <v>0</v>
      </c>
      <c r="K4" s="248">
        <f t="shared" si="1"/>
        <v>720750</v>
      </c>
    </row>
    <row r="5" spans="1:11" s="138" customFormat="1" hidden="1" x14ac:dyDescent="0.2">
      <c r="A5" s="194" t="s">
        <v>601</v>
      </c>
      <c r="B5" s="175" t="s">
        <v>454</v>
      </c>
      <c r="C5" s="165">
        <v>11</v>
      </c>
      <c r="D5" s="165"/>
      <c r="E5" s="166">
        <v>51</v>
      </c>
      <c r="F5" s="167"/>
      <c r="G5" s="168"/>
      <c r="H5" s="247">
        <f t="shared" ref="H5:J5" si="4">H6</f>
        <v>2000000</v>
      </c>
      <c r="I5" s="247">
        <f t="shared" si="4"/>
        <v>1279250</v>
      </c>
      <c r="J5" s="247">
        <f t="shared" si="4"/>
        <v>0</v>
      </c>
      <c r="K5" s="247">
        <f t="shared" si="1"/>
        <v>720750</v>
      </c>
    </row>
    <row r="6" spans="1:11" hidden="1" x14ac:dyDescent="0.2">
      <c r="A6" s="117" t="s">
        <v>601</v>
      </c>
      <c r="B6" s="101" t="s">
        <v>454</v>
      </c>
      <c r="C6" s="102">
        <v>11</v>
      </c>
      <c r="D6" s="117"/>
      <c r="E6" s="112">
        <v>516</v>
      </c>
      <c r="F6" s="140"/>
      <c r="G6" s="105"/>
      <c r="H6" s="106">
        <f t="shared" ref="H6:J6" si="5">SUM(H7)</f>
        <v>2000000</v>
      </c>
      <c r="I6" s="106">
        <f t="shared" si="5"/>
        <v>1279250</v>
      </c>
      <c r="J6" s="106">
        <f t="shared" si="5"/>
        <v>0</v>
      </c>
      <c r="K6" s="106">
        <f t="shared" si="1"/>
        <v>720750</v>
      </c>
    </row>
    <row r="7" spans="1:11" ht="30" hidden="1" x14ac:dyDescent="0.2">
      <c r="A7" s="95" t="s">
        <v>601</v>
      </c>
      <c r="B7" s="93" t="s">
        <v>454</v>
      </c>
      <c r="C7" s="94">
        <v>11</v>
      </c>
      <c r="D7" s="95" t="s">
        <v>258</v>
      </c>
      <c r="E7" s="118">
        <v>5163</v>
      </c>
      <c r="F7" s="141" t="s">
        <v>455</v>
      </c>
      <c r="G7" s="110"/>
      <c r="H7" s="228">
        <v>2000000</v>
      </c>
      <c r="I7" s="228">
        <v>1279250</v>
      </c>
      <c r="J7" s="228"/>
      <c r="K7" s="228">
        <f t="shared" si="1"/>
        <v>720750</v>
      </c>
    </row>
    <row r="8" spans="1:11" s="100" customFormat="1" ht="33.75" hidden="1" x14ac:dyDescent="0.2">
      <c r="A8" s="195" t="s">
        <v>601</v>
      </c>
      <c r="B8" s="170" t="s">
        <v>306</v>
      </c>
      <c r="C8" s="170"/>
      <c r="D8" s="170"/>
      <c r="E8" s="171"/>
      <c r="F8" s="173" t="s">
        <v>305</v>
      </c>
      <c r="G8" s="174" t="s">
        <v>727</v>
      </c>
      <c r="H8" s="248">
        <f t="shared" ref="H8:J9" si="6">H9</f>
        <v>0</v>
      </c>
      <c r="I8" s="248">
        <f t="shared" si="6"/>
        <v>0</v>
      </c>
      <c r="J8" s="248">
        <f t="shared" si="6"/>
        <v>1650</v>
      </c>
      <c r="K8" s="248">
        <f t="shared" ref="K8:K11" si="7">H8-I8+J8</f>
        <v>1650</v>
      </c>
    </row>
    <row r="9" spans="1:11" s="138" customFormat="1" hidden="1" x14ac:dyDescent="0.2">
      <c r="A9" s="194" t="s">
        <v>601</v>
      </c>
      <c r="B9" s="175" t="s">
        <v>306</v>
      </c>
      <c r="C9" s="165">
        <v>11</v>
      </c>
      <c r="D9" s="165"/>
      <c r="E9" s="166">
        <v>53</v>
      </c>
      <c r="F9" s="167"/>
      <c r="G9" s="168"/>
      <c r="H9" s="247">
        <f t="shared" si="6"/>
        <v>0</v>
      </c>
      <c r="I9" s="247">
        <f t="shared" si="6"/>
        <v>0</v>
      </c>
      <c r="J9" s="247">
        <f t="shared" si="6"/>
        <v>1650</v>
      </c>
      <c r="K9" s="247">
        <f t="shared" si="7"/>
        <v>1650</v>
      </c>
    </row>
    <row r="10" spans="1:11" hidden="1" x14ac:dyDescent="0.2">
      <c r="A10" s="117" t="s">
        <v>601</v>
      </c>
      <c r="B10" s="101" t="s">
        <v>306</v>
      </c>
      <c r="C10" s="102">
        <v>11</v>
      </c>
      <c r="D10" s="117"/>
      <c r="E10" s="112">
        <v>532</v>
      </c>
      <c r="F10" s="140"/>
      <c r="G10" s="105"/>
      <c r="H10" s="106">
        <f t="shared" ref="H10:J10" si="8">SUM(H11)</f>
        <v>0</v>
      </c>
      <c r="I10" s="106">
        <f t="shared" si="8"/>
        <v>0</v>
      </c>
      <c r="J10" s="106">
        <f t="shared" si="8"/>
        <v>1650</v>
      </c>
      <c r="K10" s="106">
        <f t="shared" si="7"/>
        <v>1650</v>
      </c>
    </row>
    <row r="11" spans="1:11" ht="30" hidden="1" x14ac:dyDescent="0.2">
      <c r="A11" s="95" t="s">
        <v>601</v>
      </c>
      <c r="B11" s="93" t="s">
        <v>306</v>
      </c>
      <c r="C11" s="94">
        <v>11</v>
      </c>
      <c r="D11" s="95" t="s">
        <v>296</v>
      </c>
      <c r="E11" s="118">
        <v>5321</v>
      </c>
      <c r="F11" s="141" t="s">
        <v>999</v>
      </c>
      <c r="G11" s="110"/>
      <c r="H11" s="228"/>
      <c r="I11" s="228"/>
      <c r="J11" s="228">
        <v>1650</v>
      </c>
      <c r="K11" s="228">
        <f t="shared" si="7"/>
        <v>1650</v>
      </c>
    </row>
    <row r="12" spans="1:11" s="100" customFormat="1" hidden="1" x14ac:dyDescent="0.2">
      <c r="A12" s="197" t="s">
        <v>753</v>
      </c>
      <c r="B12" s="372" t="s">
        <v>754</v>
      </c>
      <c r="C12" s="372"/>
      <c r="D12" s="372"/>
      <c r="E12" s="372"/>
      <c r="F12" s="372"/>
      <c r="G12" s="127"/>
      <c r="H12" s="99">
        <f>H13</f>
        <v>2751</v>
      </c>
      <c r="I12" s="99">
        <f t="shared" ref="I12:J13" si="9">I13</f>
        <v>0</v>
      </c>
      <c r="J12" s="99">
        <f t="shared" si="9"/>
        <v>0</v>
      </c>
      <c r="K12" s="99">
        <f t="shared" ref="K12:K17" si="10">H12-I12+J12</f>
        <v>2751</v>
      </c>
    </row>
    <row r="13" spans="1:11" s="138" customFormat="1" ht="47.25" x14ac:dyDescent="0.2">
      <c r="A13" s="198" t="s">
        <v>759</v>
      </c>
      <c r="B13" s="371" t="s">
        <v>760</v>
      </c>
      <c r="C13" s="371"/>
      <c r="D13" s="371"/>
      <c r="E13" s="371"/>
      <c r="F13" s="144" t="s">
        <v>761</v>
      </c>
      <c r="G13" s="116"/>
      <c r="H13" s="245">
        <f>H14</f>
        <v>2751</v>
      </c>
      <c r="I13" s="245">
        <f t="shared" si="9"/>
        <v>0</v>
      </c>
      <c r="J13" s="245">
        <f t="shared" si="9"/>
        <v>0</v>
      </c>
      <c r="K13" s="245">
        <f t="shared" si="10"/>
        <v>2751</v>
      </c>
    </row>
    <row r="14" spans="1:11" s="138" customFormat="1" ht="33.75" x14ac:dyDescent="0.2">
      <c r="A14" s="195" t="s">
        <v>759</v>
      </c>
      <c r="B14" s="170" t="s">
        <v>764</v>
      </c>
      <c r="C14" s="170"/>
      <c r="D14" s="170"/>
      <c r="E14" s="171"/>
      <c r="F14" s="173" t="s">
        <v>79</v>
      </c>
      <c r="G14" s="174" t="s">
        <v>763</v>
      </c>
      <c r="H14" s="248">
        <f>H15</f>
        <v>2751</v>
      </c>
      <c r="I14" s="248">
        <f>I15</f>
        <v>0</v>
      </c>
      <c r="J14" s="248">
        <f>J15</f>
        <v>0</v>
      </c>
      <c r="K14" s="248">
        <f t="shared" si="10"/>
        <v>2751</v>
      </c>
    </row>
    <row r="15" spans="1:11" x14ac:dyDescent="0.2">
      <c r="A15" s="194" t="s">
        <v>759</v>
      </c>
      <c r="B15" s="175" t="s">
        <v>764</v>
      </c>
      <c r="C15" s="165">
        <v>11</v>
      </c>
      <c r="D15" s="165"/>
      <c r="E15" s="166">
        <v>54</v>
      </c>
      <c r="F15" s="167"/>
      <c r="G15" s="168"/>
      <c r="H15" s="247">
        <f t="shared" ref="H15:J15" si="11">+H16</f>
        <v>2751</v>
      </c>
      <c r="I15" s="247">
        <f t="shared" si="11"/>
        <v>0</v>
      </c>
      <c r="J15" s="247">
        <f t="shared" si="11"/>
        <v>0</v>
      </c>
      <c r="K15" s="247">
        <f t="shared" si="10"/>
        <v>2751</v>
      </c>
    </row>
    <row r="16" spans="1:11" s="100" customFormat="1" x14ac:dyDescent="0.2">
      <c r="A16" s="117" t="s">
        <v>759</v>
      </c>
      <c r="B16" s="101" t="s">
        <v>764</v>
      </c>
      <c r="C16" s="146">
        <v>11</v>
      </c>
      <c r="D16" s="95"/>
      <c r="E16" s="147">
        <v>544</v>
      </c>
      <c r="F16" s="142"/>
      <c r="G16" s="131"/>
      <c r="H16" s="246">
        <f t="shared" ref="H16:J16" si="12">H17</f>
        <v>2751</v>
      </c>
      <c r="I16" s="246">
        <f t="shared" si="12"/>
        <v>0</v>
      </c>
      <c r="J16" s="246">
        <f t="shared" si="12"/>
        <v>0</v>
      </c>
      <c r="K16" s="246">
        <f t="shared" si="10"/>
        <v>2751</v>
      </c>
    </row>
    <row r="17" spans="1:11" s="138" customFormat="1" ht="45" x14ac:dyDescent="0.2">
      <c r="A17" s="95" t="s">
        <v>759</v>
      </c>
      <c r="B17" s="93" t="s">
        <v>764</v>
      </c>
      <c r="C17" s="135">
        <v>11</v>
      </c>
      <c r="D17" s="95" t="s">
        <v>101</v>
      </c>
      <c r="E17" s="137">
        <v>5445</v>
      </c>
      <c r="F17" s="142" t="s">
        <v>1000</v>
      </c>
      <c r="G17" s="131"/>
      <c r="H17" s="228">
        <v>2751</v>
      </c>
      <c r="I17" s="228"/>
      <c r="J17" s="228"/>
      <c r="K17" s="228">
        <f t="shared" si="10"/>
        <v>2751</v>
      </c>
    </row>
    <row r="18" spans="1:11" s="100" customFormat="1" hidden="1" x14ac:dyDescent="0.2">
      <c r="A18" s="197" t="s">
        <v>774</v>
      </c>
      <c r="B18" s="372" t="s">
        <v>775</v>
      </c>
      <c r="C18" s="372"/>
      <c r="D18" s="372"/>
      <c r="E18" s="372"/>
      <c r="F18" s="372"/>
      <c r="G18" s="127"/>
      <c r="H18" s="99">
        <f>H19+H35+H40+H45+H53+H58</f>
        <v>20097791</v>
      </c>
      <c r="I18" s="99">
        <f>I19+I35+I40+I45+I53+I58</f>
        <v>0</v>
      </c>
      <c r="J18" s="99">
        <f>J19+J35+J40+J45+J53+J58</f>
        <v>2751</v>
      </c>
      <c r="K18" s="99">
        <f t="shared" si="1"/>
        <v>20100542</v>
      </c>
    </row>
    <row r="19" spans="1:11" s="138" customFormat="1" hidden="1" x14ac:dyDescent="0.2">
      <c r="A19" s="198" t="s">
        <v>776</v>
      </c>
      <c r="B19" s="371" t="s">
        <v>777</v>
      </c>
      <c r="C19" s="371"/>
      <c r="D19" s="371"/>
      <c r="E19" s="371"/>
      <c r="F19" s="144" t="s">
        <v>778</v>
      </c>
      <c r="G19" s="116"/>
      <c r="H19" s="245">
        <f>H20+H24+H31</f>
        <v>8784000</v>
      </c>
      <c r="I19" s="245">
        <f>I20+I24+I31</f>
        <v>0</v>
      </c>
      <c r="J19" s="245">
        <f>J20+J24+J31</f>
        <v>0</v>
      </c>
      <c r="K19" s="245">
        <f t="shared" si="1"/>
        <v>8784000</v>
      </c>
    </row>
    <row r="20" spans="1:11" s="138" customFormat="1" ht="67.5" hidden="1" x14ac:dyDescent="0.2">
      <c r="A20" s="195" t="s">
        <v>776</v>
      </c>
      <c r="B20" s="170" t="s">
        <v>908</v>
      </c>
      <c r="C20" s="170"/>
      <c r="D20" s="170"/>
      <c r="E20" s="171"/>
      <c r="F20" s="173" t="s">
        <v>909</v>
      </c>
      <c r="G20" s="174" t="s">
        <v>616</v>
      </c>
      <c r="H20" s="248">
        <f>H21</f>
        <v>1925000</v>
      </c>
      <c r="I20" s="248">
        <f>I21</f>
        <v>0</v>
      </c>
      <c r="J20" s="248">
        <f>J21</f>
        <v>0</v>
      </c>
      <c r="K20" s="248">
        <f t="shared" si="1"/>
        <v>1925000</v>
      </c>
    </row>
    <row r="21" spans="1:11" hidden="1" x14ac:dyDescent="0.2">
      <c r="A21" s="194" t="s">
        <v>776</v>
      </c>
      <c r="B21" s="175" t="s">
        <v>908</v>
      </c>
      <c r="C21" s="165">
        <v>43</v>
      </c>
      <c r="D21" s="165"/>
      <c r="E21" s="166">
        <v>54</v>
      </c>
      <c r="F21" s="167"/>
      <c r="G21" s="168"/>
      <c r="H21" s="247">
        <f t="shared" ref="H21:J21" si="13">+H22</f>
        <v>1925000</v>
      </c>
      <c r="I21" s="247">
        <f t="shared" si="13"/>
        <v>0</v>
      </c>
      <c r="J21" s="247">
        <f t="shared" si="13"/>
        <v>0</v>
      </c>
      <c r="K21" s="247">
        <f t="shared" si="1"/>
        <v>1925000</v>
      </c>
    </row>
    <row r="22" spans="1:11" s="100" customFormat="1" hidden="1" x14ac:dyDescent="0.2">
      <c r="A22" s="117" t="s">
        <v>776</v>
      </c>
      <c r="B22" s="101" t="s">
        <v>908</v>
      </c>
      <c r="C22" s="146">
        <v>43</v>
      </c>
      <c r="D22" s="95"/>
      <c r="E22" s="147">
        <v>541</v>
      </c>
      <c r="F22" s="142"/>
      <c r="G22" s="131"/>
      <c r="H22" s="246">
        <f t="shared" ref="H22:J22" si="14">H23</f>
        <v>1925000</v>
      </c>
      <c r="I22" s="246">
        <f t="shared" si="14"/>
        <v>0</v>
      </c>
      <c r="J22" s="246">
        <f t="shared" si="14"/>
        <v>0</v>
      </c>
      <c r="K22" s="246">
        <f t="shared" si="1"/>
        <v>1925000</v>
      </c>
    </row>
    <row r="23" spans="1:11" s="138" customFormat="1" ht="15" hidden="1" x14ac:dyDescent="0.2">
      <c r="A23" s="95" t="s">
        <v>776</v>
      </c>
      <c r="B23" s="93" t="s">
        <v>908</v>
      </c>
      <c r="C23" s="135">
        <v>43</v>
      </c>
      <c r="D23" s="95" t="s">
        <v>101</v>
      </c>
      <c r="E23" s="137">
        <v>5416</v>
      </c>
      <c r="F23" s="142" t="s">
        <v>1001</v>
      </c>
      <c r="G23" s="131"/>
      <c r="H23" s="228">
        <v>1925000</v>
      </c>
      <c r="I23" s="228"/>
      <c r="J23" s="228"/>
      <c r="K23" s="228">
        <f t="shared" si="1"/>
        <v>1925000</v>
      </c>
    </row>
    <row r="24" spans="1:11" ht="67.5" hidden="1" x14ac:dyDescent="0.2">
      <c r="A24" s="195" t="s">
        <v>776</v>
      </c>
      <c r="B24" s="170" t="s">
        <v>118</v>
      </c>
      <c r="C24" s="170"/>
      <c r="D24" s="170"/>
      <c r="E24" s="171"/>
      <c r="F24" s="173" t="s">
        <v>779</v>
      </c>
      <c r="G24" s="174" t="s">
        <v>616</v>
      </c>
      <c r="H24" s="248">
        <f>H25+H28</f>
        <v>5603000</v>
      </c>
      <c r="I24" s="248">
        <f>I25+I28</f>
        <v>0</v>
      </c>
      <c r="J24" s="248">
        <f>J25+J28</f>
        <v>0</v>
      </c>
      <c r="K24" s="248">
        <f t="shared" si="1"/>
        <v>5603000</v>
      </c>
    </row>
    <row r="25" spans="1:11" s="100" customFormat="1" hidden="1" x14ac:dyDescent="0.2">
      <c r="A25" s="194" t="s">
        <v>776</v>
      </c>
      <c r="B25" s="175" t="s">
        <v>118</v>
      </c>
      <c r="C25" s="165">
        <v>11</v>
      </c>
      <c r="D25" s="165"/>
      <c r="E25" s="166">
        <v>54</v>
      </c>
      <c r="F25" s="167"/>
      <c r="G25" s="168"/>
      <c r="H25" s="247">
        <f t="shared" ref="H25:J26" si="15">+H26</f>
        <v>5602000</v>
      </c>
      <c r="I25" s="247">
        <f t="shared" si="15"/>
        <v>0</v>
      </c>
      <c r="J25" s="247">
        <f t="shared" si="15"/>
        <v>0</v>
      </c>
      <c r="K25" s="247">
        <f t="shared" si="1"/>
        <v>5602000</v>
      </c>
    </row>
    <row r="26" spans="1:11" s="138" customFormat="1" hidden="1" x14ac:dyDescent="0.2">
      <c r="A26" s="117" t="s">
        <v>776</v>
      </c>
      <c r="B26" s="101" t="s">
        <v>118</v>
      </c>
      <c r="C26" s="102">
        <v>11</v>
      </c>
      <c r="D26" s="103"/>
      <c r="E26" s="104">
        <v>541</v>
      </c>
      <c r="F26" s="140"/>
      <c r="G26" s="105"/>
      <c r="H26" s="246">
        <f t="shared" si="15"/>
        <v>5602000</v>
      </c>
      <c r="I26" s="246">
        <f t="shared" si="15"/>
        <v>0</v>
      </c>
      <c r="J26" s="246">
        <f t="shared" si="15"/>
        <v>0</v>
      </c>
      <c r="K26" s="246">
        <f t="shared" si="1"/>
        <v>5602000</v>
      </c>
    </row>
    <row r="27" spans="1:11" ht="30" hidden="1" x14ac:dyDescent="0.2">
      <c r="A27" s="95" t="s">
        <v>776</v>
      </c>
      <c r="B27" s="93" t="s">
        <v>118</v>
      </c>
      <c r="C27" s="135">
        <v>11</v>
      </c>
      <c r="D27" s="95" t="s">
        <v>101</v>
      </c>
      <c r="E27" s="137">
        <v>5413</v>
      </c>
      <c r="F27" s="142" t="s">
        <v>1002</v>
      </c>
      <c r="G27" s="131"/>
      <c r="H27" s="228">
        <v>5602000</v>
      </c>
      <c r="I27" s="228"/>
      <c r="J27" s="228"/>
      <c r="K27" s="228">
        <f t="shared" si="1"/>
        <v>5602000</v>
      </c>
    </row>
    <row r="28" spans="1:11" hidden="1" x14ac:dyDescent="0.2">
      <c r="A28" s="194" t="s">
        <v>776</v>
      </c>
      <c r="B28" s="175" t="s">
        <v>118</v>
      </c>
      <c r="C28" s="165">
        <v>43</v>
      </c>
      <c r="D28" s="165"/>
      <c r="E28" s="166">
        <v>54</v>
      </c>
      <c r="F28" s="167"/>
      <c r="G28" s="168"/>
      <c r="H28" s="247">
        <f t="shared" ref="H28:J29" si="16">+H29</f>
        <v>1000</v>
      </c>
      <c r="I28" s="247">
        <f t="shared" si="16"/>
        <v>0</v>
      </c>
      <c r="J28" s="247">
        <f t="shared" si="16"/>
        <v>0</v>
      </c>
      <c r="K28" s="247">
        <f t="shared" si="1"/>
        <v>1000</v>
      </c>
    </row>
    <row r="29" spans="1:11" s="149" customFormat="1" hidden="1" x14ac:dyDescent="0.2">
      <c r="A29" s="117" t="s">
        <v>776</v>
      </c>
      <c r="B29" s="101" t="s">
        <v>118</v>
      </c>
      <c r="C29" s="102">
        <v>43</v>
      </c>
      <c r="D29" s="103"/>
      <c r="E29" s="104">
        <v>541</v>
      </c>
      <c r="F29" s="140"/>
      <c r="G29" s="105"/>
      <c r="H29" s="246">
        <f t="shared" si="16"/>
        <v>1000</v>
      </c>
      <c r="I29" s="246">
        <f t="shared" si="16"/>
        <v>0</v>
      </c>
      <c r="J29" s="246">
        <f t="shared" si="16"/>
        <v>0</v>
      </c>
      <c r="K29" s="246">
        <f t="shared" si="1"/>
        <v>1000</v>
      </c>
    </row>
    <row r="30" spans="1:11" s="149" customFormat="1" ht="30" hidden="1" x14ac:dyDescent="0.2">
      <c r="A30" s="95" t="s">
        <v>776</v>
      </c>
      <c r="B30" s="93" t="s">
        <v>118</v>
      </c>
      <c r="C30" s="135">
        <v>43</v>
      </c>
      <c r="D30" s="95" t="s">
        <v>101</v>
      </c>
      <c r="E30" s="137">
        <v>5413</v>
      </c>
      <c r="F30" s="142" t="s">
        <v>1002</v>
      </c>
      <c r="G30" s="131"/>
      <c r="H30" s="228">
        <v>1000</v>
      </c>
      <c r="I30" s="228"/>
      <c r="J30" s="228"/>
      <c r="K30" s="228">
        <f t="shared" si="1"/>
        <v>1000</v>
      </c>
    </row>
    <row r="31" spans="1:11" s="138" customFormat="1" ht="94.5" hidden="1" x14ac:dyDescent="0.2">
      <c r="A31" s="195" t="s">
        <v>776</v>
      </c>
      <c r="B31" s="170" t="s">
        <v>781</v>
      </c>
      <c r="C31" s="170"/>
      <c r="D31" s="170"/>
      <c r="E31" s="171"/>
      <c r="F31" s="173" t="s">
        <v>782</v>
      </c>
      <c r="G31" s="174" t="s">
        <v>616</v>
      </c>
      <c r="H31" s="248">
        <f>H32</f>
        <v>1256000</v>
      </c>
      <c r="I31" s="248">
        <f>I32</f>
        <v>0</v>
      </c>
      <c r="J31" s="248">
        <f>J32</f>
        <v>0</v>
      </c>
      <c r="K31" s="248">
        <f t="shared" si="1"/>
        <v>1256000</v>
      </c>
    </row>
    <row r="32" spans="1:11" s="149" customFormat="1" hidden="1" x14ac:dyDescent="0.2">
      <c r="A32" s="194" t="s">
        <v>776</v>
      </c>
      <c r="B32" s="175" t="s">
        <v>781</v>
      </c>
      <c r="C32" s="165">
        <v>43</v>
      </c>
      <c r="D32" s="165"/>
      <c r="E32" s="166">
        <v>54</v>
      </c>
      <c r="F32" s="167"/>
      <c r="G32" s="168"/>
      <c r="H32" s="247">
        <f t="shared" ref="H32:J32" si="17">+H33</f>
        <v>1256000</v>
      </c>
      <c r="I32" s="247">
        <f t="shared" si="17"/>
        <v>0</v>
      </c>
      <c r="J32" s="247">
        <f t="shared" si="17"/>
        <v>0</v>
      </c>
      <c r="K32" s="247">
        <f t="shared" si="1"/>
        <v>1256000</v>
      </c>
    </row>
    <row r="33" spans="1:11" s="149" customFormat="1" hidden="1" x14ac:dyDescent="0.2">
      <c r="A33" s="117" t="s">
        <v>776</v>
      </c>
      <c r="B33" s="101" t="s">
        <v>781</v>
      </c>
      <c r="C33" s="135">
        <v>43</v>
      </c>
      <c r="D33" s="95"/>
      <c r="E33" s="147">
        <v>544</v>
      </c>
      <c r="F33" s="142"/>
      <c r="G33" s="131"/>
      <c r="H33" s="246">
        <f t="shared" ref="H33:J33" si="18">SUM(H34:H34)</f>
        <v>1256000</v>
      </c>
      <c r="I33" s="246">
        <f t="shared" si="18"/>
        <v>0</v>
      </c>
      <c r="J33" s="246">
        <f t="shared" si="18"/>
        <v>0</v>
      </c>
      <c r="K33" s="246">
        <f t="shared" si="1"/>
        <v>1256000</v>
      </c>
    </row>
    <row r="34" spans="1:11" s="138" customFormat="1" ht="30" hidden="1" x14ac:dyDescent="0.2">
      <c r="A34" s="95" t="s">
        <v>776</v>
      </c>
      <c r="B34" s="93" t="s">
        <v>781</v>
      </c>
      <c r="C34" s="135">
        <v>43</v>
      </c>
      <c r="D34" s="95" t="s">
        <v>101</v>
      </c>
      <c r="E34" s="137">
        <v>5443</v>
      </c>
      <c r="F34" s="142" t="s">
        <v>1003</v>
      </c>
      <c r="G34" s="131"/>
      <c r="H34" s="228">
        <v>1256000</v>
      </c>
      <c r="I34" s="228"/>
      <c r="J34" s="228"/>
      <c r="K34" s="228">
        <f t="shared" si="1"/>
        <v>1256000</v>
      </c>
    </row>
    <row r="35" spans="1:11" hidden="1" x14ac:dyDescent="0.2">
      <c r="A35" s="198" t="s">
        <v>783</v>
      </c>
      <c r="B35" s="371" t="s">
        <v>784</v>
      </c>
      <c r="C35" s="371"/>
      <c r="D35" s="371"/>
      <c r="E35" s="371"/>
      <c r="F35" s="144" t="s">
        <v>785</v>
      </c>
      <c r="G35" s="116"/>
      <c r="H35" s="245">
        <f t="shared" ref="H35:J36" si="19">H36</f>
        <v>3759349</v>
      </c>
      <c r="I35" s="245">
        <f t="shared" si="19"/>
        <v>0</v>
      </c>
      <c r="J35" s="245">
        <f t="shared" si="19"/>
        <v>2751</v>
      </c>
      <c r="K35" s="245">
        <f t="shared" si="1"/>
        <v>3762100</v>
      </c>
    </row>
    <row r="36" spans="1:11" ht="67.5" hidden="1" x14ac:dyDescent="0.2">
      <c r="A36" s="195" t="s">
        <v>783</v>
      </c>
      <c r="B36" s="170" t="s">
        <v>786</v>
      </c>
      <c r="C36" s="170"/>
      <c r="D36" s="170"/>
      <c r="E36" s="171"/>
      <c r="F36" s="173" t="s">
        <v>787</v>
      </c>
      <c r="G36" s="174" t="s">
        <v>616</v>
      </c>
      <c r="H36" s="248">
        <f t="shared" si="19"/>
        <v>3759349</v>
      </c>
      <c r="I36" s="248">
        <f t="shared" si="19"/>
        <v>0</v>
      </c>
      <c r="J36" s="248">
        <f t="shared" si="19"/>
        <v>2751</v>
      </c>
      <c r="K36" s="248">
        <f t="shared" si="1"/>
        <v>3762100</v>
      </c>
    </row>
    <row r="37" spans="1:11" hidden="1" x14ac:dyDescent="0.2">
      <c r="A37" s="183" t="s">
        <v>783</v>
      </c>
      <c r="B37" s="164" t="s">
        <v>786</v>
      </c>
      <c r="C37" s="165">
        <v>11</v>
      </c>
      <c r="D37" s="164"/>
      <c r="E37" s="166">
        <v>54</v>
      </c>
      <c r="F37" s="167"/>
      <c r="G37" s="167"/>
      <c r="H37" s="181">
        <f t="shared" ref="H37:J38" si="20">H38</f>
        <v>3759349</v>
      </c>
      <c r="I37" s="181">
        <f t="shared" si="20"/>
        <v>0</v>
      </c>
      <c r="J37" s="181">
        <f t="shared" si="20"/>
        <v>2751</v>
      </c>
      <c r="K37" s="181">
        <f t="shared" si="1"/>
        <v>3762100</v>
      </c>
    </row>
    <row r="38" spans="1:11" hidden="1" x14ac:dyDescent="0.2">
      <c r="A38" s="117" t="s">
        <v>783</v>
      </c>
      <c r="B38" s="101" t="s">
        <v>786</v>
      </c>
      <c r="C38" s="102">
        <v>11</v>
      </c>
      <c r="D38" s="117"/>
      <c r="E38" s="112">
        <v>541</v>
      </c>
      <c r="F38" s="140"/>
      <c r="G38" s="182"/>
      <c r="H38" s="107">
        <f t="shared" si="20"/>
        <v>3759349</v>
      </c>
      <c r="I38" s="107">
        <f t="shared" si="20"/>
        <v>0</v>
      </c>
      <c r="J38" s="107">
        <f t="shared" si="20"/>
        <v>2751</v>
      </c>
      <c r="K38" s="107">
        <f t="shared" si="1"/>
        <v>3762100</v>
      </c>
    </row>
    <row r="39" spans="1:11" ht="30" hidden="1" x14ac:dyDescent="0.2">
      <c r="A39" s="95" t="s">
        <v>783</v>
      </c>
      <c r="B39" s="93" t="s">
        <v>786</v>
      </c>
      <c r="C39" s="94">
        <v>11</v>
      </c>
      <c r="D39" s="95" t="s">
        <v>101</v>
      </c>
      <c r="E39" s="118">
        <v>5414</v>
      </c>
      <c r="F39" s="141" t="s">
        <v>1004</v>
      </c>
      <c r="H39" s="228">
        <v>3759349</v>
      </c>
      <c r="I39" s="228"/>
      <c r="J39" s="228">
        <v>2751</v>
      </c>
      <c r="K39" s="228">
        <f t="shared" si="1"/>
        <v>3762100</v>
      </c>
    </row>
    <row r="40" spans="1:11" hidden="1" x14ac:dyDescent="0.2">
      <c r="A40" s="198" t="s">
        <v>791</v>
      </c>
      <c r="B40" s="371" t="s">
        <v>792</v>
      </c>
      <c r="C40" s="371"/>
      <c r="D40" s="371"/>
      <c r="E40" s="371"/>
      <c r="F40" s="144" t="s">
        <v>793</v>
      </c>
      <c r="G40" s="116"/>
      <c r="H40" s="245">
        <f t="shared" ref="H40:J41" si="21">H41</f>
        <v>722386</v>
      </c>
      <c r="I40" s="245">
        <f t="shared" si="21"/>
        <v>0</v>
      </c>
      <c r="J40" s="245">
        <f t="shared" si="21"/>
        <v>0</v>
      </c>
      <c r="K40" s="245">
        <f t="shared" si="1"/>
        <v>722386</v>
      </c>
    </row>
    <row r="41" spans="1:11" s="138" customFormat="1" ht="67.5" hidden="1" x14ac:dyDescent="0.2">
      <c r="A41" s="195" t="s">
        <v>791</v>
      </c>
      <c r="B41" s="170" t="s">
        <v>158</v>
      </c>
      <c r="C41" s="170"/>
      <c r="D41" s="170"/>
      <c r="E41" s="171"/>
      <c r="F41" s="173" t="s">
        <v>795</v>
      </c>
      <c r="G41" s="174" t="s">
        <v>616</v>
      </c>
      <c r="H41" s="248">
        <f t="shared" si="21"/>
        <v>722386</v>
      </c>
      <c r="I41" s="248">
        <f t="shared" si="21"/>
        <v>0</v>
      </c>
      <c r="J41" s="248">
        <f t="shared" si="21"/>
        <v>0</v>
      </c>
      <c r="K41" s="248">
        <f t="shared" si="1"/>
        <v>722386</v>
      </c>
    </row>
    <row r="42" spans="1:11" s="138" customFormat="1" hidden="1" x14ac:dyDescent="0.2">
      <c r="A42" s="194" t="s">
        <v>791</v>
      </c>
      <c r="B42" s="175" t="s">
        <v>158</v>
      </c>
      <c r="C42" s="165">
        <v>11</v>
      </c>
      <c r="D42" s="165"/>
      <c r="E42" s="166">
        <v>54</v>
      </c>
      <c r="F42" s="167"/>
      <c r="G42" s="168"/>
      <c r="H42" s="247">
        <f t="shared" ref="H42:J43" si="22">H43</f>
        <v>722386</v>
      </c>
      <c r="I42" s="247">
        <f t="shared" si="22"/>
        <v>0</v>
      </c>
      <c r="J42" s="247">
        <f t="shared" si="22"/>
        <v>0</v>
      </c>
      <c r="K42" s="247">
        <f t="shared" si="1"/>
        <v>722386</v>
      </c>
    </row>
    <row r="43" spans="1:11" s="138" customFormat="1" hidden="1" x14ac:dyDescent="0.2">
      <c r="A43" s="117" t="s">
        <v>791</v>
      </c>
      <c r="B43" s="101" t="s">
        <v>158</v>
      </c>
      <c r="C43" s="146">
        <v>11</v>
      </c>
      <c r="D43" s="95"/>
      <c r="E43" s="147">
        <v>541</v>
      </c>
      <c r="F43" s="142"/>
      <c r="G43" s="131"/>
      <c r="H43" s="246">
        <f t="shared" si="22"/>
        <v>722386</v>
      </c>
      <c r="I43" s="246">
        <f t="shared" si="22"/>
        <v>0</v>
      </c>
      <c r="J43" s="246">
        <f t="shared" si="22"/>
        <v>0</v>
      </c>
      <c r="K43" s="246">
        <f t="shared" si="1"/>
        <v>722386</v>
      </c>
    </row>
    <row r="44" spans="1:11" s="138" customFormat="1" ht="30" hidden="1" x14ac:dyDescent="0.2">
      <c r="A44" s="95" t="s">
        <v>791</v>
      </c>
      <c r="B44" s="93" t="str">
        <f>B42</f>
        <v>A810019</v>
      </c>
      <c r="C44" s="135">
        <v>11</v>
      </c>
      <c r="D44" s="95" t="s">
        <v>101</v>
      </c>
      <c r="E44" s="137">
        <v>5413</v>
      </c>
      <c r="F44" s="142" t="s">
        <v>1002</v>
      </c>
      <c r="G44" s="131"/>
      <c r="H44" s="231">
        <v>722386</v>
      </c>
      <c r="I44" s="231"/>
      <c r="J44" s="231"/>
      <c r="K44" s="231">
        <f t="shared" si="1"/>
        <v>722386</v>
      </c>
    </row>
    <row r="45" spans="1:11" hidden="1" x14ac:dyDescent="0.2">
      <c r="A45" s="198" t="s">
        <v>798</v>
      </c>
      <c r="B45" s="371" t="s">
        <v>799</v>
      </c>
      <c r="C45" s="371"/>
      <c r="D45" s="371"/>
      <c r="E45" s="371"/>
      <c r="F45" s="144" t="s">
        <v>800</v>
      </c>
      <c r="G45" s="116"/>
      <c r="H45" s="245">
        <f>H46</f>
        <v>2027951</v>
      </c>
      <c r="I45" s="245">
        <f>I46</f>
        <v>0</v>
      </c>
      <c r="J45" s="245">
        <f>J46</f>
        <v>0</v>
      </c>
      <c r="K45" s="245">
        <f t="shared" si="1"/>
        <v>2027951</v>
      </c>
    </row>
    <row r="46" spans="1:11" s="100" customFormat="1" ht="67.5" hidden="1" x14ac:dyDescent="0.2">
      <c r="A46" s="195" t="s">
        <v>798</v>
      </c>
      <c r="B46" s="170" t="s">
        <v>960</v>
      </c>
      <c r="C46" s="170"/>
      <c r="D46" s="170"/>
      <c r="E46" s="171"/>
      <c r="F46" s="173" t="s">
        <v>178</v>
      </c>
      <c r="G46" s="174" t="s">
        <v>616</v>
      </c>
      <c r="H46" s="248">
        <f>H47+H50</f>
        <v>2027951</v>
      </c>
      <c r="I46" s="248">
        <f>I47+I50</f>
        <v>0</v>
      </c>
      <c r="J46" s="248">
        <f>J47+J50</f>
        <v>0</v>
      </c>
      <c r="K46" s="248">
        <f t="shared" si="1"/>
        <v>2027951</v>
      </c>
    </row>
    <row r="47" spans="1:11" hidden="1" x14ac:dyDescent="0.2">
      <c r="A47" s="183" t="s">
        <v>798</v>
      </c>
      <c r="B47" s="164" t="s">
        <v>960</v>
      </c>
      <c r="C47" s="165">
        <v>11</v>
      </c>
      <c r="D47" s="164"/>
      <c r="E47" s="166">
        <v>54</v>
      </c>
      <c r="F47" s="167"/>
      <c r="G47" s="167"/>
      <c r="H47" s="181">
        <f t="shared" ref="H47:J51" si="23">H48</f>
        <v>1459951</v>
      </c>
      <c r="I47" s="181">
        <f t="shared" si="23"/>
        <v>0</v>
      </c>
      <c r="J47" s="181">
        <f t="shared" si="23"/>
        <v>0</v>
      </c>
      <c r="K47" s="181">
        <f t="shared" si="1"/>
        <v>1459951</v>
      </c>
    </row>
    <row r="48" spans="1:11" s="100" customFormat="1" hidden="1" x14ac:dyDescent="0.2">
      <c r="A48" s="117" t="s">
        <v>798</v>
      </c>
      <c r="B48" s="101" t="s">
        <v>960</v>
      </c>
      <c r="C48" s="102">
        <v>11</v>
      </c>
      <c r="D48" s="117"/>
      <c r="E48" s="112">
        <v>541</v>
      </c>
      <c r="F48" s="140"/>
      <c r="G48" s="182"/>
      <c r="H48" s="107">
        <f t="shared" si="23"/>
        <v>1459951</v>
      </c>
      <c r="I48" s="107">
        <f t="shared" si="23"/>
        <v>0</v>
      </c>
      <c r="J48" s="107">
        <f t="shared" si="23"/>
        <v>0</v>
      </c>
      <c r="K48" s="107">
        <f t="shared" si="1"/>
        <v>1459951</v>
      </c>
    </row>
    <row r="49" spans="1:11" ht="30" hidden="1" x14ac:dyDescent="0.2">
      <c r="A49" s="95" t="s">
        <v>798</v>
      </c>
      <c r="B49" s="93" t="s">
        <v>960</v>
      </c>
      <c r="C49" s="94">
        <v>11</v>
      </c>
      <c r="D49" s="95" t="s">
        <v>101</v>
      </c>
      <c r="E49" s="118">
        <v>5413</v>
      </c>
      <c r="F49" s="141" t="s">
        <v>1002</v>
      </c>
      <c r="H49" s="228">
        <v>1459951</v>
      </c>
      <c r="I49" s="228"/>
      <c r="J49" s="228"/>
      <c r="K49" s="228">
        <f t="shared" si="1"/>
        <v>1459951</v>
      </c>
    </row>
    <row r="50" spans="1:11" hidden="1" x14ac:dyDescent="0.2">
      <c r="A50" s="183" t="s">
        <v>798</v>
      </c>
      <c r="B50" s="164" t="s">
        <v>960</v>
      </c>
      <c r="C50" s="165">
        <v>43</v>
      </c>
      <c r="D50" s="164"/>
      <c r="E50" s="166">
        <v>54</v>
      </c>
      <c r="F50" s="167"/>
      <c r="G50" s="167"/>
      <c r="H50" s="181">
        <f t="shared" si="23"/>
        <v>568000</v>
      </c>
      <c r="I50" s="181">
        <f t="shared" si="23"/>
        <v>0</v>
      </c>
      <c r="J50" s="181">
        <f t="shared" si="23"/>
        <v>0</v>
      </c>
      <c r="K50" s="181">
        <f t="shared" si="1"/>
        <v>568000</v>
      </c>
    </row>
    <row r="51" spans="1:11" hidden="1" x14ac:dyDescent="0.2">
      <c r="A51" s="117" t="s">
        <v>798</v>
      </c>
      <c r="B51" s="101" t="s">
        <v>960</v>
      </c>
      <c r="C51" s="102">
        <v>43</v>
      </c>
      <c r="D51" s="117"/>
      <c r="E51" s="112">
        <v>541</v>
      </c>
      <c r="F51" s="140"/>
      <c r="G51" s="182"/>
      <c r="H51" s="107">
        <f t="shared" si="23"/>
        <v>568000</v>
      </c>
      <c r="I51" s="107">
        <f t="shared" si="23"/>
        <v>0</v>
      </c>
      <c r="J51" s="107">
        <f t="shared" si="23"/>
        <v>0</v>
      </c>
      <c r="K51" s="107">
        <f t="shared" si="1"/>
        <v>568000</v>
      </c>
    </row>
    <row r="52" spans="1:11" s="100" customFormat="1" ht="30" hidden="1" x14ac:dyDescent="0.2">
      <c r="A52" s="95" t="s">
        <v>798</v>
      </c>
      <c r="B52" s="93" t="s">
        <v>960</v>
      </c>
      <c r="C52" s="94">
        <v>43</v>
      </c>
      <c r="D52" s="95" t="s">
        <v>101</v>
      </c>
      <c r="E52" s="118">
        <v>5413</v>
      </c>
      <c r="F52" s="141" t="s">
        <v>1002</v>
      </c>
      <c r="G52" s="133"/>
      <c r="H52" s="228">
        <v>568000</v>
      </c>
      <c r="I52" s="228"/>
      <c r="J52" s="228"/>
      <c r="K52" s="228">
        <f t="shared" si="1"/>
        <v>568000</v>
      </c>
    </row>
    <row r="53" spans="1:11" hidden="1" x14ac:dyDescent="0.2">
      <c r="A53" s="198" t="s">
        <v>810</v>
      </c>
      <c r="B53" s="374" t="s">
        <v>811</v>
      </c>
      <c r="C53" s="375"/>
      <c r="D53" s="375"/>
      <c r="E53" s="376"/>
      <c r="F53" s="144" t="s">
        <v>812</v>
      </c>
      <c r="G53" s="116"/>
      <c r="H53" s="245">
        <f t="shared" ref="H53:J54" si="24">H54</f>
        <v>4275869</v>
      </c>
      <c r="I53" s="245">
        <f t="shared" si="24"/>
        <v>0</v>
      </c>
      <c r="J53" s="245">
        <f t="shared" si="24"/>
        <v>0</v>
      </c>
      <c r="K53" s="245">
        <f t="shared" si="1"/>
        <v>4275869</v>
      </c>
    </row>
    <row r="54" spans="1:11" s="100" customFormat="1" ht="67.5" hidden="1" x14ac:dyDescent="0.2">
      <c r="A54" s="195" t="s">
        <v>810</v>
      </c>
      <c r="B54" s="170" t="s">
        <v>813</v>
      </c>
      <c r="C54" s="170"/>
      <c r="D54" s="170"/>
      <c r="E54" s="171"/>
      <c r="F54" s="173" t="s">
        <v>814</v>
      </c>
      <c r="G54" s="174" t="s">
        <v>616</v>
      </c>
      <c r="H54" s="248">
        <f t="shared" si="24"/>
        <v>4275869</v>
      </c>
      <c r="I54" s="248">
        <f t="shared" si="24"/>
        <v>0</v>
      </c>
      <c r="J54" s="248">
        <f t="shared" si="24"/>
        <v>0</v>
      </c>
      <c r="K54" s="248">
        <f t="shared" si="1"/>
        <v>4275869</v>
      </c>
    </row>
    <row r="55" spans="1:11" hidden="1" x14ac:dyDescent="0.2">
      <c r="A55" s="183" t="s">
        <v>810</v>
      </c>
      <c r="B55" s="164" t="s">
        <v>813</v>
      </c>
      <c r="C55" s="165">
        <v>11</v>
      </c>
      <c r="D55" s="164"/>
      <c r="E55" s="166">
        <v>54</v>
      </c>
      <c r="F55" s="167"/>
      <c r="G55" s="167"/>
      <c r="H55" s="181">
        <f t="shared" ref="H55:J56" si="25">H56</f>
        <v>4275869</v>
      </c>
      <c r="I55" s="181">
        <f t="shared" si="25"/>
        <v>0</v>
      </c>
      <c r="J55" s="181">
        <f t="shared" si="25"/>
        <v>0</v>
      </c>
      <c r="K55" s="181">
        <f t="shared" si="1"/>
        <v>4275869</v>
      </c>
    </row>
    <row r="56" spans="1:11" s="100" customFormat="1" hidden="1" x14ac:dyDescent="0.2">
      <c r="A56" s="117" t="s">
        <v>810</v>
      </c>
      <c r="B56" s="101" t="s">
        <v>813</v>
      </c>
      <c r="C56" s="102">
        <v>11</v>
      </c>
      <c r="D56" s="117"/>
      <c r="E56" s="112">
        <v>541</v>
      </c>
      <c r="F56" s="140"/>
      <c r="G56" s="182"/>
      <c r="H56" s="107">
        <f t="shared" si="25"/>
        <v>4275869</v>
      </c>
      <c r="I56" s="107">
        <f t="shared" si="25"/>
        <v>0</v>
      </c>
      <c r="J56" s="107">
        <f t="shared" si="25"/>
        <v>0</v>
      </c>
      <c r="K56" s="107">
        <f t="shared" si="1"/>
        <v>4275869</v>
      </c>
    </row>
    <row r="57" spans="1:11" ht="30" hidden="1" x14ac:dyDescent="0.2">
      <c r="A57" s="95" t="s">
        <v>810</v>
      </c>
      <c r="B57" s="93" t="s">
        <v>813</v>
      </c>
      <c r="C57" s="94">
        <v>11</v>
      </c>
      <c r="D57" s="95" t="s">
        <v>101</v>
      </c>
      <c r="E57" s="118">
        <v>5413</v>
      </c>
      <c r="F57" s="141" t="s">
        <v>1002</v>
      </c>
      <c r="H57" s="228">
        <v>4275869</v>
      </c>
      <c r="I57" s="228"/>
      <c r="J57" s="228"/>
      <c r="K57" s="228">
        <f t="shared" si="1"/>
        <v>4275869</v>
      </c>
    </row>
    <row r="58" spans="1:11" ht="31.5" hidden="1" x14ac:dyDescent="0.2">
      <c r="A58" s="198" t="s">
        <v>850</v>
      </c>
      <c r="B58" s="374" t="s">
        <v>851</v>
      </c>
      <c r="C58" s="375"/>
      <c r="D58" s="375"/>
      <c r="E58" s="376"/>
      <c r="F58" s="144" t="s">
        <v>852</v>
      </c>
      <c r="G58" s="116"/>
      <c r="H58" s="245">
        <f>H59</f>
        <v>528236</v>
      </c>
      <c r="I58" s="245">
        <f>I59</f>
        <v>0</v>
      </c>
      <c r="J58" s="245">
        <f>J59</f>
        <v>0</v>
      </c>
      <c r="K58" s="245">
        <f t="shared" si="1"/>
        <v>528236</v>
      </c>
    </row>
    <row r="59" spans="1:11" s="205" customFormat="1" ht="33.75" hidden="1" x14ac:dyDescent="0.2">
      <c r="A59" s="195" t="s">
        <v>850</v>
      </c>
      <c r="B59" s="170" t="s">
        <v>857</v>
      </c>
      <c r="C59" s="170"/>
      <c r="D59" s="170"/>
      <c r="E59" s="171"/>
      <c r="F59" s="173" t="s">
        <v>858</v>
      </c>
      <c r="G59" s="174" t="s">
        <v>652</v>
      </c>
      <c r="H59" s="248">
        <f>H60+H63</f>
        <v>528236</v>
      </c>
      <c r="I59" s="248">
        <f>I60+I63</f>
        <v>0</v>
      </c>
      <c r="J59" s="248">
        <f>J60+J63</f>
        <v>0</v>
      </c>
      <c r="K59" s="248">
        <f t="shared" si="1"/>
        <v>528236</v>
      </c>
    </row>
    <row r="60" spans="1:11" s="205" customFormat="1" hidden="1" x14ac:dyDescent="0.2">
      <c r="A60" s="183" t="s">
        <v>850</v>
      </c>
      <c r="B60" s="164" t="s">
        <v>857</v>
      </c>
      <c r="C60" s="165">
        <v>11</v>
      </c>
      <c r="D60" s="164"/>
      <c r="E60" s="166">
        <v>54</v>
      </c>
      <c r="F60" s="167"/>
      <c r="G60" s="167"/>
      <c r="H60" s="181">
        <f>H61</f>
        <v>514964</v>
      </c>
      <c r="I60" s="181">
        <f>I61</f>
        <v>0</v>
      </c>
      <c r="J60" s="181">
        <f>J61</f>
        <v>0</v>
      </c>
      <c r="K60" s="181">
        <f t="shared" si="1"/>
        <v>514964</v>
      </c>
    </row>
    <row r="61" spans="1:11" s="205" customFormat="1" hidden="1" x14ac:dyDescent="0.2">
      <c r="A61" s="117" t="s">
        <v>850</v>
      </c>
      <c r="B61" s="101" t="s">
        <v>857</v>
      </c>
      <c r="C61" s="102">
        <v>11</v>
      </c>
      <c r="D61" s="117"/>
      <c r="E61" s="112">
        <v>544</v>
      </c>
      <c r="F61" s="140"/>
      <c r="G61" s="182"/>
      <c r="H61" s="107">
        <f t="shared" ref="H61:J61" si="26">H62</f>
        <v>514964</v>
      </c>
      <c r="I61" s="107">
        <f t="shared" si="26"/>
        <v>0</v>
      </c>
      <c r="J61" s="107">
        <f t="shared" si="26"/>
        <v>0</v>
      </c>
      <c r="K61" s="107">
        <f t="shared" si="1"/>
        <v>514964</v>
      </c>
    </row>
    <row r="62" spans="1:11" ht="30" hidden="1" x14ac:dyDescent="0.2">
      <c r="A62" s="95" t="s">
        <v>850</v>
      </c>
      <c r="B62" s="93" t="s">
        <v>857</v>
      </c>
      <c r="C62" s="94">
        <v>11</v>
      </c>
      <c r="D62" s="95" t="s">
        <v>101</v>
      </c>
      <c r="E62" s="118">
        <v>5443</v>
      </c>
      <c r="F62" s="141" t="s">
        <v>1003</v>
      </c>
      <c r="H62" s="228">
        <v>514964</v>
      </c>
      <c r="I62" s="228"/>
      <c r="J62" s="228"/>
      <c r="K62" s="228">
        <f t="shared" si="1"/>
        <v>514964</v>
      </c>
    </row>
    <row r="63" spans="1:11" s="207" customFormat="1" hidden="1" x14ac:dyDescent="0.2">
      <c r="A63" s="183" t="s">
        <v>850</v>
      </c>
      <c r="B63" s="164" t="s">
        <v>857</v>
      </c>
      <c r="C63" s="165">
        <v>43</v>
      </c>
      <c r="D63" s="164"/>
      <c r="E63" s="166">
        <v>54</v>
      </c>
      <c r="F63" s="167"/>
      <c r="G63" s="167"/>
      <c r="H63" s="181">
        <f t="shared" ref="H63:J64" si="27">H64</f>
        <v>13272</v>
      </c>
      <c r="I63" s="181">
        <f t="shared" si="27"/>
        <v>0</v>
      </c>
      <c r="J63" s="181">
        <f t="shared" si="27"/>
        <v>0</v>
      </c>
      <c r="K63" s="181">
        <f t="shared" si="1"/>
        <v>13272</v>
      </c>
    </row>
    <row r="64" spans="1:11" s="207" customFormat="1" hidden="1" x14ac:dyDescent="0.2">
      <c r="A64" s="117" t="s">
        <v>850</v>
      </c>
      <c r="B64" s="101" t="s">
        <v>857</v>
      </c>
      <c r="C64" s="102">
        <v>43</v>
      </c>
      <c r="D64" s="117"/>
      <c r="E64" s="112">
        <v>544</v>
      </c>
      <c r="F64" s="140"/>
      <c r="G64" s="182"/>
      <c r="H64" s="107">
        <f t="shared" si="27"/>
        <v>13272</v>
      </c>
      <c r="I64" s="107">
        <f t="shared" si="27"/>
        <v>0</v>
      </c>
      <c r="J64" s="107">
        <f t="shared" si="27"/>
        <v>0</v>
      </c>
      <c r="K64" s="107">
        <f t="shared" si="1"/>
        <v>13272</v>
      </c>
    </row>
    <row r="65" spans="1:11" s="207" customFormat="1" ht="30" hidden="1" x14ac:dyDescent="0.2">
      <c r="A65" s="95" t="s">
        <v>850</v>
      </c>
      <c r="B65" s="93" t="s">
        <v>857</v>
      </c>
      <c r="C65" s="94">
        <v>43</v>
      </c>
      <c r="D65" s="95" t="s">
        <v>101</v>
      </c>
      <c r="E65" s="118">
        <v>5443</v>
      </c>
      <c r="F65" s="141" t="s">
        <v>1003</v>
      </c>
      <c r="G65" s="133"/>
      <c r="H65" s="228">
        <v>13272</v>
      </c>
      <c r="I65" s="228"/>
      <c r="J65" s="228"/>
      <c r="K65" s="228">
        <f t="shared" si="1"/>
        <v>13272</v>
      </c>
    </row>
  </sheetData>
  <sheetProtection algorithmName="SHA-512" hashValue="jRe8oiQt7hfFVN8hzvWNwGphHfZ7LXPwIXiuSw5gZ0p6GwEPapASEBXWZF1PntTo7Dcyp4Dhsx8peuPx9tQzXA==" saltValue="R3oYputVFHWm9hYXJeWA3w==" spinCount="100000" sheet="1" objects="1" scenarios="1" selectLockedCells="1" selectUnlockedCells="1"/>
  <autoFilter ref="A1:K65" xr:uid="{00000000-0009-0000-0000-000003000000}">
    <filterColumn colId="0">
      <filters>
        <filter val="48031"/>
      </filters>
    </filterColumn>
  </autoFilter>
  <mergeCells count="11">
    <mergeCell ref="B2:F2"/>
    <mergeCell ref="B3:F3"/>
    <mergeCell ref="B45:E45"/>
    <mergeCell ref="B53:E53"/>
    <mergeCell ref="B58:E58"/>
    <mergeCell ref="B18:F18"/>
    <mergeCell ref="B19:E19"/>
    <mergeCell ref="B35:E35"/>
    <mergeCell ref="B40:E40"/>
    <mergeCell ref="B12:F12"/>
    <mergeCell ref="B13:E13"/>
  </mergeCells>
  <pageMargins left="0.35433070866141736" right="0.19685039370078741" top="0.35433070866141736" bottom="0.27559055118110237" header="0.19685039370078741" footer="0.15748031496062992"/>
  <pageSetup paperSize="9" scale="94" fitToHeight="0" orientation="landscape" r:id="rId1"/>
  <headerFooter alignWithMargins="0">
    <oddHeader>&amp;C&amp;"Arial,Bold"&amp;14Financijski plan Ministarstva mora, prometa i infrastrukture za 2024. godinu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8</vt:i4>
      </vt:variant>
    </vt:vector>
  </HeadingPairs>
  <TitlesOfParts>
    <vt:vector size="12" baseType="lpstr">
      <vt:lpstr>ANALIZA</vt:lpstr>
      <vt:lpstr>izvori 1, 2, 8</vt:lpstr>
      <vt:lpstr>izvori 3, 4, 5, 6, 7</vt:lpstr>
      <vt:lpstr>konto 5 - izdaci</vt:lpstr>
      <vt:lpstr>ANALIZA!Ispis_naslova</vt:lpstr>
      <vt:lpstr>'izvori 1, 2, 8'!Ispis_naslova</vt:lpstr>
      <vt:lpstr>'izvori 3, 4, 5, 6, 7'!Ispis_naslova</vt:lpstr>
      <vt:lpstr>'konto 5 - izdaci'!Ispis_naslova</vt:lpstr>
      <vt:lpstr>ANALIZA!Podrucje_ispisa</vt:lpstr>
      <vt:lpstr>'izvori 1, 2, 8'!Podrucje_ispisa</vt:lpstr>
      <vt:lpstr>'izvori 3, 4, 5, 6, 7'!Podrucje_ispisa</vt:lpstr>
      <vt:lpstr>'konto 5 - izdaci'!Podrucje_ispisa</vt:lpstr>
    </vt:vector>
  </TitlesOfParts>
  <Manager/>
  <Company>RH - TDU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ikolar</dc:creator>
  <cp:keywords/>
  <dc:description/>
  <cp:lastModifiedBy>Petra Tovernić Jakičić</cp:lastModifiedBy>
  <cp:revision/>
  <dcterms:created xsi:type="dcterms:W3CDTF">2003-08-01T05:44:34Z</dcterms:created>
  <dcterms:modified xsi:type="dcterms:W3CDTF">2024-10-30T13:28:29Z</dcterms:modified>
  <cp:category/>
  <cp:contentStatus/>
</cp:coreProperties>
</file>