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mkarlovic\Desktop\obrazloženje izvršenja 2024\"/>
    </mc:Choice>
  </mc:AlternateContent>
  <xr:revisionPtr revIDLastSave="0" documentId="13_ncr:1_{FBE51453-0BF9-46B4-851D-219F8BB744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rashoda'!$B$1:$I$30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3" l="1"/>
  <c r="L23" i="3"/>
  <c r="L24" i="3"/>
  <c r="L32" i="3"/>
  <c r="L59" i="3"/>
  <c r="L65" i="3"/>
  <c r="L66" i="3"/>
  <c r="L67" i="3"/>
  <c r="L68" i="3"/>
  <c r="L72" i="3"/>
  <c r="L21" i="3"/>
  <c r="L10" i="3"/>
  <c r="L11" i="3"/>
  <c r="L12" i="3"/>
  <c r="L13" i="3"/>
  <c r="L14" i="3"/>
  <c r="L15" i="3"/>
  <c r="L16" i="3"/>
  <c r="L17" i="3"/>
  <c r="K10" i="3"/>
  <c r="K11" i="3"/>
  <c r="K13" i="3"/>
  <c r="K14" i="3"/>
  <c r="K15" i="3"/>
  <c r="K16" i="3"/>
  <c r="I14" i="3"/>
  <c r="E13" i="5"/>
  <c r="E14" i="5"/>
  <c r="E17" i="5"/>
  <c r="E10" i="5"/>
  <c r="E7" i="5"/>
  <c r="H23" i="3"/>
  <c r="I66" i="3" l="1"/>
  <c r="I23" i="3" l="1"/>
  <c r="H66" i="3"/>
  <c r="H22" i="3" s="1"/>
  <c r="E6" i="5"/>
  <c r="D6" i="5"/>
  <c r="H21" i="3" l="1"/>
  <c r="I21" i="3"/>
  <c r="J21" i="3"/>
  <c r="G21" i="3"/>
  <c r="L25" i="1" l="1"/>
  <c r="K25" i="1"/>
  <c r="L24" i="1"/>
  <c r="K24" i="1"/>
  <c r="J23" i="1"/>
  <c r="I23" i="1"/>
  <c r="I26" i="1" s="1"/>
  <c r="H23" i="1"/>
  <c r="H26" i="1" s="1"/>
  <c r="G23" i="1"/>
  <c r="G26" i="1" s="1"/>
  <c r="J15" i="1"/>
  <c r="I15" i="1"/>
  <c r="H15" i="1"/>
  <c r="G15" i="1"/>
  <c r="I16" i="1"/>
  <c r="H12" i="1"/>
  <c r="H16" i="1" s="1"/>
  <c r="L10" i="1" l="1"/>
  <c r="L11" i="1"/>
  <c r="L14" i="1"/>
  <c r="L22" i="1"/>
  <c r="J12" i="1"/>
  <c r="J16" i="1" s="1"/>
  <c r="H27" i="1"/>
  <c r="K10" i="1"/>
  <c r="K11" i="1"/>
  <c r="G12" i="1"/>
  <c r="G16" i="1" s="1"/>
  <c r="K14" i="1"/>
  <c r="G27" i="1"/>
  <c r="K22" i="1"/>
  <c r="J26" i="1"/>
  <c r="L27" i="1" s="1"/>
  <c r="L23" i="1"/>
  <c r="K23" i="1"/>
  <c r="K21" i="1"/>
  <c r="L21" i="1"/>
  <c r="L16" i="1"/>
  <c r="K16" i="1"/>
  <c r="L15" i="1"/>
  <c r="K15" i="1"/>
  <c r="K12" i="1"/>
  <c r="K13" i="1"/>
  <c r="L12" i="1"/>
  <c r="L13" i="1"/>
  <c r="L26" i="1" l="1"/>
  <c r="K26" i="1"/>
</calcChain>
</file>

<file path=xl/sharedStrings.xml><?xml version="1.0" encoding="utf-8"?>
<sst xmlns="http://schemas.openxmlformats.org/spreadsheetml/2006/main" count="465" uniqueCount="184">
  <si>
    <t>PRIHODI UKUPNO</t>
  </si>
  <si>
    <t>RASHODI UKUPNO</t>
  </si>
  <si>
    <t>RAZLIKA - VIŠAK / MANJAK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</si>
  <si>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</si>
  <si>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</si>
  <si>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</si>
  <si>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</si>
  <si>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</si>
  <si>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04 Ekonomski poslovi</t>
  </si>
  <si>
    <t>Izdaci za financijsku imovinu i otplate zajmova</t>
  </si>
  <si>
    <t>II. POSEBNI DIO</t>
  </si>
  <si>
    <t>I. OPĆI DIO</t>
  </si>
  <si>
    <t>Materijalni rashodi</t>
  </si>
  <si>
    <t>Izdaci za otplatu glavnice primljenih kredita i zajmova</t>
  </si>
  <si>
    <t>PRIJENOS SREDSTAVA IZ PRETHODNE GODINE</t>
  </si>
  <si>
    <t>1 Opći prihodi i primici</t>
  </si>
  <si>
    <t>11 Opći prihodi i primici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</si>
  <si>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</si>
  <si>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</si>
  <si>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</si>
  <si>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</si>
  <si>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</si>
  <si>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</si>
  <si>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</si>
  <si>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</si>
  <si>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</si>
  <si>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</si>
  <si>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</si>
  <si>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</si>
  <si>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</si>
  <si>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</si>
  <si>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</si>
  <si>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</si>
  <si>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</si>
  <si>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</si>
  <si>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5=4/3*100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</si>
  <si>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</si>
  <si>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</si>
  <si>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</si>
  <si>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</si>
  <si>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</si>
  <si>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</si>
  <si>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</si>
  <si>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</si>
  <si>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</si>
  <si>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</si>
  <si>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</si>
  <si>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</si>
  <si>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</si>
  <si>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</si>
  <si>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</si>
  <si>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</si>
  <si>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</si>
  <si>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</si>
  <si>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</si>
  <si>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</si>
  <si>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5 Pomoći</t>
  </si>
  <si>
    <t>51 Pomoći EU</t>
  </si>
  <si>
    <t>6 Prihodi poslovanja</t>
  </si>
  <si>
    <t>67 Prihodi iz proračuna</t>
  </si>
  <si>
    <t>671 Prihodi iz proračuna</t>
  </si>
  <si>
    <t>6711 Prihodi iz nadležnog proračuna za financiranje rashoda</t>
  </si>
  <si>
    <t>6712 Prihodi iz nadležnog proračuna za financiranje rashoda</t>
  </si>
  <si>
    <t>6714 Prihodi od nadležnog proračuna za financiranje izdataka</t>
  </si>
  <si>
    <t>UKUPNI RASHODI</t>
  </si>
  <si>
    <t>RASHODI</t>
  </si>
  <si>
    <t>31</t>
  </si>
  <si>
    <t>3111</t>
  </si>
  <si>
    <t>3113</t>
  </si>
  <si>
    <t>Plaće za prekovremeni rad</t>
  </si>
  <si>
    <t>Ostali rashodi za zaposlene</t>
  </si>
  <si>
    <t>3121</t>
  </si>
  <si>
    <t>Doprinosi na plaće</t>
  </si>
  <si>
    <t>3132</t>
  </si>
  <si>
    <t>Doprinosi za obvezno zdravstveno osiguranje</t>
  </si>
  <si>
    <t>32</t>
  </si>
  <si>
    <t>3211</t>
  </si>
  <si>
    <t>3212</t>
  </si>
  <si>
    <t>Naknade za prijevoz, za rad na terenu i odvojeni život</t>
  </si>
  <si>
    <t>3213</t>
  </si>
  <si>
    <t>Stručno usavršavanje zaposlenika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</si>
  <si>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</si>
  <si>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</si>
  <si>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</si>
  <si>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</si>
  <si>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</si>
  <si>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</si>
  <si>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</si>
  <si>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</si>
  <si>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</si>
  <si>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</si>
  <si>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</si>
  <si>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</si>
  <si>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</si>
  <si>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</si>
  <si>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</si>
  <si>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</si>
  <si>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</si>
  <si>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</si>
  <si>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</si>
  <si>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</si>
  <si>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</si>
  <si>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</si>
  <si>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</si>
  <si>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</si>
  <si>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</si>
  <si>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</si>
  <si>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</si>
  <si>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</si>
  <si>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</si>
  <si>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</si>
  <si>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</si>
  <si>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</si>
  <si>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</si>
  <si>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</si>
  <si>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</si>
  <si>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</si>
  <si>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</si>
  <si>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</si>
  <si>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</si>
  <si>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</si>
  <si>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</si>
  <si>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34</t>
  </si>
  <si>
    <t>Financijski rashodi</t>
  </si>
  <si>
    <t>Kamate za primljene kredite i zajmove</t>
  </si>
  <si>
    <t>3423</t>
  </si>
  <si>
    <t>Kamate za primljene kredite i zajmove od kreditnih i ostalih financijskih institucija izvan javnog sektora</t>
  </si>
  <si>
    <t>Ostali financijski rashodi</t>
  </si>
  <si>
    <t>3431</t>
  </si>
  <si>
    <t>Bankarske usluge i usluge platnog prometa</t>
  </si>
  <si>
    <t>3433</t>
  </si>
  <si>
    <t>Zatezne kamate</t>
  </si>
  <si>
    <t>37</t>
  </si>
  <si>
    <t>Naknade građanima i kućanstvima na temelju osiguranja i druge naknade</t>
  </si>
  <si>
    <t>41</t>
  </si>
  <si>
    <t>42</t>
  </si>
  <si>
    <t>Rashodi za nabavu proizvedene dugotrajne imovine</t>
  </si>
  <si>
    <t>Postrojenja i oprema</t>
  </si>
  <si>
    <t>4221</t>
  </si>
  <si>
    <t>Uredska oprema i namještaj</t>
  </si>
  <si>
    <t>4222</t>
  </si>
  <si>
    <t>Komunikacijska oprema</t>
  </si>
  <si>
    <t>45</t>
  </si>
  <si>
    <t>Rashodi za dodatna ulaganja na nefinancijskoj imovini</t>
  </si>
  <si>
    <t>TEKUĆI PLAN 2024</t>
  </si>
  <si>
    <t xml:space="preserve">OSTVARENJE/IZVRŠENJE 01.2024-06.2024.
N. </t>
  </si>
  <si>
    <t xml:space="preserve">OSTVARENJE/IZVRŠENJE 01.2023-06.2023
</t>
  </si>
  <si>
    <t>Otplata glavnice primljenih kredita i zajmova od kreditnih i ostalih financijskih institucija izvan javnog sektora</t>
  </si>
  <si>
    <t>Otplata glavnice primljenih zajmova od ostalih tuzemnih financijskih institucija izvan javnog sektora</t>
  </si>
  <si>
    <t>48031</t>
  </si>
  <si>
    <t>Agencija za istraživanje nesreća u zračnom, pomorskom i željezničkom prometu</t>
  </si>
  <si>
    <t>TEKUĆI PLAN 
2024.</t>
  </si>
  <si>
    <t>OSTVARENJE/IZVRŠENJE 
01.2024. - 06.2024.</t>
  </si>
  <si>
    <t>INDEKS
(4)/(3)</t>
  </si>
  <si>
    <t>PROMET, PROMETNA INFRASTRUKTURA I KOMUNIKACIJE</t>
  </si>
  <si>
    <t>ISTRAŽIVANJE NESREĆA U PROMETU</t>
  </si>
  <si>
    <t>ADMINISTRACIJA I UPRAVLJANJE</t>
  </si>
  <si>
    <t>Opći prihodi i primici</t>
  </si>
  <si>
    <t>Pomoći EU</t>
  </si>
  <si>
    <t>OBNOVA  VOZNOG PARKA</t>
  </si>
  <si>
    <t>INTERREG ITALIJA-HRVATSKA 2021.-2027.- PREKOGRANIČNE ICT STRATEGIJE ZA LOGISTIČKU INTEGRACIJU, OPTIMIZACIJU, ODRŽIVOST I SIGURNOST TERETA NA ŽELJEZNIČIM PRUGAMA I LUKAMA  (CROSSFREIGHT)</t>
  </si>
  <si>
    <t>Sredstva učešća za pomoći</t>
  </si>
  <si>
    <t>Ostale refundacije iz sredstava EU</t>
  </si>
  <si>
    <t>3117</t>
  </si>
  <si>
    <t>A870003</t>
  </si>
  <si>
    <t>11</t>
  </si>
  <si>
    <t>51</t>
  </si>
  <si>
    <t>K870001</t>
  </si>
  <si>
    <t>54</t>
  </si>
  <si>
    <t>5445</t>
  </si>
  <si>
    <t>T870004</t>
  </si>
  <si>
    <t>12</t>
  </si>
  <si>
    <t>559</t>
  </si>
  <si>
    <t xml:space="preserve">IZVRŠENJE FINANCIJSKOG PLANA PRORAČUNSKOG KORISNIKA DRŽAVNOG PRORAČUNA
</t>
  </si>
  <si>
    <t xml:space="preserve">OSTVARENJE/IZVRŠENJE 01.2023.-06.2023.
</t>
  </si>
  <si>
    <t>OSTVARENJE/IZVRŠENJE 
01.2024-06.2024.</t>
  </si>
  <si>
    <t>045 Promet</t>
  </si>
  <si>
    <t>12 Sredstva učešća za pomoći</t>
  </si>
  <si>
    <t>55 Refundacije iz pomoći EU</t>
  </si>
  <si>
    <t>IZVORNI PLAN  2024.</t>
  </si>
  <si>
    <t>IZVORNI PLAN 2024.</t>
  </si>
  <si>
    <t>IZVORNI PLAN
2024.</t>
  </si>
  <si>
    <t xml:space="preserve">OSTVARENJE/IZVRŠENJE 01.2024-06.2024.
</t>
  </si>
  <si>
    <t>63 Pomoći iz inozemstva(darovnice)i od subjekata unutar općeg proračuna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</si>
</sst>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rgb="FFFF000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b/>
      <sz val="10"/>
      <color indexed="8"/>
      <name val="Arial"/>
      <family val="2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2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3" fillId="0" borderId="0"/>
    <xf numFmtId="0" fontId="18" fillId="0" borderId="0"/>
    <xf numFmtId="4" fontId="19" fillId="0" borderId="8" applyNumberFormat="0" applyProtection="0">
      <alignment horizontal="right" vertical="center"/>
    </xf>
    <xf numFmtId="0" fontId="21" fillId="0" borderId="8" applyNumberFormat="0" applyProtection="0">
      <alignment horizontal="left" vertical="center" wrapText="1" justifyLastLine="1"/>
    </xf>
    <xf numFmtId="0" fontId="21" fillId="0" borderId="8" applyNumberFormat="0" applyProtection="0">
      <alignment horizontal="left" vertical="center" wrapText="1"/>
    </xf>
    <xf numFmtId="0" fontId="21" fillId="0" borderId="8" applyNumberFormat="0" applyProtection="0">
      <alignment horizontal="left" vertical="center" wrapText="1"/>
    </xf>
    <xf numFmtId="0" fontId="22" fillId="0" borderId="8" applyNumberFormat="0" applyProtection="0">
      <alignment horizontal="left" vertical="center" wrapText="1"/>
    </xf>
    <xf numFmtId="4" fontId="23" fillId="4" borderId="8" applyNumberFormat="0" applyProtection="0">
      <alignment vertical="center"/>
    </xf>
    <xf numFmtId="0" fontId="8" fillId="5" borderId="8" applyNumberFormat="0" applyProtection="0">
      <alignment horizontal="left" vertical="center" indent="1"/>
    </xf>
    <xf numFmtId="0" fontId="6" fillId="6" borderId="8" applyNumberFormat="0" applyProtection="0">
      <alignment horizontal="left" vertical="center" indent="1"/>
    </xf>
    <xf numFmtId="0" fontId="24" fillId="5" borderId="8" applyNumberFormat="0" applyProtection="0">
      <alignment horizontal="center" vertical="center"/>
    </xf>
  </cellStyleXfs>
  <cellXfs count="18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5" fillId="0" borderId="0" xfId="0" applyFont="1"/>
    <xf numFmtId="4" fontId="8" fillId="0" borderId="3" xfId="2" applyNumberFormat="1" applyFont="1" applyBorder="1" applyAlignment="1">
      <alignment vertical="center" wrapText="1"/>
    </xf>
    <xf numFmtId="3" fontId="8" fillId="0" borderId="3" xfId="2" applyNumberFormat="1" applyFont="1" applyBorder="1" applyAlignment="1">
      <alignment vertical="center" wrapText="1"/>
    </xf>
    <xf numFmtId="4" fontId="8" fillId="0" borderId="3" xfId="2" applyNumberFormat="1" applyFont="1" applyBorder="1" applyAlignment="1">
      <alignment horizontal="right" vertical="center" wrapText="1"/>
    </xf>
    <xf numFmtId="4" fontId="8" fillId="3" borderId="3" xfId="2" applyNumberFormat="1" applyFont="1" applyFill="1" applyBorder="1" applyAlignment="1">
      <alignment vertical="center"/>
    </xf>
    <xf numFmtId="3" fontId="8" fillId="3" borderId="3" xfId="2" applyNumberFormat="1" applyFont="1" applyFill="1" applyBorder="1" applyAlignment="1">
      <alignment vertical="center"/>
    </xf>
    <xf numFmtId="4" fontId="5" fillId="3" borderId="3" xfId="2" applyNumberFormat="1" applyFont="1" applyFill="1" applyBorder="1" applyAlignment="1">
      <alignment horizontal="right"/>
    </xf>
    <xf numFmtId="4" fontId="5" fillId="0" borderId="3" xfId="2" applyNumberFormat="1" applyFont="1" applyBorder="1" applyAlignment="1">
      <alignment horizontal="right"/>
    </xf>
    <xf numFmtId="4" fontId="8" fillId="3" borderId="3" xfId="2" applyNumberFormat="1" applyFont="1" applyFill="1" applyBorder="1" applyAlignment="1">
      <alignment vertical="center" wrapText="1"/>
    </xf>
    <xf numFmtId="3" fontId="8" fillId="3" borderId="3" xfId="2" applyNumberFormat="1" applyFont="1" applyFill="1" applyBorder="1" applyAlignment="1">
      <alignment vertical="center" wrapText="1"/>
    </xf>
    <xf numFmtId="4" fontId="5" fillId="0" borderId="3" xfId="2" applyNumberFormat="1" applyFont="1" applyBorder="1" applyAlignment="1">
      <alignment horizontal="right" vertical="center"/>
    </xf>
    <xf numFmtId="4" fontId="5" fillId="3" borderId="3" xfId="2" applyNumberFormat="1" applyFont="1" applyFill="1" applyBorder="1" applyAlignment="1">
      <alignment horizontal="right" vertical="center" wrapText="1"/>
    </xf>
    <xf numFmtId="4" fontId="20" fillId="0" borderId="3" xfId="3" applyNumberFormat="1" applyFont="1" applyBorder="1">
      <alignment horizontal="right" vertical="center"/>
    </xf>
    <xf numFmtId="3" fontId="20" fillId="0" borderId="3" xfId="3" applyNumberFormat="1" applyFont="1" applyBorder="1">
      <alignment horizontal="right" vertical="center"/>
    </xf>
    <xf numFmtId="4" fontId="19" fillId="0" borderId="3" xfId="3" applyNumberFormat="1" applyBorder="1">
      <alignment horizontal="right" vertical="center"/>
    </xf>
    <xf numFmtId="3" fontId="19" fillId="0" borderId="3" xfId="3" applyNumberFormat="1" applyBorder="1">
      <alignment horizontal="right" vertical="center"/>
    </xf>
    <xf numFmtId="0" fontId="19" fillId="0" borderId="3" xfId="3" applyNumberFormat="1" applyBorder="1">
      <alignment horizontal="right" vertical="center"/>
    </xf>
    <xf numFmtId="0" fontId="8" fillId="0" borderId="0" xfId="4" quotePrefix="1" applyFont="1" applyBorder="1" applyAlignment="1">
      <alignment horizontal="left" vertical="center" wrapText="1" indent="2" justifyLastLine="1"/>
    </xf>
    <xf numFmtId="0" fontId="6" fillId="0" borderId="1" xfId="5" quotePrefix="1" applyFont="1" applyBorder="1" applyAlignment="1">
      <alignment horizontal="left" vertical="center" wrapText="1" indent="3"/>
    </xf>
    <xf numFmtId="0" fontId="6" fillId="0" borderId="1" xfId="6" quotePrefix="1" applyFont="1" applyBorder="1" applyAlignment="1">
      <alignment horizontal="left" vertical="center" wrapText="1" indent="4"/>
    </xf>
    <xf numFmtId="0" fontId="6" fillId="0" borderId="1" xfId="7" quotePrefix="1" applyFont="1" applyBorder="1" applyAlignment="1">
      <alignment horizontal="left" vertical="center" wrapText="1" indent="5"/>
    </xf>
    <xf numFmtId="0" fontId="21" fillId="0" borderId="0" xfId="7" quotePrefix="1" applyFont="1" applyBorder="1" applyAlignment="1">
      <alignment horizontal="left" vertical="center" wrapText="1" indent="5"/>
    </xf>
    <xf numFmtId="0" fontId="22" fillId="0" borderId="0" xfId="7" quotePrefix="1" applyBorder="1" applyAlignment="1">
      <alignment horizontal="left" vertical="center" wrapText="1" indent="6"/>
    </xf>
    <xf numFmtId="0" fontId="22" fillId="0" borderId="0" xfId="7" quotePrefix="1" applyBorder="1" applyAlignment="1">
      <alignment horizontal="left" vertical="center" wrapText="1" indent="7"/>
    </xf>
    <xf numFmtId="0" fontId="22" fillId="0" borderId="0" xfId="7" quotePrefix="1" applyBorder="1" applyAlignment="1">
      <alignment horizontal="left" vertical="center" wrapText="1" indent="8"/>
    </xf>
    <xf numFmtId="4" fontId="5" fillId="0" borderId="3" xfId="8" applyNumberFormat="1" applyFont="1" applyFill="1" applyBorder="1">
      <alignment vertical="center"/>
    </xf>
    <xf numFmtId="0" fontId="21" fillId="0" borderId="3" xfId="7" quotePrefix="1" applyFont="1" applyBorder="1">
      <alignment horizontal="left" vertical="center" wrapText="1"/>
    </xf>
    <xf numFmtId="0" fontId="22" fillId="0" borderId="3" xfId="7" quotePrefix="1" applyBorder="1">
      <alignment horizontal="left" vertical="center" wrapText="1"/>
    </xf>
    <xf numFmtId="0" fontId="11" fillId="0" borderId="3" xfId="0" applyFont="1" applyBorder="1" applyAlignment="1">
      <alignment vertical="top" wrapText="1"/>
    </xf>
    <xf numFmtId="3" fontId="8" fillId="0" borderId="3" xfId="0" applyNumberFormat="1" applyFont="1" applyBorder="1" applyAlignment="1">
      <alignment vertical="top" wrapText="1" justifyLastLine="1"/>
    </xf>
    <xf numFmtId="0" fontId="6" fillId="0" borderId="3" xfId="6" quotePrefix="1" applyFont="1" applyBorder="1">
      <alignment horizontal="left" vertical="center" wrapText="1"/>
    </xf>
    <xf numFmtId="4" fontId="3" fillId="0" borderId="3" xfId="3" applyNumberFormat="1" applyFont="1" applyBorder="1">
      <alignment horizontal="right" vertical="center"/>
    </xf>
    <xf numFmtId="3" fontId="3" fillId="0" borderId="3" xfId="3" applyNumberFormat="1" applyFont="1" applyBorder="1">
      <alignment horizontal="right" vertical="center"/>
    </xf>
    <xf numFmtId="0" fontId="8" fillId="0" borderId="3" xfId="7" quotePrefix="1" applyFont="1" applyBorder="1">
      <alignment horizontal="left" vertical="center" wrapText="1"/>
    </xf>
    <xf numFmtId="4" fontId="5" fillId="0" borderId="3" xfId="3" applyNumberFormat="1" applyFont="1" applyBorder="1">
      <alignment horizontal="right" vertical="center"/>
    </xf>
    <xf numFmtId="3" fontId="5" fillId="0" borderId="3" xfId="3" applyNumberFormat="1" applyFont="1" applyBorder="1">
      <alignment horizontal="right" vertical="center"/>
    </xf>
    <xf numFmtId="0" fontId="6" fillId="0" borderId="3" xfId="7" quotePrefix="1" applyFont="1" applyBorder="1">
      <alignment horizontal="left" vertical="center" wrapText="1"/>
    </xf>
    <xf numFmtId="0" fontId="3" fillId="0" borderId="3" xfId="3" applyNumberFormat="1" applyFont="1" applyBorder="1">
      <alignment horizontal="right" vertical="center"/>
    </xf>
    <xf numFmtId="0" fontId="20" fillId="0" borderId="3" xfId="3" applyNumberFormat="1" applyFont="1" applyBorder="1">
      <alignment horizontal="right" vertical="center"/>
    </xf>
    <xf numFmtId="3" fontId="5" fillId="2" borderId="3" xfId="0" applyNumberFormat="1" applyFont="1" applyFill="1" applyBorder="1" applyAlignment="1">
      <alignment horizontal="right"/>
    </xf>
    <xf numFmtId="3" fontId="5" fillId="2" borderId="3" xfId="0" applyNumberFormat="1" applyFont="1" applyFill="1" applyBorder="1" applyAlignment="1">
      <alignment horizontal="right" wrapText="1"/>
    </xf>
    <xf numFmtId="0" fontId="1" fillId="0" borderId="3" xfId="0" applyFont="1" applyBorder="1"/>
    <xf numFmtId="3" fontId="26" fillId="0" borderId="0" xfId="0" applyNumberFormat="1" applyFont="1"/>
    <xf numFmtId="4" fontId="26" fillId="0" borderId="0" xfId="0" applyNumberFormat="1" applyFont="1"/>
    <xf numFmtId="3" fontId="25" fillId="0" borderId="3" xfId="8" applyNumberFormat="1" applyFont="1" applyFill="1" applyBorder="1">
      <alignment vertical="center"/>
    </xf>
    <xf numFmtId="4" fontId="25" fillId="0" borderId="3" xfId="8" applyNumberFormat="1" applyFont="1" applyFill="1" applyBorder="1">
      <alignment vertical="center"/>
    </xf>
    <xf numFmtId="0" fontId="21" fillId="0" borderId="3" xfId="4" quotePrefix="1" applyBorder="1">
      <alignment horizontal="left" vertical="center" wrapText="1" justifyLastLine="1"/>
    </xf>
    <xf numFmtId="3" fontId="23" fillId="0" borderId="3" xfId="8" applyNumberFormat="1" applyFill="1" applyBorder="1">
      <alignment vertical="center"/>
    </xf>
    <xf numFmtId="4" fontId="23" fillId="0" borderId="3" xfId="8" applyNumberFormat="1" applyFill="1" applyBorder="1">
      <alignment vertical="center"/>
    </xf>
    <xf numFmtId="0" fontId="23" fillId="0" borderId="3" xfId="8" applyNumberFormat="1" applyFill="1" applyBorder="1">
      <alignment vertical="center"/>
    </xf>
    <xf numFmtId="0" fontId="25" fillId="0" borderId="3" xfId="8" applyNumberFormat="1" applyFont="1" applyFill="1" applyBorder="1">
      <alignment vertical="center"/>
    </xf>
    <xf numFmtId="0" fontId="21" fillId="0" borderId="3" xfId="5" quotePrefix="1" applyBorder="1">
      <alignment horizontal="left" vertical="center" wrapText="1"/>
    </xf>
    <xf numFmtId="0" fontId="21" fillId="0" borderId="3" xfId="6" quotePrefix="1" applyBorder="1">
      <alignment horizontal="left" vertical="center" wrapText="1"/>
    </xf>
    <xf numFmtId="0" fontId="21" fillId="0" borderId="0" xfId="5" quotePrefix="1" applyBorder="1" applyAlignment="1">
      <alignment horizontal="left" vertical="center" wrapText="1" indent="3"/>
    </xf>
    <xf numFmtId="0" fontId="21" fillId="0" borderId="0" xfId="6" quotePrefix="1" applyBorder="1" applyAlignment="1">
      <alignment horizontal="left" vertical="center" wrapText="1" indent="4"/>
    </xf>
    <xf numFmtId="0" fontId="21" fillId="0" borderId="3" xfId="5" quotePrefix="1" applyBorder="1" applyAlignment="1">
      <alignment horizontal="left" vertical="center" wrapText="1" indent="3"/>
    </xf>
    <xf numFmtId="0" fontId="21" fillId="0" borderId="3" xfId="6" quotePrefix="1" applyBorder="1" applyAlignment="1">
      <alignment horizontal="left" vertical="center" wrapText="1" indent="4"/>
    </xf>
    <xf numFmtId="0" fontId="21" fillId="0" borderId="3" xfId="7" quotePrefix="1" applyFont="1" applyBorder="1" applyAlignment="1">
      <alignment horizontal="left" vertical="center" wrapText="1" indent="5"/>
    </xf>
    <xf numFmtId="0" fontId="22" fillId="0" borderId="3" xfId="7" quotePrefix="1" applyBorder="1" applyAlignment="1">
      <alignment horizontal="left" vertical="center" wrapText="1" indent="6"/>
    </xf>
    <xf numFmtId="0" fontId="22" fillId="0" borderId="3" xfId="7" quotePrefix="1" applyBorder="1" applyAlignment="1">
      <alignment horizontal="left" vertical="center" wrapText="1" indent="7"/>
    </xf>
    <xf numFmtId="0" fontId="22" fillId="0" borderId="3" xfId="7" quotePrefix="1" applyBorder="1" applyAlignment="1">
      <alignment horizontal="left" vertical="center" wrapText="1" indent="8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4" fontId="25" fillId="0" borderId="15" xfId="8" applyNumberFormat="1" applyFont="1" applyFill="1" applyBorder="1">
      <alignment vertical="center"/>
    </xf>
    <xf numFmtId="0" fontId="21" fillId="0" borderId="17" xfId="5" quotePrefix="1" applyBorder="1" applyAlignment="1">
      <alignment horizontal="left" vertical="center" wrapText="1" indent="3"/>
    </xf>
    <xf numFmtId="0" fontId="21" fillId="0" borderId="17" xfId="6" quotePrefix="1" applyBorder="1" applyAlignment="1">
      <alignment horizontal="left" vertical="center" wrapText="1" indent="4"/>
    </xf>
    <xf numFmtId="0" fontId="21" fillId="0" borderId="17" xfId="7" quotePrefix="1" applyFont="1" applyBorder="1" applyAlignment="1">
      <alignment horizontal="left" vertical="center" wrapText="1" indent="5"/>
    </xf>
    <xf numFmtId="0" fontId="22" fillId="0" borderId="17" xfId="7" quotePrefix="1" applyBorder="1" applyAlignment="1">
      <alignment horizontal="left" vertical="center" wrapText="1" indent="6"/>
    </xf>
    <xf numFmtId="4" fontId="23" fillId="0" borderId="15" xfId="8" applyNumberFormat="1" applyFill="1" applyBorder="1">
      <alignment vertical="center"/>
    </xf>
    <xf numFmtId="0" fontId="22" fillId="0" borderId="17" xfId="7" quotePrefix="1" applyBorder="1" applyAlignment="1">
      <alignment horizontal="left" vertical="center" wrapText="1" indent="7"/>
    </xf>
    <xf numFmtId="0" fontId="22" fillId="0" borderId="17" xfId="7" quotePrefix="1" applyBorder="1" applyAlignment="1">
      <alignment horizontal="left" vertical="center" wrapText="1" indent="8"/>
    </xf>
    <xf numFmtId="0" fontId="19" fillId="0" borderId="15" xfId="3" applyNumberFormat="1" applyBorder="1">
      <alignment horizontal="right" vertical="center"/>
    </xf>
    <xf numFmtId="0" fontId="23" fillId="0" borderId="15" xfId="8" applyNumberFormat="1" applyFill="1" applyBorder="1">
      <alignment vertical="center"/>
    </xf>
    <xf numFmtId="0" fontId="25" fillId="0" borderId="15" xfId="8" applyNumberFormat="1" applyFont="1" applyFill="1" applyBorder="1">
      <alignment vertical="center"/>
    </xf>
    <xf numFmtId="0" fontId="22" fillId="0" borderId="18" xfId="7" quotePrefix="1" applyBorder="1" applyAlignment="1">
      <alignment horizontal="left" vertical="center" wrapText="1" indent="7"/>
    </xf>
    <xf numFmtId="0" fontId="22" fillId="0" borderId="19" xfId="7" quotePrefix="1" applyBorder="1" applyAlignment="1">
      <alignment horizontal="left" vertical="center" wrapText="1" indent="7"/>
    </xf>
    <xf numFmtId="0" fontId="22" fillId="0" borderId="20" xfId="7" quotePrefix="1" applyBorder="1" applyAlignment="1">
      <alignment horizontal="left" vertical="center" wrapText="1" indent="7"/>
    </xf>
    <xf numFmtId="0" fontId="22" fillId="0" borderId="20" xfId="7" quotePrefix="1" applyBorder="1">
      <alignment horizontal="left" vertical="center" wrapText="1"/>
    </xf>
    <xf numFmtId="0" fontId="23" fillId="0" borderId="20" xfId="8" applyNumberFormat="1" applyFill="1" applyBorder="1">
      <alignment vertical="center"/>
    </xf>
    <xf numFmtId="3" fontId="23" fillId="0" borderId="20" xfId="8" applyNumberFormat="1" applyFill="1" applyBorder="1">
      <alignment vertical="center"/>
    </xf>
    <xf numFmtId="0" fontId="23" fillId="0" borderId="21" xfId="8" applyNumberFormat="1" applyFill="1" applyBorder="1">
      <alignment vertical="center"/>
    </xf>
    <xf numFmtId="4" fontId="1" fillId="0" borderId="3" xfId="0" applyNumberFormat="1" applyFont="1" applyBorder="1"/>
    <xf numFmtId="4" fontId="0" fillId="0" borderId="3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" fontId="1" fillId="2" borderId="5" xfId="0" applyNumberFormat="1" applyFont="1" applyFill="1" applyBorder="1" applyAlignment="1">
      <alignment horizontal="center" vertical="center"/>
    </xf>
    <xf numFmtId="4" fontId="5" fillId="0" borderId="3" xfId="0" quotePrefix="1" applyNumberFormat="1" applyFont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4" fontId="0" fillId="0" borderId="0" xfId="0" applyNumberFormat="1"/>
    <xf numFmtId="4" fontId="11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vertical="top" wrapText="1"/>
    </xf>
    <xf numFmtId="3" fontId="0" fillId="0" borderId="0" xfId="0" applyNumberFormat="1"/>
    <xf numFmtId="0" fontId="22" fillId="0" borderId="22" xfId="7" quotePrefix="1" applyBorder="1" applyAlignment="1">
      <alignment horizontal="left" vertical="center" wrapText="1" indent="6"/>
    </xf>
    <xf numFmtId="0" fontId="22" fillId="0" borderId="22" xfId="7" quotePrefix="1" applyBorder="1">
      <alignment horizontal="left" vertical="center" wrapText="1"/>
    </xf>
    <xf numFmtId="0" fontId="23" fillId="0" borderId="22" xfId="8" applyNumberFormat="1" applyFill="1" applyBorder="1">
      <alignment vertical="center"/>
    </xf>
    <xf numFmtId="3" fontId="23" fillId="0" borderId="22" xfId="8" applyNumberFormat="1" applyFill="1" applyBorder="1">
      <alignment vertical="center"/>
    </xf>
    <xf numFmtId="0" fontId="23" fillId="0" borderId="23" xfId="8" applyNumberFormat="1" applyFill="1" applyBorder="1">
      <alignment vertical="center"/>
    </xf>
    <xf numFmtId="0" fontId="6" fillId="0" borderId="3" xfId="4" quotePrefix="1" applyFont="1" applyBorder="1" applyAlignment="1">
      <alignment horizontal="left" vertical="center" wrapText="1" indent="2" justifyLastLine="1"/>
    </xf>
    <xf numFmtId="3" fontId="19" fillId="0" borderId="24" xfId="3" applyNumberFormat="1" applyBorder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5" fillId="3" borderId="3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5" fillId="3" borderId="1" xfId="0" quotePrefix="1" applyFont="1" applyFill="1" applyBorder="1" applyAlignment="1">
      <alignment horizontal="left" vertical="center" wrapText="1"/>
    </xf>
    <xf numFmtId="0" fontId="5" fillId="3" borderId="2" xfId="0" quotePrefix="1" applyFont="1" applyFill="1" applyBorder="1" applyAlignment="1">
      <alignment horizontal="left" vertical="center" wrapText="1"/>
    </xf>
    <xf numFmtId="0" fontId="5" fillId="3" borderId="4" xfId="0" quotePrefix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12">
    <cellStyle name="Normalno" xfId="0" builtinId="0"/>
    <cellStyle name="Normalno 3" xfId="2" xr:uid="{A8E91EBD-E72A-4F08-8DD9-F898B28803C7}"/>
    <cellStyle name="Obično_List4" xfId="1" xr:uid="{00000000-0005-0000-0000-000001000000}"/>
    <cellStyle name="SAPBEXaggData" xfId="8" xr:uid="{023D8EAC-7005-4EE2-B26B-2969B00B685F}"/>
    <cellStyle name="SAPBEXchaText" xfId="9" xr:uid="{ADD7BCDC-9FF0-4933-805A-3C88A3078621}"/>
    <cellStyle name="SAPBEXformats" xfId="11" xr:uid="{225EECEC-0EA9-42E7-B2EE-E9C78ED2CDA7}"/>
    <cellStyle name="SAPBEXHLevel0" xfId="4" xr:uid="{01AAA805-2E2B-478E-98D1-C9DBF8E75CCA}"/>
    <cellStyle name="SAPBEXHLevel0X" xfId="10" xr:uid="{FCA39E24-4E37-4B32-86AB-02C19B31534E}"/>
    <cellStyle name="SAPBEXHLevel1" xfId="5" xr:uid="{35E90F01-DAE2-4E75-AC05-A85252CB6183}"/>
    <cellStyle name="SAPBEXHLevel2" xfId="6" xr:uid="{2F4C4D62-68E2-40CC-AB34-B966CBC06674}"/>
    <cellStyle name="SAPBEXHLevel3" xfId="7" xr:uid="{C3EA8523-ED18-4D07-9F39-73B4E0601189}"/>
    <cellStyle name="SAPBEXstdData" xfId="3" xr:uid="{1A99CB44-2D6C-47CE-9D48-B6A63640FC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6"/>
  <sheetViews>
    <sheetView tabSelected="1" topLeftCell="A3" zoomScale="80" zoomScaleNormal="80" workbookViewId="0">
      <selection activeCell="I23" sqref="I23"/>
    </sheetView>
  </sheetViews>
  <sheetFormatPr defaultRowHeight="15" x14ac:dyDescent="0.25"/>
  <cols>
    <col min="6" max="9" width="25.28515625" customWidth="1"/>
    <col min="10" max="10" width="25.28515625" style="130" customWidth="1"/>
    <col min="11" max="12" width="15.7109375" customWidth="1"/>
  </cols>
  <sheetData>
    <row r="1" spans="2:12" ht="42" customHeight="1" x14ac:dyDescent="0.25">
      <c r="B1" s="141" t="s">
        <v>173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2:12" ht="18" customHeight="1" x14ac:dyDescent="0.25"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2:12" ht="42.75" customHeight="1" x14ac:dyDescent="0.25">
      <c r="B3" s="141" t="s">
        <v>11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2:12" ht="18" x14ac:dyDescent="0.25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2:12" ht="18" customHeight="1" x14ac:dyDescent="0.25">
      <c r="B5" s="141" t="s">
        <v>42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2:12" ht="18" customHeight="1" x14ac:dyDescent="0.25"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</row>
    <row r="7" spans="2:12" ht="35.25" customHeight="1" x14ac:dyDescent="0.25">
      <c r="B7" s="145" t="s">
        <v>50</v>
      </c>
      <c r="C7" s="145"/>
      <c r="D7" s="145"/>
      <c r="E7" s="145"/>
      <c r="F7" s="145"/>
      <c r="G7" s="34"/>
      <c r="H7" s="35"/>
      <c r="I7" s="35"/>
      <c r="J7" s="126"/>
      <c r="K7" s="36"/>
      <c r="L7" s="36"/>
    </row>
    <row r="8" spans="2:12" ht="40.5" customHeight="1" x14ac:dyDescent="0.25">
      <c r="B8" s="142" t="s">
        <v>7</v>
      </c>
      <c r="C8" s="142"/>
      <c r="D8" s="142"/>
      <c r="E8" s="142"/>
      <c r="F8" s="142"/>
      <c r="G8" s="18" t="s">
        <v>174</v>
      </c>
      <c r="H8" s="18" t="s">
        <v>179</v>
      </c>
      <c r="I8" s="18" t="s">
        <v>144</v>
      </c>
      <c r="J8" s="127" t="s">
        <v>175</v>
      </c>
      <c r="K8" s="18" t="s">
        <v>17</v>
      </c>
      <c r="L8" s="18" t="s">
        <v>40</v>
      </c>
    </row>
    <row r="9" spans="2:12" x14ac:dyDescent="0.25">
      <c r="B9" s="143">
        <v>1</v>
      </c>
      <c r="C9" s="143"/>
      <c r="D9" s="143"/>
      <c r="E9" s="143"/>
      <c r="F9" s="144"/>
      <c r="G9" s="23">
        <v>2</v>
      </c>
      <c r="H9" s="22">
        <v>3</v>
      </c>
      <c r="I9" s="22">
        <v>4</v>
      </c>
      <c r="J9" s="128">
        <v>5</v>
      </c>
      <c r="K9" s="22" t="s">
        <v>28</v>
      </c>
      <c r="L9" s="22" t="s">
        <v>29</v>
      </c>
    </row>
    <row r="10" spans="2:12" x14ac:dyDescent="0.25">
      <c r="B10" s="152" t="s">
        <v>19</v>
      </c>
      <c r="C10" s="153"/>
      <c r="D10" s="153"/>
      <c r="E10" s="153"/>
      <c r="F10" s="154"/>
      <c r="G10" s="40">
        <v>272366.68</v>
      </c>
      <c r="H10" s="41">
        <v>584020</v>
      </c>
      <c r="I10" s="41">
        <v>613021</v>
      </c>
      <c r="J10" s="40">
        <v>315649.86</v>
      </c>
      <c r="K10" s="42">
        <f>IFERROR(J10/G10*100,"")</f>
        <v>115.89151066496093</v>
      </c>
      <c r="L10" s="42">
        <f>IFERROR(J10/I10*100,"")</f>
        <v>51.490872253968455</v>
      </c>
    </row>
    <row r="11" spans="2:12" x14ac:dyDescent="0.25">
      <c r="B11" s="155" t="s">
        <v>18</v>
      </c>
      <c r="C11" s="154"/>
      <c r="D11" s="154"/>
      <c r="E11" s="154"/>
      <c r="F11" s="154"/>
      <c r="G11" s="40">
        <v>0</v>
      </c>
      <c r="H11" s="41">
        <v>0</v>
      </c>
      <c r="I11" s="41">
        <v>0</v>
      </c>
      <c r="J11" s="40">
        <v>0</v>
      </c>
      <c r="K11" s="42" t="str">
        <f t="shared" ref="K11:K16" si="0">IFERROR(J11/G11*100,"")</f>
        <v/>
      </c>
      <c r="L11" s="42" t="str">
        <f t="shared" ref="L11:L16" si="1">IFERROR(J11/I11*100,"")</f>
        <v/>
      </c>
    </row>
    <row r="12" spans="2:12" x14ac:dyDescent="0.25">
      <c r="B12" s="149" t="s">
        <v>0</v>
      </c>
      <c r="C12" s="150"/>
      <c r="D12" s="150"/>
      <c r="E12" s="150"/>
      <c r="F12" s="151"/>
      <c r="G12" s="43">
        <f>G10+G11</f>
        <v>272366.68</v>
      </c>
      <c r="H12" s="44">
        <f>H10+H11</f>
        <v>584020</v>
      </c>
      <c r="I12" s="44">
        <v>613021</v>
      </c>
      <c r="J12" s="43">
        <f>J10+J11</f>
        <v>315649.86</v>
      </c>
      <c r="K12" s="45">
        <f t="shared" si="0"/>
        <v>115.89151066496093</v>
      </c>
      <c r="L12" s="45">
        <f t="shared" si="1"/>
        <v>51.490872253968455</v>
      </c>
    </row>
    <row r="13" spans="2:12" ht="15" customHeight="1" x14ac:dyDescent="0.25">
      <c r="B13" s="158" t="s">
        <v>20</v>
      </c>
      <c r="C13" s="153"/>
      <c r="D13" s="153"/>
      <c r="E13" s="153"/>
      <c r="F13" s="153"/>
      <c r="G13" s="40">
        <v>271559.74</v>
      </c>
      <c r="H13" s="41">
        <v>577914</v>
      </c>
      <c r="I13" s="41">
        <v>601959</v>
      </c>
      <c r="J13" s="40">
        <v>311101.28999999998</v>
      </c>
      <c r="K13" s="46">
        <f t="shared" si="0"/>
        <v>114.56090287904973</v>
      </c>
      <c r="L13" s="46">
        <f t="shared" si="1"/>
        <v>51.68147498417666</v>
      </c>
    </row>
    <row r="14" spans="2:12" x14ac:dyDescent="0.25">
      <c r="B14" s="155" t="s">
        <v>21</v>
      </c>
      <c r="C14" s="154"/>
      <c r="D14" s="154"/>
      <c r="E14" s="154"/>
      <c r="F14" s="154"/>
      <c r="G14" s="40">
        <v>806.94</v>
      </c>
      <c r="H14" s="41">
        <v>6106</v>
      </c>
      <c r="I14" s="41">
        <v>8311</v>
      </c>
      <c r="J14" s="40">
        <v>4161.87</v>
      </c>
      <c r="K14" s="46">
        <f t="shared" si="0"/>
        <v>515.75953602498328</v>
      </c>
      <c r="L14" s="46">
        <f t="shared" si="1"/>
        <v>50.076645409697981</v>
      </c>
    </row>
    <row r="15" spans="2:12" x14ac:dyDescent="0.25">
      <c r="B15" s="14" t="s">
        <v>1</v>
      </c>
      <c r="C15" s="33"/>
      <c r="D15" s="33"/>
      <c r="E15" s="33"/>
      <c r="F15" s="33"/>
      <c r="G15" s="43">
        <f>G13+G14</f>
        <v>272366.68</v>
      </c>
      <c r="H15" s="44">
        <f>H13+H14</f>
        <v>584020</v>
      </c>
      <c r="I15" s="44">
        <f>I13+I14</f>
        <v>610270</v>
      </c>
      <c r="J15" s="43">
        <f>J13+J14</f>
        <v>315263.15999999997</v>
      </c>
      <c r="K15" s="45">
        <f t="shared" si="0"/>
        <v>115.74953294580672</v>
      </c>
      <c r="L15" s="45">
        <f t="shared" si="1"/>
        <v>51.659619512674716</v>
      </c>
    </row>
    <row r="16" spans="2:12" x14ac:dyDescent="0.25">
      <c r="B16" s="157" t="s">
        <v>2</v>
      </c>
      <c r="C16" s="150"/>
      <c r="D16" s="150"/>
      <c r="E16" s="150"/>
      <c r="F16" s="150"/>
      <c r="G16" s="47">
        <f>G12-G15</f>
        <v>0</v>
      </c>
      <c r="H16" s="48">
        <f>H12-H15</f>
        <v>0</v>
      </c>
      <c r="I16" s="48">
        <f>I12-I15</f>
        <v>2751</v>
      </c>
      <c r="J16" s="47">
        <f>J12-J15</f>
        <v>386.70000000001164</v>
      </c>
      <c r="K16" s="45" t="str">
        <f t="shared" si="0"/>
        <v/>
      </c>
      <c r="L16" s="45">
        <f t="shared" si="1"/>
        <v>14.056706652126921</v>
      </c>
    </row>
    <row r="17" spans="1:48" ht="30" customHeight="1" x14ac:dyDescent="0.25"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</row>
    <row r="18" spans="1:48" ht="18" customHeight="1" x14ac:dyDescent="0.25">
      <c r="B18" s="169" t="s">
        <v>47</v>
      </c>
      <c r="C18" s="169"/>
      <c r="D18" s="169"/>
      <c r="E18" s="169"/>
      <c r="F18" s="169"/>
      <c r="G18" s="34"/>
      <c r="H18" s="35"/>
      <c r="I18" s="35"/>
      <c r="J18" s="126"/>
      <c r="K18" s="36"/>
      <c r="L18" s="36"/>
    </row>
    <row r="19" spans="1:48" ht="37.5" customHeight="1" x14ac:dyDescent="0.25">
      <c r="B19" s="142" t="s">
        <v>7</v>
      </c>
      <c r="C19" s="142"/>
      <c r="D19" s="142"/>
      <c r="E19" s="142"/>
      <c r="F19" s="142"/>
      <c r="G19" s="18" t="s">
        <v>174</v>
      </c>
      <c r="H19" s="18" t="s">
        <v>180</v>
      </c>
      <c r="I19" s="18" t="s">
        <v>144</v>
      </c>
      <c r="J19" s="127" t="s">
        <v>175</v>
      </c>
      <c r="K19" s="18" t="s">
        <v>17</v>
      </c>
      <c r="L19" s="18" t="s">
        <v>40</v>
      </c>
    </row>
    <row r="20" spans="1:48" x14ac:dyDescent="0.25">
      <c r="B20" s="166">
        <v>1</v>
      </c>
      <c r="C20" s="167"/>
      <c r="D20" s="167"/>
      <c r="E20" s="167"/>
      <c r="F20" s="167"/>
      <c r="G20" s="24">
        <v>2</v>
      </c>
      <c r="H20" s="22">
        <v>3</v>
      </c>
      <c r="I20" s="22">
        <v>4</v>
      </c>
      <c r="J20" s="128">
        <v>5</v>
      </c>
      <c r="K20" s="22" t="s">
        <v>28</v>
      </c>
      <c r="L20" s="22" t="s">
        <v>29</v>
      </c>
    </row>
    <row r="21" spans="1:48" ht="23.25" customHeight="1" x14ac:dyDescent="0.25">
      <c r="B21" s="152" t="s">
        <v>22</v>
      </c>
      <c r="C21" s="168"/>
      <c r="D21" s="168"/>
      <c r="E21" s="168"/>
      <c r="F21" s="168"/>
      <c r="G21" s="40">
        <v>0</v>
      </c>
      <c r="H21" s="41">
        <v>0</v>
      </c>
      <c r="I21" s="41">
        <v>0</v>
      </c>
      <c r="J21" s="40">
        <v>0</v>
      </c>
      <c r="K21" s="49" t="str">
        <f t="shared" ref="K21:K26" si="2">IFERROR(J21/G21*100,"")</f>
        <v/>
      </c>
      <c r="L21" s="49" t="str">
        <f t="shared" ref="L21:L27" si="3">IFERROR(J21/I21*100,"")</f>
        <v/>
      </c>
    </row>
    <row r="22" spans="1:48" ht="23.25" customHeight="1" x14ac:dyDescent="0.25">
      <c r="B22" s="152" t="s">
        <v>23</v>
      </c>
      <c r="C22" s="153"/>
      <c r="D22" s="153"/>
      <c r="E22" s="153"/>
      <c r="F22" s="153"/>
      <c r="G22" s="40">
        <v>0</v>
      </c>
      <c r="H22" s="41">
        <v>0</v>
      </c>
      <c r="I22" s="41">
        <v>2751</v>
      </c>
      <c r="J22" s="40">
        <v>386.7</v>
      </c>
      <c r="K22" s="49" t="str">
        <f t="shared" si="2"/>
        <v/>
      </c>
      <c r="L22" s="49">
        <f t="shared" si="3"/>
        <v>14.056706652126499</v>
      </c>
    </row>
    <row r="23" spans="1:48" ht="30" customHeight="1" x14ac:dyDescent="0.25">
      <c r="B23" s="163" t="s">
        <v>41</v>
      </c>
      <c r="C23" s="164"/>
      <c r="D23" s="164"/>
      <c r="E23" s="164"/>
      <c r="F23" s="165"/>
      <c r="G23" s="43">
        <f>G21-G22</f>
        <v>0</v>
      </c>
      <c r="H23" s="44">
        <f>H21-H22</f>
        <v>0</v>
      </c>
      <c r="I23" s="44">
        <f>I21-I22</f>
        <v>-2751</v>
      </c>
      <c r="J23" s="43">
        <f>J21-J22</f>
        <v>-386.7</v>
      </c>
      <c r="K23" s="50" t="str">
        <f t="shared" si="2"/>
        <v/>
      </c>
      <c r="L23" s="50">
        <f t="shared" si="3"/>
        <v>14.056706652126499</v>
      </c>
    </row>
    <row r="24" spans="1:48" s="26" customFormat="1" ht="53.25" customHeight="1" x14ac:dyDescent="0.25">
      <c r="A24"/>
      <c r="B24" s="152" t="s">
        <v>14</v>
      </c>
      <c r="C24" s="153"/>
      <c r="D24" s="153"/>
      <c r="E24" s="153"/>
      <c r="F24" s="153"/>
      <c r="G24" s="40">
        <v>662.88</v>
      </c>
      <c r="H24" s="41">
        <v>663</v>
      </c>
      <c r="I24" s="41">
        <v>663</v>
      </c>
      <c r="J24" s="40">
        <v>662.88</v>
      </c>
      <c r="K24" s="49">
        <f t="shared" si="2"/>
        <v>100</v>
      </c>
      <c r="L24" s="49">
        <f t="shared" si="3"/>
        <v>99.981900452488688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26" customFormat="1" ht="44.25" customHeight="1" x14ac:dyDescent="0.25">
      <c r="A25"/>
      <c r="B25" s="152" t="s">
        <v>46</v>
      </c>
      <c r="C25" s="153"/>
      <c r="D25" s="153"/>
      <c r="E25" s="153"/>
      <c r="F25" s="153"/>
      <c r="G25" s="40">
        <v>-662.88</v>
      </c>
      <c r="H25" s="41">
        <v>-663</v>
      </c>
      <c r="I25" s="41">
        <v>-663</v>
      </c>
      <c r="J25" s="40">
        <v>-662.88</v>
      </c>
      <c r="K25" s="49">
        <f t="shared" si="2"/>
        <v>100</v>
      </c>
      <c r="L25" s="49">
        <f t="shared" si="3"/>
        <v>99.981900452488688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32" customFormat="1" x14ac:dyDescent="0.25">
      <c r="A26" s="31"/>
      <c r="B26" s="160" t="s">
        <v>48</v>
      </c>
      <c r="C26" s="161"/>
      <c r="D26" s="161"/>
      <c r="E26" s="161"/>
      <c r="F26" s="162"/>
      <c r="G26" s="43">
        <f>+G23+G24+G25</f>
        <v>0</v>
      </c>
      <c r="H26" s="43">
        <f>+H23+H24+H25</f>
        <v>0</v>
      </c>
      <c r="I26" s="43">
        <f>+I23+I24+I25</f>
        <v>-2751</v>
      </c>
      <c r="J26" s="43">
        <f>+J23+J24+J25</f>
        <v>-386.7</v>
      </c>
      <c r="K26" s="50" t="str">
        <f t="shared" si="2"/>
        <v/>
      </c>
      <c r="L26" s="50">
        <f t="shared" si="3"/>
        <v>14.056706652126499</v>
      </c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:48" x14ac:dyDescent="0.25">
      <c r="B27" s="156" t="s">
        <v>49</v>
      </c>
      <c r="C27" s="156"/>
      <c r="D27" s="156"/>
      <c r="E27" s="156"/>
      <c r="F27" s="156"/>
      <c r="G27" s="47">
        <f>+G16+G26</f>
        <v>0</v>
      </c>
      <c r="H27" s="47">
        <f>+H16+H26</f>
        <v>0</v>
      </c>
      <c r="I27" s="43">
        <v>0</v>
      </c>
      <c r="J27" s="43">
        <v>0</v>
      </c>
      <c r="K27" s="45"/>
      <c r="L27" s="50" t="str">
        <f t="shared" si="3"/>
        <v/>
      </c>
      <c r="M27" s="39"/>
      <c r="N27" s="39"/>
      <c r="O27" s="39"/>
      <c r="P27" s="39"/>
    </row>
    <row r="29" spans="1:48" x14ac:dyDescent="0.25">
      <c r="B29" s="20"/>
      <c r="C29" s="20"/>
      <c r="D29" s="20"/>
      <c r="E29" s="20"/>
      <c r="F29" s="20"/>
      <c r="G29" s="20"/>
      <c r="H29" s="20"/>
      <c r="I29" s="20"/>
      <c r="J29" s="129"/>
      <c r="K29" s="20"/>
      <c r="L29" s="20"/>
    </row>
    <row r="30" spans="1:48" x14ac:dyDescent="0.25">
      <c r="B30" s="147" t="s">
        <v>51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</row>
    <row r="31" spans="1:48" ht="15" customHeight="1" x14ac:dyDescent="0.25">
      <c r="B31" s="147" t="s">
        <v>52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</row>
    <row r="32" spans="1:48" ht="15" customHeight="1" x14ac:dyDescent="0.25">
      <c r="B32" s="147" t="s">
        <v>53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</row>
    <row r="33" spans="2:12" ht="15" customHeight="1" x14ac:dyDescent="0.25">
      <c r="B33" s="147" t="s">
        <v>54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</row>
    <row r="34" spans="2:12" ht="36.75" customHeight="1" x14ac:dyDescent="0.25"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</row>
    <row r="35" spans="2:12" ht="15" customHeight="1" x14ac:dyDescent="0.25">
      <c r="B35" s="148" t="s">
        <v>55</v>
      </c>
      <c r="C35" s="148"/>
      <c r="D35" s="148"/>
      <c r="E35" s="148"/>
      <c r="F35" s="148"/>
      <c r="G35" s="148"/>
      <c r="H35" s="148"/>
      <c r="I35" s="148"/>
      <c r="J35" s="148"/>
      <c r="K35" s="148"/>
      <c r="L35" s="148"/>
    </row>
    <row r="36" spans="2:12" x14ac:dyDescent="0.25"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</row>
  </sheetData>
  <mergeCells count="31">
    <mergeCell ref="B10:F10"/>
    <mergeCell ref="B11:F11"/>
    <mergeCell ref="B27:F27"/>
    <mergeCell ref="B14:F14"/>
    <mergeCell ref="B16:F16"/>
    <mergeCell ref="B13:F13"/>
    <mergeCell ref="B17:L17"/>
    <mergeCell ref="B26:F26"/>
    <mergeCell ref="B23:F23"/>
    <mergeCell ref="B24:F24"/>
    <mergeCell ref="B25:F25"/>
    <mergeCell ref="B19:F19"/>
    <mergeCell ref="B20:F20"/>
    <mergeCell ref="B21:F21"/>
    <mergeCell ref="B18:F18"/>
    <mergeCell ref="B33:L34"/>
    <mergeCell ref="B35:L36"/>
    <mergeCell ref="B12:F12"/>
    <mergeCell ref="B22:F22"/>
    <mergeCell ref="B30:L30"/>
    <mergeCell ref="B31:L31"/>
    <mergeCell ref="B32:L32"/>
    <mergeCell ref="B1:L1"/>
    <mergeCell ref="B8:F8"/>
    <mergeCell ref="B9:F9"/>
    <mergeCell ref="B7:F7"/>
    <mergeCell ref="B2:L2"/>
    <mergeCell ref="B4:L4"/>
    <mergeCell ref="B6:L6"/>
    <mergeCell ref="B5:L5"/>
    <mergeCell ref="B3:L3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72"/>
  <sheetViews>
    <sheetView topLeftCell="A3" zoomScale="80" zoomScaleNormal="80" zoomScaleSheetLayoutView="80" workbookViewId="0">
      <selection activeCell="J21" sqref="J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2:12" ht="15.75" customHeight="1" x14ac:dyDescent="0.25">
      <c r="B2" s="141" t="s">
        <v>11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2:12" ht="18" x14ac:dyDescent="0.25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ht="15.75" customHeight="1" x14ac:dyDescent="0.25">
      <c r="B4" s="141" t="s">
        <v>44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2:12" ht="18" x14ac:dyDescent="0.25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 ht="15.75" customHeight="1" x14ac:dyDescent="0.25">
      <c r="B6" s="141" t="s">
        <v>30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</row>
    <row r="7" spans="2:12" ht="18" x14ac:dyDescent="0.25"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2:12" ht="45" customHeight="1" x14ac:dyDescent="0.25">
      <c r="B8" s="173" t="s">
        <v>7</v>
      </c>
      <c r="C8" s="174"/>
      <c r="D8" s="174"/>
      <c r="E8" s="174"/>
      <c r="F8" s="175"/>
      <c r="G8" s="25" t="s">
        <v>146</v>
      </c>
      <c r="H8" s="25" t="s">
        <v>179</v>
      </c>
      <c r="I8" s="25" t="s">
        <v>144</v>
      </c>
      <c r="J8" s="25" t="s">
        <v>182</v>
      </c>
      <c r="K8" s="25" t="s">
        <v>17</v>
      </c>
      <c r="L8" s="25" t="s">
        <v>40</v>
      </c>
    </row>
    <row r="9" spans="2:12" x14ac:dyDescent="0.25">
      <c r="B9" s="170">
        <v>1</v>
      </c>
      <c r="C9" s="171"/>
      <c r="D9" s="171"/>
      <c r="E9" s="171"/>
      <c r="F9" s="172"/>
      <c r="G9" s="27">
        <v>2</v>
      </c>
      <c r="H9" s="27">
        <v>3</v>
      </c>
      <c r="I9" s="27">
        <v>4</v>
      </c>
      <c r="J9" s="27">
        <v>5</v>
      </c>
      <c r="K9" s="27" t="s">
        <v>28</v>
      </c>
      <c r="L9" s="27" t="s">
        <v>29</v>
      </c>
    </row>
    <row r="10" spans="2:12" x14ac:dyDescent="0.25">
      <c r="B10" s="5"/>
      <c r="C10" s="5"/>
      <c r="D10" s="5"/>
      <c r="E10" s="5"/>
      <c r="F10" s="5" t="s">
        <v>39</v>
      </c>
      <c r="G10" s="51">
        <v>272366.68</v>
      </c>
      <c r="H10" s="52">
        <v>584020</v>
      </c>
      <c r="I10" s="52">
        <v>613021</v>
      </c>
      <c r="J10" s="51">
        <v>315649.86</v>
      </c>
      <c r="K10" s="51">
        <f t="shared" ref="K10:K16" si="0">J10/G10*100</f>
        <v>115.89151066496093</v>
      </c>
      <c r="L10" s="51">
        <f t="shared" ref="L10:L16" si="1">J10/I10*100</f>
        <v>51.490872253968455</v>
      </c>
    </row>
    <row r="11" spans="2:12" x14ac:dyDescent="0.25">
      <c r="B11" s="5">
        <v>6</v>
      </c>
      <c r="C11" s="5"/>
      <c r="D11" s="5"/>
      <c r="E11" s="5"/>
      <c r="F11" s="56" t="s">
        <v>58</v>
      </c>
      <c r="G11" s="51">
        <v>272366.68</v>
      </c>
      <c r="H11" s="54">
        <v>584020</v>
      </c>
      <c r="I11" s="54">
        <v>613021</v>
      </c>
      <c r="J11" s="51">
        <v>315649.86</v>
      </c>
      <c r="K11" s="51">
        <f t="shared" si="0"/>
        <v>115.89151066496093</v>
      </c>
      <c r="L11" s="51">
        <f t="shared" si="1"/>
        <v>51.490872253968455</v>
      </c>
    </row>
    <row r="12" spans="2:12" ht="25.5" x14ac:dyDescent="0.25">
      <c r="B12" s="5"/>
      <c r="C12" s="5">
        <v>63</v>
      </c>
      <c r="D12" s="5"/>
      <c r="E12" s="5"/>
      <c r="F12" s="139" t="s">
        <v>183</v>
      </c>
      <c r="G12" s="51"/>
      <c r="H12" s="54">
        <v>1327</v>
      </c>
      <c r="I12" s="54">
        <v>1327</v>
      </c>
      <c r="J12" s="51"/>
      <c r="K12" s="53">
        <v>0</v>
      </c>
      <c r="L12" s="53">
        <f t="shared" si="1"/>
        <v>0</v>
      </c>
    </row>
    <row r="13" spans="2:12" x14ac:dyDescent="0.25">
      <c r="B13" s="5"/>
      <c r="C13" s="9">
        <v>67</v>
      </c>
      <c r="D13" s="9"/>
      <c r="E13" s="9"/>
      <c r="F13" s="57" t="s">
        <v>59</v>
      </c>
      <c r="G13" s="53">
        <v>272366.68</v>
      </c>
      <c r="H13" s="54">
        <v>582693</v>
      </c>
      <c r="I13" s="133">
        <v>611694</v>
      </c>
      <c r="J13" s="53">
        <v>315649.86</v>
      </c>
      <c r="K13" s="53">
        <f t="shared" si="0"/>
        <v>115.89151066496093</v>
      </c>
      <c r="L13" s="53">
        <f t="shared" si="1"/>
        <v>51.602575797702762</v>
      </c>
    </row>
    <row r="14" spans="2:12" x14ac:dyDescent="0.25">
      <c r="B14" s="6"/>
      <c r="C14" s="6"/>
      <c r="D14" s="6">
        <v>671</v>
      </c>
      <c r="E14" s="6"/>
      <c r="F14" s="58" t="s">
        <v>60</v>
      </c>
      <c r="G14" s="53">
        <v>272366.68</v>
      </c>
      <c r="H14" s="54">
        <v>582693</v>
      </c>
      <c r="I14" s="54">
        <f>I15+I16+I17</f>
        <v>611694</v>
      </c>
      <c r="J14" s="53">
        <v>315649.86</v>
      </c>
      <c r="K14" s="53">
        <f t="shared" si="0"/>
        <v>115.89151066496093</v>
      </c>
      <c r="L14" s="53">
        <f t="shared" si="1"/>
        <v>51.602575797702762</v>
      </c>
    </row>
    <row r="15" spans="2:12" ht="25.5" x14ac:dyDescent="0.25">
      <c r="B15" s="6"/>
      <c r="C15" s="6"/>
      <c r="D15" s="6"/>
      <c r="E15" s="6">
        <v>6711</v>
      </c>
      <c r="F15" s="59" t="s">
        <v>61</v>
      </c>
      <c r="G15" s="53">
        <v>271559.74</v>
      </c>
      <c r="H15" s="54">
        <v>576587</v>
      </c>
      <c r="I15" s="54">
        <v>600782</v>
      </c>
      <c r="J15" s="53">
        <v>311101.28999999998</v>
      </c>
      <c r="K15" s="53">
        <f t="shared" si="0"/>
        <v>114.56090287904973</v>
      </c>
      <c r="L15" s="53">
        <f t="shared" si="1"/>
        <v>51.782724848613967</v>
      </c>
    </row>
    <row r="16" spans="2:12" ht="25.5" x14ac:dyDescent="0.25">
      <c r="B16" s="6"/>
      <c r="C16" s="6"/>
      <c r="D16" s="7"/>
      <c r="E16" s="7">
        <v>6712</v>
      </c>
      <c r="F16" s="59" t="s">
        <v>62</v>
      </c>
      <c r="G16" s="53">
        <v>806.94</v>
      </c>
      <c r="H16" s="140">
        <v>6106</v>
      </c>
      <c r="I16" s="54">
        <v>8161</v>
      </c>
      <c r="J16" s="53">
        <v>4161.87</v>
      </c>
      <c r="K16" s="53">
        <f t="shared" si="0"/>
        <v>515.75953602498328</v>
      </c>
      <c r="L16" s="53">
        <f t="shared" si="1"/>
        <v>50.997059183923533</v>
      </c>
    </row>
    <row r="17" spans="2:12" ht="25.5" x14ac:dyDescent="0.25">
      <c r="B17" s="6"/>
      <c r="C17" s="6"/>
      <c r="D17" s="7"/>
      <c r="E17" s="7">
        <v>6714</v>
      </c>
      <c r="F17" s="59" t="s">
        <v>63</v>
      </c>
      <c r="G17" s="55"/>
      <c r="H17" s="54"/>
      <c r="I17" s="19">
        <v>2751</v>
      </c>
      <c r="J17" s="53">
        <v>386.7</v>
      </c>
      <c r="K17" s="53">
        <v>0</v>
      </c>
      <c r="L17" s="53">
        <f>J17/I17*100</f>
        <v>14.056706652126499</v>
      </c>
    </row>
    <row r="18" spans="2:12" ht="18" x14ac:dyDescent="0.25"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</row>
    <row r="19" spans="2:12" ht="36.75" customHeight="1" x14ac:dyDescent="0.25">
      <c r="B19" s="173" t="s">
        <v>7</v>
      </c>
      <c r="C19" s="174"/>
      <c r="D19" s="174"/>
      <c r="E19" s="174"/>
      <c r="F19" s="175"/>
      <c r="G19" s="25" t="s">
        <v>146</v>
      </c>
      <c r="H19" s="25" t="s">
        <v>179</v>
      </c>
      <c r="I19" s="25" t="s">
        <v>144</v>
      </c>
      <c r="J19" s="25" t="s">
        <v>145</v>
      </c>
      <c r="K19" s="25" t="s">
        <v>17</v>
      </c>
      <c r="L19" s="25" t="s">
        <v>40</v>
      </c>
    </row>
    <row r="20" spans="2:12" ht="15" customHeight="1" x14ac:dyDescent="0.25">
      <c r="B20" s="170">
        <v>1</v>
      </c>
      <c r="C20" s="171"/>
      <c r="D20" s="171"/>
      <c r="E20" s="171"/>
      <c r="F20" s="172"/>
      <c r="G20" s="27">
        <v>2</v>
      </c>
      <c r="H20" s="27">
        <v>3</v>
      </c>
      <c r="I20" s="27">
        <v>4</v>
      </c>
      <c r="J20" s="27">
        <v>5</v>
      </c>
      <c r="K20" s="27" t="s">
        <v>28</v>
      </c>
      <c r="L20" s="27" t="s">
        <v>29</v>
      </c>
    </row>
    <row r="21" spans="2:12" ht="15" customHeight="1" x14ac:dyDescent="0.25">
      <c r="B21" s="19"/>
      <c r="C21" s="5"/>
      <c r="D21" s="5"/>
      <c r="E21" s="5"/>
      <c r="F21" s="68" t="s">
        <v>64</v>
      </c>
      <c r="G21" s="64">
        <f>G23+G66</f>
        <v>272366.68</v>
      </c>
      <c r="H21" s="64">
        <f t="shared" ref="H21:J21" si="2">H23+H66</f>
        <v>584020</v>
      </c>
      <c r="I21" s="64">
        <f t="shared" si="2"/>
        <v>610270</v>
      </c>
      <c r="J21" s="64">
        <f t="shared" si="2"/>
        <v>315263.15999999997</v>
      </c>
      <c r="K21" s="70">
        <v>115.749532945807</v>
      </c>
      <c r="L21" s="70">
        <f>J21/I21*100</f>
        <v>51.659619512674716</v>
      </c>
    </row>
    <row r="22" spans="2:12" ht="15" customHeight="1" x14ac:dyDescent="0.25">
      <c r="B22" s="6"/>
      <c r="C22" s="6"/>
      <c r="D22" s="7"/>
      <c r="E22" s="7"/>
      <c r="F22" s="69" t="s">
        <v>65</v>
      </c>
      <c r="G22" s="70">
        <v>272366.68</v>
      </c>
      <c r="H22" s="71">
        <f>H23+H66</f>
        <v>584020</v>
      </c>
      <c r="I22" s="71">
        <v>601959</v>
      </c>
      <c r="J22" s="70">
        <v>315263.15999999997</v>
      </c>
      <c r="K22" s="70">
        <v>115.749532945807</v>
      </c>
      <c r="L22" s="70">
        <f t="shared" ref="L22:L72" si="3">J22/I22*100</f>
        <v>52.372862603599245</v>
      </c>
    </row>
    <row r="23" spans="2:12" ht="15" customHeight="1" x14ac:dyDescent="0.25">
      <c r="B23" s="6">
        <v>3</v>
      </c>
      <c r="C23" s="6"/>
      <c r="D23" s="6"/>
      <c r="E23" s="6"/>
      <c r="F23" s="72" t="s">
        <v>3</v>
      </c>
      <c r="G23" s="73">
        <v>271559.74</v>
      </c>
      <c r="H23" s="74">
        <f>H24+H32+H59+H65</f>
        <v>577914</v>
      </c>
      <c r="I23" s="74">
        <f>I24+I32+I59+I65</f>
        <v>601959</v>
      </c>
      <c r="J23" s="73">
        <v>311101.28999999998</v>
      </c>
      <c r="K23" s="73">
        <v>114.56090287905</v>
      </c>
      <c r="L23" s="70">
        <f t="shared" si="3"/>
        <v>51.68147498417666</v>
      </c>
    </row>
    <row r="24" spans="2:12" ht="15" customHeight="1" x14ac:dyDescent="0.25">
      <c r="B24" s="6"/>
      <c r="C24" s="13">
        <v>31</v>
      </c>
      <c r="D24" s="6"/>
      <c r="E24" s="6"/>
      <c r="F24" s="75" t="s">
        <v>4</v>
      </c>
      <c r="G24" s="70">
        <v>171675.92</v>
      </c>
      <c r="H24" s="71">
        <v>376500</v>
      </c>
      <c r="I24" s="71">
        <v>390650</v>
      </c>
      <c r="J24" s="70">
        <v>202661.88</v>
      </c>
      <c r="K24" s="70">
        <v>118.0491008873</v>
      </c>
      <c r="L24" s="70">
        <f t="shared" si="3"/>
        <v>51.878121080250864</v>
      </c>
    </row>
    <row r="25" spans="2:12" ht="15" customHeight="1" x14ac:dyDescent="0.25">
      <c r="B25" s="6"/>
      <c r="C25" s="13"/>
      <c r="D25" s="7">
        <v>311</v>
      </c>
      <c r="E25" s="7"/>
      <c r="F25" s="75" t="s">
        <v>24</v>
      </c>
      <c r="G25" s="70">
        <v>144303.12</v>
      </c>
      <c r="H25" s="76"/>
      <c r="I25" s="76"/>
      <c r="J25" s="70">
        <v>169804.2</v>
      </c>
      <c r="K25" s="70">
        <v>117.671884017477</v>
      </c>
      <c r="L25" s="70"/>
    </row>
    <row r="26" spans="2:12" ht="15" customHeight="1" x14ac:dyDescent="0.25">
      <c r="B26" s="6"/>
      <c r="C26" s="6"/>
      <c r="D26" s="7"/>
      <c r="E26" s="7">
        <v>3111</v>
      </c>
      <c r="F26" s="75" t="s">
        <v>25</v>
      </c>
      <c r="G26" s="70">
        <v>144303.12</v>
      </c>
      <c r="H26" s="76"/>
      <c r="I26" s="76"/>
      <c r="J26" s="70">
        <v>168858</v>
      </c>
      <c r="K26" s="70">
        <v>117.016180939123</v>
      </c>
      <c r="L26" s="70"/>
    </row>
    <row r="27" spans="2:12" ht="15" customHeight="1" x14ac:dyDescent="0.25">
      <c r="B27" s="8"/>
      <c r="C27" s="8"/>
      <c r="D27" s="8"/>
      <c r="E27" s="10">
        <v>3113</v>
      </c>
      <c r="F27" s="75" t="s">
        <v>69</v>
      </c>
      <c r="G27" s="76"/>
      <c r="H27" s="76"/>
      <c r="I27" s="76"/>
      <c r="J27" s="70">
        <v>946.2</v>
      </c>
      <c r="K27" s="76"/>
      <c r="L27" s="70"/>
    </row>
    <row r="28" spans="2:12" x14ac:dyDescent="0.25">
      <c r="B28" s="9"/>
      <c r="C28" s="9"/>
      <c r="D28" s="9">
        <v>312</v>
      </c>
      <c r="E28" s="9"/>
      <c r="F28" s="75" t="s">
        <v>70</v>
      </c>
      <c r="G28" s="70">
        <v>3600</v>
      </c>
      <c r="H28" s="76"/>
      <c r="I28" s="76"/>
      <c r="J28" s="70">
        <v>4840</v>
      </c>
      <c r="K28" s="70">
        <v>134.444444444444</v>
      </c>
      <c r="L28" s="70"/>
    </row>
    <row r="29" spans="2:12" x14ac:dyDescent="0.25">
      <c r="B29" s="9"/>
      <c r="C29" s="9"/>
      <c r="D29" s="6"/>
      <c r="E29" s="6">
        <v>3121</v>
      </c>
      <c r="F29" s="75" t="s">
        <v>70</v>
      </c>
      <c r="G29" s="70">
        <v>3600</v>
      </c>
      <c r="H29" s="76"/>
      <c r="I29" s="76"/>
      <c r="J29" s="70">
        <v>4840</v>
      </c>
      <c r="K29" s="70">
        <v>134.444444444444</v>
      </c>
      <c r="L29" s="70"/>
    </row>
    <row r="30" spans="2:12" x14ac:dyDescent="0.25">
      <c r="B30" s="9"/>
      <c r="C30" s="9"/>
      <c r="D30" s="6">
        <v>313</v>
      </c>
      <c r="E30" s="6"/>
      <c r="F30" s="75" t="s">
        <v>72</v>
      </c>
      <c r="G30" s="70">
        <v>23772.799999999999</v>
      </c>
      <c r="H30" s="76"/>
      <c r="I30" s="76"/>
      <c r="J30" s="70">
        <v>28017.68</v>
      </c>
      <c r="K30" s="70">
        <v>117.85603715170301</v>
      </c>
      <c r="L30" s="70"/>
    </row>
    <row r="31" spans="2:12" x14ac:dyDescent="0.25">
      <c r="B31" s="19"/>
      <c r="C31" s="19"/>
      <c r="D31" s="19"/>
      <c r="E31" s="19">
        <v>3132</v>
      </c>
      <c r="F31" s="75" t="s">
        <v>74</v>
      </c>
      <c r="G31" s="70">
        <v>23772.799999999999</v>
      </c>
      <c r="H31" s="76"/>
      <c r="I31" s="76"/>
      <c r="J31" s="70">
        <v>28017.68</v>
      </c>
      <c r="K31" s="70">
        <v>117.85603715170301</v>
      </c>
      <c r="L31" s="70"/>
    </row>
    <row r="32" spans="2:12" x14ac:dyDescent="0.25">
      <c r="B32" s="19"/>
      <c r="C32" s="19">
        <v>32</v>
      </c>
      <c r="D32" s="19"/>
      <c r="E32" s="19"/>
      <c r="F32" s="75" t="s">
        <v>12</v>
      </c>
      <c r="G32" s="70">
        <v>99863.82</v>
      </c>
      <c r="H32" s="71">
        <v>201015</v>
      </c>
      <c r="I32" s="71">
        <v>209953</v>
      </c>
      <c r="J32" s="70">
        <v>108279.84</v>
      </c>
      <c r="K32" s="70">
        <v>108.42749656482199</v>
      </c>
      <c r="L32" s="70">
        <f t="shared" si="3"/>
        <v>51.5733711830743</v>
      </c>
    </row>
    <row r="33" spans="2:12" ht="15" customHeight="1" x14ac:dyDescent="0.25">
      <c r="B33" s="67"/>
      <c r="C33" s="67"/>
      <c r="D33" s="67">
        <v>321</v>
      </c>
      <c r="E33" s="67"/>
      <c r="F33" s="75" t="s">
        <v>26</v>
      </c>
      <c r="G33" s="70">
        <v>18274.22</v>
      </c>
      <c r="H33" s="76"/>
      <c r="I33" s="76"/>
      <c r="J33" s="70">
        <v>21195.37</v>
      </c>
      <c r="K33" s="70">
        <v>115.9850871884</v>
      </c>
      <c r="L33" s="70"/>
    </row>
    <row r="34" spans="2:12" x14ac:dyDescent="0.25">
      <c r="B34" s="67"/>
      <c r="C34" s="67"/>
      <c r="D34" s="67"/>
      <c r="E34" s="67">
        <v>3211</v>
      </c>
      <c r="F34" s="75" t="s">
        <v>27</v>
      </c>
      <c r="G34" s="70">
        <v>15780.59</v>
      </c>
      <c r="H34" s="76"/>
      <c r="I34" s="76"/>
      <c r="J34" s="70">
        <v>16765.88</v>
      </c>
      <c r="K34" s="70">
        <v>106.243682904125</v>
      </c>
      <c r="L34" s="70"/>
    </row>
    <row r="35" spans="2:12" ht="21.75" customHeight="1" x14ac:dyDescent="0.25">
      <c r="B35" s="67"/>
      <c r="C35" s="67"/>
      <c r="D35" s="67"/>
      <c r="E35" s="67">
        <v>3212</v>
      </c>
      <c r="F35" s="75" t="s">
        <v>78</v>
      </c>
      <c r="G35" s="70">
        <v>2403.63</v>
      </c>
      <c r="H35" s="76"/>
      <c r="I35" s="76"/>
      <c r="J35" s="70">
        <v>2365.4899999999998</v>
      </c>
      <c r="K35" s="70">
        <v>98.413233317939998</v>
      </c>
      <c r="L35" s="70"/>
    </row>
    <row r="36" spans="2:12" x14ac:dyDescent="0.25">
      <c r="B36" s="19"/>
      <c r="C36" s="19"/>
      <c r="D36" s="19"/>
      <c r="E36" s="19">
        <v>3213</v>
      </c>
      <c r="F36" s="75" t="s">
        <v>80</v>
      </c>
      <c r="G36" s="70">
        <v>90</v>
      </c>
      <c r="H36" s="76"/>
      <c r="I36" s="76"/>
      <c r="J36" s="70">
        <v>2064</v>
      </c>
      <c r="K36" s="70">
        <v>2293.3333333333298</v>
      </c>
      <c r="L36" s="70"/>
    </row>
    <row r="37" spans="2:12" x14ac:dyDescent="0.25">
      <c r="B37" s="19"/>
      <c r="C37" s="19"/>
      <c r="D37" s="19">
        <v>322</v>
      </c>
      <c r="E37" s="19"/>
      <c r="F37" s="75" t="s">
        <v>81</v>
      </c>
      <c r="G37" s="70">
        <v>5789.21</v>
      </c>
      <c r="H37" s="76"/>
      <c r="I37" s="76"/>
      <c r="J37" s="70">
        <v>11014.56</v>
      </c>
      <c r="K37" s="70">
        <v>190.26015639439601</v>
      </c>
      <c r="L37" s="70"/>
    </row>
    <row r="38" spans="2:12" x14ac:dyDescent="0.25">
      <c r="B38" s="19"/>
      <c r="C38" s="19"/>
      <c r="D38" s="19"/>
      <c r="E38" s="19">
        <v>3221</v>
      </c>
      <c r="F38" s="75" t="s">
        <v>83</v>
      </c>
      <c r="G38" s="70">
        <v>41.28</v>
      </c>
      <c r="H38" s="76"/>
      <c r="I38" s="76"/>
      <c r="J38" s="70">
        <v>2795.34</v>
      </c>
      <c r="K38" s="70">
        <v>6771.6569767441897</v>
      </c>
      <c r="L38" s="70"/>
    </row>
    <row r="39" spans="2:12" x14ac:dyDescent="0.25">
      <c r="B39" s="19"/>
      <c r="C39" s="19"/>
      <c r="D39" s="19"/>
      <c r="E39" s="19">
        <v>3223</v>
      </c>
      <c r="F39" s="75" t="s">
        <v>85</v>
      </c>
      <c r="G39" s="70">
        <v>4350.54</v>
      </c>
      <c r="H39" s="76"/>
      <c r="I39" s="76"/>
      <c r="J39" s="70">
        <v>5343.85</v>
      </c>
      <c r="K39" s="70">
        <v>122.831878341539</v>
      </c>
      <c r="L39" s="70"/>
    </row>
    <row r="40" spans="2:12" ht="22.5" customHeight="1" x14ac:dyDescent="0.25">
      <c r="B40" s="19"/>
      <c r="C40" s="19"/>
      <c r="D40" s="19"/>
      <c r="E40" s="19">
        <v>3224</v>
      </c>
      <c r="F40" s="75" t="s">
        <v>87</v>
      </c>
      <c r="G40" s="70">
        <v>134.02000000000001</v>
      </c>
      <c r="H40" s="76"/>
      <c r="I40" s="76"/>
      <c r="J40" s="70">
        <v>1664.85</v>
      </c>
      <c r="K40" s="70">
        <v>1242.2399641844499</v>
      </c>
      <c r="L40" s="70"/>
    </row>
    <row r="41" spans="2:12" x14ac:dyDescent="0.25">
      <c r="B41" s="19"/>
      <c r="C41" s="19"/>
      <c r="D41" s="19"/>
      <c r="E41" s="19">
        <v>3225</v>
      </c>
      <c r="F41" s="75" t="s">
        <v>89</v>
      </c>
      <c r="G41" s="70">
        <v>676.5</v>
      </c>
      <c r="H41" s="76"/>
      <c r="I41" s="76"/>
      <c r="J41" s="70">
        <v>751.39</v>
      </c>
      <c r="K41" s="70">
        <v>111.070214338507</v>
      </c>
      <c r="L41" s="70"/>
    </row>
    <row r="42" spans="2:12" x14ac:dyDescent="0.25">
      <c r="B42" s="19"/>
      <c r="C42" s="19"/>
      <c r="D42" s="19"/>
      <c r="E42" s="19">
        <v>3227</v>
      </c>
      <c r="F42" s="75" t="s">
        <v>91</v>
      </c>
      <c r="G42" s="70">
        <v>586.87</v>
      </c>
      <c r="H42" s="76"/>
      <c r="I42" s="76"/>
      <c r="J42" s="70">
        <v>459.13</v>
      </c>
      <c r="K42" s="70">
        <v>78.233680372143795</v>
      </c>
      <c r="L42" s="70"/>
    </row>
    <row r="43" spans="2:12" x14ac:dyDescent="0.25">
      <c r="B43" s="19"/>
      <c r="C43" s="19"/>
      <c r="D43" s="19">
        <v>323</v>
      </c>
      <c r="E43" s="19"/>
      <c r="F43" s="75" t="s">
        <v>92</v>
      </c>
      <c r="G43" s="70">
        <v>65714.81</v>
      </c>
      <c r="H43" s="76"/>
      <c r="I43" s="76"/>
      <c r="J43" s="70">
        <v>64244.75</v>
      </c>
      <c r="K43" s="70">
        <v>97.762970021521795</v>
      </c>
      <c r="L43" s="70"/>
    </row>
    <row r="44" spans="2:12" x14ac:dyDescent="0.25">
      <c r="B44" s="19"/>
      <c r="C44" s="19"/>
      <c r="D44" s="19"/>
      <c r="E44" s="19">
        <v>3231</v>
      </c>
      <c r="F44" s="75" t="s">
        <v>94</v>
      </c>
      <c r="G44" s="70">
        <v>3720.18</v>
      </c>
      <c r="H44" s="76"/>
      <c r="I44" s="76"/>
      <c r="J44" s="70">
        <v>3535.77</v>
      </c>
      <c r="K44" s="70">
        <v>95.042981791203601</v>
      </c>
      <c r="L44" s="70"/>
    </row>
    <row r="45" spans="2:12" x14ac:dyDescent="0.25">
      <c r="B45" s="19"/>
      <c r="C45" s="19"/>
      <c r="D45" s="19"/>
      <c r="E45" s="19">
        <v>3232</v>
      </c>
      <c r="F45" s="75" t="s">
        <v>96</v>
      </c>
      <c r="G45" s="70">
        <v>19475.48</v>
      </c>
      <c r="H45" s="76"/>
      <c r="I45" s="76"/>
      <c r="J45" s="70">
        <v>3124.92</v>
      </c>
      <c r="K45" s="70">
        <v>16.0454068397801</v>
      </c>
      <c r="L45" s="70"/>
    </row>
    <row r="46" spans="2:12" x14ac:dyDescent="0.25">
      <c r="B46" s="19"/>
      <c r="C46" s="19"/>
      <c r="D46" s="19"/>
      <c r="E46" s="19">
        <v>3233</v>
      </c>
      <c r="F46" s="75" t="s">
        <v>98</v>
      </c>
      <c r="G46" s="70">
        <v>1176.44</v>
      </c>
      <c r="H46" s="76"/>
      <c r="I46" s="76"/>
      <c r="J46" s="70">
        <v>677.4</v>
      </c>
      <c r="K46" s="70">
        <v>57.580497092924404</v>
      </c>
      <c r="L46" s="70"/>
    </row>
    <row r="47" spans="2:12" x14ac:dyDescent="0.25">
      <c r="B47" s="19"/>
      <c r="C47" s="19"/>
      <c r="D47" s="19"/>
      <c r="E47" s="19">
        <v>3234</v>
      </c>
      <c r="F47" s="75" t="s">
        <v>100</v>
      </c>
      <c r="G47" s="70">
        <v>904.28</v>
      </c>
      <c r="H47" s="76"/>
      <c r="I47" s="76"/>
      <c r="J47" s="70">
        <v>1173.73</v>
      </c>
      <c r="K47" s="70">
        <v>129.79718671207999</v>
      </c>
      <c r="L47" s="70"/>
    </row>
    <row r="48" spans="2:12" x14ac:dyDescent="0.25">
      <c r="B48" s="19"/>
      <c r="C48" s="19"/>
      <c r="D48" s="19"/>
      <c r="E48" s="19">
        <v>3235</v>
      </c>
      <c r="F48" s="75" t="s">
        <v>102</v>
      </c>
      <c r="G48" s="70">
        <v>15301.27</v>
      </c>
      <c r="H48" s="76"/>
      <c r="I48" s="76"/>
      <c r="J48" s="70">
        <v>20321.02</v>
      </c>
      <c r="K48" s="70">
        <v>132.80610040865901</v>
      </c>
      <c r="L48" s="70"/>
    </row>
    <row r="49" spans="2:12" x14ac:dyDescent="0.25">
      <c r="B49" s="19"/>
      <c r="C49" s="19"/>
      <c r="D49" s="19"/>
      <c r="E49" s="19">
        <v>3236</v>
      </c>
      <c r="F49" s="75" t="s">
        <v>104</v>
      </c>
      <c r="G49" s="70">
        <v>41.71</v>
      </c>
      <c r="H49" s="76"/>
      <c r="I49" s="76"/>
      <c r="J49" s="70">
        <v>889.49</v>
      </c>
      <c r="K49" s="70">
        <v>2132.55813953488</v>
      </c>
      <c r="L49" s="70"/>
    </row>
    <row r="50" spans="2:12" x14ac:dyDescent="0.25">
      <c r="B50" s="19"/>
      <c r="C50" s="19"/>
      <c r="D50" s="19"/>
      <c r="E50" s="19">
        <v>3237</v>
      </c>
      <c r="F50" s="75" t="s">
        <v>106</v>
      </c>
      <c r="G50" s="70">
        <v>9441.8799999999992</v>
      </c>
      <c r="H50" s="76"/>
      <c r="I50" s="76"/>
      <c r="J50" s="70">
        <v>9462.15</v>
      </c>
      <c r="K50" s="70">
        <v>100.214681821841</v>
      </c>
      <c r="L50" s="70"/>
    </row>
    <row r="51" spans="2:12" x14ac:dyDescent="0.25">
      <c r="B51" s="19"/>
      <c r="C51" s="19"/>
      <c r="D51" s="19"/>
      <c r="E51" s="19">
        <v>3238</v>
      </c>
      <c r="F51" s="75" t="s">
        <v>108</v>
      </c>
      <c r="G51" s="76"/>
      <c r="H51" s="76"/>
      <c r="I51" s="76"/>
      <c r="J51" s="70">
        <v>11243.47</v>
      </c>
      <c r="K51" s="76"/>
      <c r="L51" s="70"/>
    </row>
    <row r="52" spans="2:12" x14ac:dyDescent="0.25">
      <c r="B52" s="19"/>
      <c r="C52" s="19"/>
      <c r="D52" s="19"/>
      <c r="E52" s="19">
        <v>3239</v>
      </c>
      <c r="F52" s="75" t="s">
        <v>110</v>
      </c>
      <c r="G52" s="70">
        <v>15653.57</v>
      </c>
      <c r="H52" s="76"/>
      <c r="I52" s="76"/>
      <c r="J52" s="70">
        <v>13816.8</v>
      </c>
      <c r="K52" s="70">
        <v>88.266127151825401</v>
      </c>
      <c r="L52" s="70"/>
    </row>
    <row r="53" spans="2:12" x14ac:dyDescent="0.25">
      <c r="B53" s="19"/>
      <c r="C53" s="19"/>
      <c r="D53" s="19">
        <v>329</v>
      </c>
      <c r="E53" s="19"/>
      <c r="F53" s="75" t="s">
        <v>111</v>
      </c>
      <c r="G53" s="70">
        <v>10085.58</v>
      </c>
      <c r="H53" s="76"/>
      <c r="I53" s="76"/>
      <c r="J53" s="70">
        <v>11825.16</v>
      </c>
      <c r="K53" s="70">
        <v>117.248189990065</v>
      </c>
      <c r="L53" s="70"/>
    </row>
    <row r="54" spans="2:12" ht="25.5" x14ac:dyDescent="0.25">
      <c r="B54" s="19"/>
      <c r="C54" s="19"/>
      <c r="D54" s="19"/>
      <c r="E54" s="19">
        <v>3291</v>
      </c>
      <c r="F54" s="75" t="s">
        <v>113</v>
      </c>
      <c r="G54" s="70">
        <v>7404.66</v>
      </c>
      <c r="H54" s="76"/>
      <c r="I54" s="76"/>
      <c r="J54" s="70">
        <v>7332.89</v>
      </c>
      <c r="K54" s="70">
        <v>99.030745503507205</v>
      </c>
      <c r="L54" s="70"/>
    </row>
    <row r="55" spans="2:12" x14ac:dyDescent="0.25">
      <c r="B55" s="19"/>
      <c r="C55" s="19"/>
      <c r="D55" s="19"/>
      <c r="E55" s="19">
        <v>3292</v>
      </c>
      <c r="F55" s="75" t="s">
        <v>115</v>
      </c>
      <c r="G55" s="70">
        <v>939.53</v>
      </c>
      <c r="H55" s="76"/>
      <c r="I55" s="76"/>
      <c r="J55" s="70">
        <v>1482.56</v>
      </c>
      <c r="K55" s="70">
        <v>157.79804796015</v>
      </c>
      <c r="L55" s="70"/>
    </row>
    <row r="56" spans="2:12" x14ac:dyDescent="0.25">
      <c r="B56" s="19"/>
      <c r="C56" s="19"/>
      <c r="D56" s="19"/>
      <c r="E56" s="19">
        <v>3293</v>
      </c>
      <c r="F56" s="75" t="s">
        <v>117</v>
      </c>
      <c r="G56" s="70">
        <v>1325.05</v>
      </c>
      <c r="H56" s="76"/>
      <c r="I56" s="76"/>
      <c r="J56" s="70">
        <v>2230.1</v>
      </c>
      <c r="K56" s="70">
        <v>168.303082902532</v>
      </c>
      <c r="L56" s="70"/>
    </row>
    <row r="57" spans="2:12" x14ac:dyDescent="0.25">
      <c r="B57" s="19"/>
      <c r="C57" s="19"/>
      <c r="D57" s="19"/>
      <c r="E57" s="19">
        <v>3294</v>
      </c>
      <c r="F57" s="75" t="s">
        <v>119</v>
      </c>
      <c r="G57" s="76"/>
      <c r="H57" s="76"/>
      <c r="I57" s="76"/>
      <c r="J57" s="70">
        <v>584.20000000000005</v>
      </c>
      <c r="K57" s="76"/>
      <c r="L57" s="70"/>
    </row>
    <row r="58" spans="2:12" x14ac:dyDescent="0.25">
      <c r="B58" s="19"/>
      <c r="C58" s="19"/>
      <c r="D58" s="19"/>
      <c r="E58" s="19">
        <v>3295</v>
      </c>
      <c r="F58" s="75" t="s">
        <v>121</v>
      </c>
      <c r="G58" s="70">
        <v>416.34</v>
      </c>
      <c r="H58" s="76"/>
      <c r="I58" s="76"/>
      <c r="J58" s="70">
        <v>195.41</v>
      </c>
      <c r="K58" s="70">
        <v>46.935197194600597</v>
      </c>
      <c r="L58" s="70"/>
    </row>
    <row r="59" spans="2:12" x14ac:dyDescent="0.25">
      <c r="B59" s="19"/>
      <c r="C59" s="19">
        <v>34</v>
      </c>
      <c r="D59" s="19"/>
      <c r="E59" s="19"/>
      <c r="F59" s="75" t="s">
        <v>123</v>
      </c>
      <c r="G59" s="70">
        <v>20</v>
      </c>
      <c r="H59" s="71">
        <v>266</v>
      </c>
      <c r="I59" s="71">
        <v>1223</v>
      </c>
      <c r="J59" s="70">
        <v>159.57</v>
      </c>
      <c r="K59" s="70">
        <v>797.85</v>
      </c>
      <c r="L59" s="70">
        <f t="shared" si="3"/>
        <v>13.047424366312347</v>
      </c>
    </row>
    <row r="60" spans="2:12" x14ac:dyDescent="0.25">
      <c r="B60" s="19"/>
      <c r="C60" s="19"/>
      <c r="D60" s="19">
        <v>342</v>
      </c>
      <c r="E60" s="19"/>
      <c r="F60" s="75" t="s">
        <v>124</v>
      </c>
      <c r="G60" s="76"/>
      <c r="H60" s="76"/>
      <c r="I60" s="76"/>
      <c r="J60" s="70">
        <v>142.71</v>
      </c>
      <c r="K60" s="76"/>
      <c r="L60" s="70"/>
    </row>
    <row r="61" spans="2:12" ht="25.5" x14ac:dyDescent="0.25">
      <c r="B61" s="19"/>
      <c r="C61" s="19"/>
      <c r="D61" s="19"/>
      <c r="E61" s="19">
        <v>3423</v>
      </c>
      <c r="F61" s="75" t="s">
        <v>126</v>
      </c>
      <c r="G61" s="76"/>
      <c r="H61" s="76"/>
      <c r="I61" s="76"/>
      <c r="J61" s="70">
        <v>142.71</v>
      </c>
      <c r="K61" s="76"/>
      <c r="L61" s="70"/>
    </row>
    <row r="62" spans="2:12" x14ac:dyDescent="0.25">
      <c r="B62" s="19"/>
      <c r="C62" s="19"/>
      <c r="D62" s="19">
        <v>343</v>
      </c>
      <c r="E62" s="19"/>
      <c r="F62" s="75" t="s">
        <v>127</v>
      </c>
      <c r="G62" s="70">
        <v>20</v>
      </c>
      <c r="H62" s="76"/>
      <c r="I62" s="76"/>
      <c r="J62" s="70">
        <v>16.86</v>
      </c>
      <c r="K62" s="70">
        <v>84.3</v>
      </c>
      <c r="L62" s="70"/>
    </row>
    <row r="63" spans="2:12" x14ac:dyDescent="0.25">
      <c r="B63" s="19"/>
      <c r="C63" s="19"/>
      <c r="D63" s="19"/>
      <c r="E63" s="19">
        <v>3431</v>
      </c>
      <c r="F63" s="75" t="s">
        <v>129</v>
      </c>
      <c r="G63" s="70">
        <v>20</v>
      </c>
      <c r="H63" s="76"/>
      <c r="I63" s="76"/>
      <c r="J63" s="70">
        <v>10.62</v>
      </c>
      <c r="K63" s="70">
        <v>53.1</v>
      </c>
      <c r="L63" s="70"/>
    </row>
    <row r="64" spans="2:12" x14ac:dyDescent="0.25">
      <c r="B64" s="19"/>
      <c r="C64" s="19"/>
      <c r="D64" s="19"/>
      <c r="E64" s="19">
        <v>3433</v>
      </c>
      <c r="F64" s="75" t="s">
        <v>131</v>
      </c>
      <c r="G64" s="76"/>
      <c r="H64" s="76"/>
      <c r="I64" s="76"/>
      <c r="J64" s="70">
        <v>6.24</v>
      </c>
      <c r="K64" s="76"/>
      <c r="L64" s="70"/>
    </row>
    <row r="65" spans="2:12" ht="25.5" x14ac:dyDescent="0.25">
      <c r="B65" s="19"/>
      <c r="C65" s="19">
        <v>37</v>
      </c>
      <c r="D65" s="19"/>
      <c r="E65" s="19"/>
      <c r="F65" s="75" t="s">
        <v>133</v>
      </c>
      <c r="G65" s="76"/>
      <c r="H65" s="71">
        <v>133</v>
      </c>
      <c r="I65" s="71">
        <v>133</v>
      </c>
      <c r="J65" s="76"/>
      <c r="K65" s="76"/>
      <c r="L65" s="70">
        <f t="shared" si="3"/>
        <v>0</v>
      </c>
    </row>
    <row r="66" spans="2:12" x14ac:dyDescent="0.25">
      <c r="B66" s="19">
        <v>4</v>
      </c>
      <c r="C66" s="19"/>
      <c r="D66" s="19"/>
      <c r="E66" s="19"/>
      <c r="F66" s="72" t="s">
        <v>5</v>
      </c>
      <c r="G66" s="73">
        <v>806.94</v>
      </c>
      <c r="H66" s="74">
        <f>H67+H68+H72</f>
        <v>6106</v>
      </c>
      <c r="I66" s="74">
        <f>I67+I68+I72</f>
        <v>8311</v>
      </c>
      <c r="J66" s="73">
        <v>4161.87</v>
      </c>
      <c r="K66" s="73">
        <v>515.75953602498305</v>
      </c>
      <c r="L66" s="70">
        <f t="shared" si="3"/>
        <v>50.076645409697981</v>
      </c>
    </row>
    <row r="67" spans="2:12" ht="26.25" customHeight="1" x14ac:dyDescent="0.25">
      <c r="B67" s="19"/>
      <c r="C67" s="19">
        <v>41</v>
      </c>
      <c r="D67" s="19"/>
      <c r="E67" s="19"/>
      <c r="F67" s="75" t="s">
        <v>6</v>
      </c>
      <c r="G67" s="76"/>
      <c r="H67" s="71">
        <v>929</v>
      </c>
      <c r="I67" s="71">
        <v>1029</v>
      </c>
      <c r="J67" s="76"/>
      <c r="K67" s="76"/>
      <c r="L67" s="70">
        <f t="shared" si="3"/>
        <v>0</v>
      </c>
    </row>
    <row r="68" spans="2:12" x14ac:dyDescent="0.25">
      <c r="B68" s="19"/>
      <c r="C68" s="19">
        <v>42</v>
      </c>
      <c r="D68" s="19"/>
      <c r="E68" s="19"/>
      <c r="F68" s="75" t="s">
        <v>136</v>
      </c>
      <c r="G68" s="70">
        <v>806.94</v>
      </c>
      <c r="H68" s="71">
        <v>5044</v>
      </c>
      <c r="I68" s="71">
        <v>7149</v>
      </c>
      <c r="J68" s="70">
        <v>4161.87</v>
      </c>
      <c r="K68" s="70">
        <v>515.75953602498305</v>
      </c>
      <c r="L68" s="70">
        <f t="shared" si="3"/>
        <v>58.216114141838013</v>
      </c>
    </row>
    <row r="69" spans="2:12" x14ac:dyDescent="0.25">
      <c r="B69" s="19"/>
      <c r="C69" s="19"/>
      <c r="D69" s="19">
        <v>422</v>
      </c>
      <c r="E69" s="19"/>
      <c r="F69" s="75" t="s">
        <v>137</v>
      </c>
      <c r="G69" s="70">
        <v>806.94</v>
      </c>
      <c r="H69" s="76"/>
      <c r="I69" s="76"/>
      <c r="J69" s="70">
        <v>4161.87</v>
      </c>
      <c r="K69" s="70">
        <v>515.75953602498305</v>
      </c>
      <c r="L69" s="70"/>
    </row>
    <row r="70" spans="2:12" x14ac:dyDescent="0.25">
      <c r="B70" s="19"/>
      <c r="C70" s="19"/>
      <c r="D70" s="19">
        <v>4221</v>
      </c>
      <c r="E70" s="19"/>
      <c r="F70" s="75" t="s">
        <v>139</v>
      </c>
      <c r="G70" s="70">
        <v>806.94</v>
      </c>
      <c r="H70" s="76"/>
      <c r="I70" s="76"/>
      <c r="J70" s="70">
        <v>3680.13</v>
      </c>
      <c r="K70" s="70">
        <v>456.05993010632801</v>
      </c>
      <c r="L70" s="70"/>
    </row>
    <row r="71" spans="2:12" x14ac:dyDescent="0.25">
      <c r="B71" s="19"/>
      <c r="C71" s="19"/>
      <c r="D71" s="19">
        <v>4222</v>
      </c>
      <c r="E71" s="19"/>
      <c r="F71" s="75" t="s">
        <v>141</v>
      </c>
      <c r="G71" s="76"/>
      <c r="H71" s="76"/>
      <c r="I71" s="76"/>
      <c r="J71" s="70">
        <v>481.74</v>
      </c>
      <c r="K71" s="76"/>
      <c r="L71" s="70"/>
    </row>
    <row r="72" spans="2:12" ht="32.25" customHeight="1" x14ac:dyDescent="0.25">
      <c r="B72" s="19"/>
      <c r="C72" s="19">
        <v>45</v>
      </c>
      <c r="D72" s="19"/>
      <c r="E72" s="19"/>
      <c r="F72" s="75" t="s">
        <v>143</v>
      </c>
      <c r="G72" s="76"/>
      <c r="H72" s="71">
        <v>133</v>
      </c>
      <c r="I72" s="71">
        <v>133</v>
      </c>
      <c r="J72" s="76"/>
      <c r="K72" s="76"/>
      <c r="L72" s="70">
        <f t="shared" si="3"/>
        <v>0</v>
      </c>
    </row>
  </sheetData>
  <mergeCells count="12">
    <mergeCell ref="B1:L1"/>
    <mergeCell ref="B2:L2"/>
    <mergeCell ref="B4:L4"/>
    <mergeCell ref="B6:L6"/>
    <mergeCell ref="B20:F20"/>
    <mergeCell ref="B9:F9"/>
    <mergeCell ref="B19:F19"/>
    <mergeCell ref="B8:F8"/>
    <mergeCell ref="B7:L7"/>
    <mergeCell ref="B5:L5"/>
    <mergeCell ref="B18:L18"/>
    <mergeCell ref="B3:L3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4"/>
  <sheetViews>
    <sheetView zoomScale="80" zoomScaleNormal="80" workbookViewId="0">
      <selection activeCell="K16" sqref="K16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  <col min="9" max="9" width="7.42578125" customWidth="1"/>
  </cols>
  <sheetData>
    <row r="1" spans="2:9" ht="18" x14ac:dyDescent="0.25">
      <c r="B1" s="1"/>
      <c r="C1" s="1"/>
      <c r="D1" s="1"/>
      <c r="E1" s="1"/>
      <c r="F1" s="2"/>
      <c r="G1" s="2"/>
      <c r="H1" s="2"/>
      <c r="I1" s="177"/>
    </row>
    <row r="2" spans="2:9" ht="15.75" customHeight="1" x14ac:dyDescent="0.25">
      <c r="B2" s="141" t="s">
        <v>31</v>
      </c>
      <c r="C2" s="141"/>
      <c r="D2" s="141"/>
      <c r="E2" s="141"/>
      <c r="F2" s="141"/>
      <c r="G2" s="141"/>
      <c r="H2" s="141"/>
      <c r="I2" s="177"/>
    </row>
    <row r="3" spans="2:9" ht="18" x14ac:dyDescent="0.25">
      <c r="B3" s="37"/>
      <c r="C3" s="37"/>
      <c r="D3" s="37"/>
      <c r="E3" s="37"/>
      <c r="F3" s="38"/>
      <c r="G3" s="38"/>
      <c r="H3" s="38"/>
      <c r="I3" s="177"/>
    </row>
    <row r="4" spans="2:9" ht="47.25" customHeight="1" x14ac:dyDescent="0.25">
      <c r="B4" s="25" t="s">
        <v>7</v>
      </c>
      <c r="C4" s="25" t="s">
        <v>146</v>
      </c>
      <c r="D4" s="25" t="s">
        <v>179</v>
      </c>
      <c r="E4" s="25" t="s">
        <v>144</v>
      </c>
      <c r="F4" s="25" t="s">
        <v>182</v>
      </c>
      <c r="G4" s="25" t="s">
        <v>17</v>
      </c>
      <c r="H4" s="25" t="s">
        <v>40</v>
      </c>
      <c r="I4" s="178"/>
    </row>
    <row r="5" spans="2:9" x14ac:dyDescent="0.25">
      <c r="B5" s="25">
        <v>1</v>
      </c>
      <c r="C5" s="27">
        <v>2</v>
      </c>
      <c r="D5" s="27">
        <v>3</v>
      </c>
      <c r="E5" s="27">
        <v>4</v>
      </c>
      <c r="F5" s="27">
        <v>5</v>
      </c>
      <c r="G5" s="27" t="s">
        <v>28</v>
      </c>
      <c r="H5" s="27" t="s">
        <v>29</v>
      </c>
      <c r="I5" s="179"/>
    </row>
    <row r="6" spans="2:9" x14ac:dyDescent="0.25">
      <c r="B6" s="5" t="s">
        <v>37</v>
      </c>
      <c r="C6" s="51">
        <v>272366.68</v>
      </c>
      <c r="D6" s="52">
        <f>D7+D10</f>
        <v>584020</v>
      </c>
      <c r="E6" s="52">
        <f>E7+E10</f>
        <v>613021</v>
      </c>
      <c r="F6" s="51">
        <v>315649.86</v>
      </c>
      <c r="G6" s="51">
        <v>115.89</v>
      </c>
      <c r="H6" s="51">
        <v>51.49</v>
      </c>
      <c r="I6" s="179"/>
    </row>
    <row r="7" spans="2:9" x14ac:dyDescent="0.25">
      <c r="B7" s="5" t="s">
        <v>15</v>
      </c>
      <c r="C7" s="51">
        <v>272366.68</v>
      </c>
      <c r="D7" s="52">
        <v>582693</v>
      </c>
      <c r="E7" s="52">
        <f>E8+E9</f>
        <v>590894</v>
      </c>
      <c r="F7" s="51">
        <v>315649.86</v>
      </c>
      <c r="G7" s="51">
        <v>115.89</v>
      </c>
      <c r="H7" s="51">
        <v>53.41</v>
      </c>
      <c r="I7" s="179"/>
    </row>
    <row r="8" spans="2:9" x14ac:dyDescent="0.25">
      <c r="B8" s="15" t="s">
        <v>16</v>
      </c>
      <c r="C8" s="53">
        <v>272366.68</v>
      </c>
      <c r="D8" s="54">
        <v>582693</v>
      </c>
      <c r="E8" s="54">
        <v>585644</v>
      </c>
      <c r="F8" s="53">
        <v>315649.86</v>
      </c>
      <c r="G8" s="53">
        <v>115.89</v>
      </c>
      <c r="H8" s="53">
        <v>53.9</v>
      </c>
      <c r="I8" s="179"/>
    </row>
    <row r="9" spans="2:9" x14ac:dyDescent="0.25">
      <c r="B9" s="15" t="s">
        <v>177</v>
      </c>
      <c r="C9" s="53"/>
      <c r="D9" s="54"/>
      <c r="E9" s="54">
        <v>5250</v>
      </c>
      <c r="F9" s="53"/>
      <c r="G9" s="53"/>
      <c r="H9" s="53"/>
      <c r="I9" s="179"/>
    </row>
    <row r="10" spans="2:9" x14ac:dyDescent="0.25">
      <c r="B10" s="5" t="s">
        <v>56</v>
      </c>
      <c r="C10" s="77"/>
      <c r="D10" s="52">
        <v>1327</v>
      </c>
      <c r="E10" s="52">
        <f>E11+E12</f>
        <v>22127</v>
      </c>
      <c r="F10" s="77"/>
      <c r="G10" s="77"/>
      <c r="H10" s="77"/>
      <c r="I10" s="179"/>
    </row>
    <row r="11" spans="2:9" x14ac:dyDescent="0.25">
      <c r="B11" s="16" t="s">
        <v>57</v>
      </c>
      <c r="C11" s="55"/>
      <c r="D11" s="54">
        <v>1327</v>
      </c>
      <c r="E11" s="54">
        <v>1327</v>
      </c>
      <c r="F11" s="55"/>
      <c r="G11" s="55"/>
      <c r="H11" s="55"/>
      <c r="I11" s="179"/>
    </row>
    <row r="12" spans="2:9" x14ac:dyDescent="0.25">
      <c r="B12" s="16" t="s">
        <v>178</v>
      </c>
      <c r="C12" s="3"/>
      <c r="D12" s="3"/>
      <c r="E12" s="4">
        <v>20800</v>
      </c>
      <c r="F12" s="19"/>
      <c r="G12" s="19"/>
      <c r="H12" s="19"/>
      <c r="I12" s="179"/>
    </row>
    <row r="13" spans="2:9" ht="15.75" customHeight="1" x14ac:dyDescent="0.25">
      <c r="B13" s="5" t="s">
        <v>38</v>
      </c>
      <c r="C13" s="51">
        <v>272366.68</v>
      </c>
      <c r="D13" s="52">
        <v>584020</v>
      </c>
      <c r="E13" s="52">
        <f>E14+E17</f>
        <v>610270</v>
      </c>
      <c r="F13" s="51">
        <v>315263.15999999997</v>
      </c>
      <c r="G13" s="51">
        <v>115.749532945807</v>
      </c>
      <c r="H13" s="51">
        <v>51.66</v>
      </c>
      <c r="I13" s="179"/>
    </row>
    <row r="14" spans="2:9" ht="15.75" customHeight="1" x14ac:dyDescent="0.25">
      <c r="B14" s="5" t="s">
        <v>15</v>
      </c>
      <c r="C14" s="51">
        <v>272366.68</v>
      </c>
      <c r="D14" s="52">
        <v>582693</v>
      </c>
      <c r="E14" s="52">
        <f>E15+E16</f>
        <v>588143</v>
      </c>
      <c r="F14" s="51">
        <v>315263.15999999997</v>
      </c>
      <c r="G14" s="51">
        <v>115.749532945807</v>
      </c>
      <c r="H14" s="51">
        <v>53.6</v>
      </c>
      <c r="I14" s="179"/>
    </row>
    <row r="15" spans="2:9" x14ac:dyDescent="0.25">
      <c r="B15" s="15" t="s">
        <v>16</v>
      </c>
      <c r="C15" s="53">
        <v>272366.68</v>
      </c>
      <c r="D15" s="54">
        <v>582693</v>
      </c>
      <c r="E15" s="54">
        <v>582893</v>
      </c>
      <c r="F15" s="53">
        <v>315263.15999999997</v>
      </c>
      <c r="G15" s="53">
        <v>115.749532945807</v>
      </c>
      <c r="H15" s="53">
        <v>54.09</v>
      </c>
      <c r="I15" s="179"/>
    </row>
    <row r="16" spans="2:9" x14ac:dyDescent="0.25">
      <c r="B16" s="15" t="s">
        <v>177</v>
      </c>
      <c r="C16" s="53"/>
      <c r="D16" s="54"/>
      <c r="E16" s="54">
        <v>5250</v>
      </c>
      <c r="F16" s="53"/>
      <c r="G16" s="53"/>
      <c r="H16" s="53"/>
      <c r="I16" s="179"/>
    </row>
    <row r="17" spans="2:11" x14ac:dyDescent="0.25">
      <c r="B17" s="5" t="s">
        <v>56</v>
      </c>
      <c r="C17" s="77"/>
      <c r="D17" s="52">
        <v>1327</v>
      </c>
      <c r="E17" s="52">
        <f>E18+E19</f>
        <v>22127</v>
      </c>
      <c r="F17" s="77"/>
      <c r="G17" s="77"/>
      <c r="H17" s="77"/>
      <c r="I17" s="179"/>
    </row>
    <row r="18" spans="2:11" x14ac:dyDescent="0.25">
      <c r="B18" s="16" t="s">
        <v>57</v>
      </c>
      <c r="C18" s="55"/>
      <c r="D18" s="54">
        <v>1327</v>
      </c>
      <c r="E18" s="54">
        <v>1327</v>
      </c>
      <c r="F18" s="55"/>
      <c r="G18" s="55"/>
      <c r="H18" s="55"/>
      <c r="I18" s="179"/>
    </row>
    <row r="19" spans="2:11" x14ac:dyDescent="0.25">
      <c r="B19" s="16" t="s">
        <v>178</v>
      </c>
      <c r="C19" s="3"/>
      <c r="D19" s="3"/>
      <c r="E19" s="4">
        <v>20800</v>
      </c>
      <c r="F19" s="19"/>
      <c r="G19" s="19"/>
      <c r="H19" s="19"/>
    </row>
    <row r="20" spans="2:11" ht="15" customHeight="1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2:11" x14ac:dyDescent="0.25">
      <c r="B21" s="21"/>
      <c r="C21" s="131"/>
      <c r="D21" s="132"/>
      <c r="E21" s="132"/>
      <c r="F21" s="131"/>
      <c r="G21" s="21"/>
      <c r="H21" s="21"/>
      <c r="I21" s="21"/>
      <c r="J21" s="21"/>
      <c r="K21" s="21"/>
    </row>
    <row r="22" spans="2:11" x14ac:dyDescent="0.25">
      <c r="B22" s="21"/>
      <c r="C22" s="131"/>
      <c r="D22" s="132"/>
      <c r="E22" s="132"/>
      <c r="F22" s="131"/>
      <c r="G22" s="21"/>
      <c r="H22" s="21"/>
      <c r="I22" s="21"/>
      <c r="J22" s="21"/>
      <c r="K22" s="21"/>
    </row>
    <row r="23" spans="2:11" x14ac:dyDescent="0.25">
      <c r="C23" s="130"/>
      <c r="D23" s="133"/>
      <c r="E23" s="133"/>
      <c r="F23" s="130"/>
    </row>
    <row r="24" spans="2:11" x14ac:dyDescent="0.25">
      <c r="E24" s="133"/>
    </row>
    <row r="25" spans="2:11" x14ac:dyDescent="0.25">
      <c r="D25" s="133"/>
      <c r="E25" s="133"/>
    </row>
    <row r="26" spans="2:11" x14ac:dyDescent="0.25">
      <c r="D26" s="133"/>
      <c r="E26" s="133"/>
    </row>
    <row r="27" spans="2:11" x14ac:dyDescent="0.25">
      <c r="E27" s="133"/>
    </row>
    <row r="28" spans="2:11" x14ac:dyDescent="0.25">
      <c r="C28" s="130"/>
      <c r="D28" s="133"/>
      <c r="E28" s="133"/>
      <c r="F28" s="130"/>
    </row>
    <row r="29" spans="2:11" x14ac:dyDescent="0.25">
      <c r="C29" s="130"/>
      <c r="D29" s="133"/>
      <c r="E29" s="133"/>
      <c r="F29" s="130"/>
    </row>
    <row r="30" spans="2:11" x14ac:dyDescent="0.25">
      <c r="C30" s="130"/>
      <c r="D30" s="133"/>
      <c r="E30" s="133"/>
      <c r="F30" s="130"/>
    </row>
    <row r="31" spans="2:11" x14ac:dyDescent="0.25">
      <c r="E31" s="133"/>
    </row>
    <row r="32" spans="2:11" x14ac:dyDescent="0.25">
      <c r="D32" s="133"/>
      <c r="E32" s="133"/>
    </row>
    <row r="33" spans="4:5" x14ac:dyDescent="0.25">
      <c r="D33" s="133"/>
      <c r="E33" s="133"/>
    </row>
    <row r="34" spans="4:5" x14ac:dyDescent="0.25">
      <c r="E34" s="133"/>
    </row>
  </sheetData>
  <mergeCells count="3">
    <mergeCell ref="B2:H2"/>
    <mergeCell ref="I1:I3"/>
    <mergeCell ref="I4:I18"/>
  </mergeCells>
  <pageMargins left="0.7" right="0.7" top="0.75" bottom="0.75" header="0.3" footer="0.3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zoomScale="80" zoomScaleNormal="80" workbookViewId="0">
      <selection activeCell="F4" sqref="F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"/>
      <c r="C1" s="1"/>
      <c r="D1" s="1"/>
      <c r="E1" s="1"/>
      <c r="F1" s="2"/>
      <c r="G1" s="2"/>
      <c r="H1" s="2"/>
    </row>
    <row r="2" spans="2:8" ht="15.75" customHeight="1" x14ac:dyDescent="0.25">
      <c r="B2" s="141" t="s">
        <v>32</v>
      </c>
      <c r="C2" s="141"/>
      <c r="D2" s="141"/>
      <c r="E2" s="141"/>
      <c r="F2" s="141"/>
      <c r="G2" s="141"/>
      <c r="H2" s="141"/>
    </row>
    <row r="3" spans="2:8" ht="18" x14ac:dyDescent="0.25">
      <c r="B3" s="37"/>
      <c r="C3" s="37"/>
      <c r="D3" s="37"/>
      <c r="E3" s="37"/>
      <c r="F3" s="38"/>
      <c r="G3" s="38"/>
      <c r="H3" s="38"/>
    </row>
    <row r="4" spans="2:8" ht="38.25" x14ac:dyDescent="0.25">
      <c r="B4" s="25" t="s">
        <v>7</v>
      </c>
      <c r="C4" s="25" t="s">
        <v>146</v>
      </c>
      <c r="D4" s="25" t="s">
        <v>179</v>
      </c>
      <c r="E4" s="25" t="s">
        <v>144</v>
      </c>
      <c r="F4" s="25" t="s">
        <v>182</v>
      </c>
      <c r="G4" s="25" t="s">
        <v>17</v>
      </c>
      <c r="H4" s="25" t="s">
        <v>40</v>
      </c>
    </row>
    <row r="5" spans="2:8" x14ac:dyDescent="0.25"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27" t="s">
        <v>28</v>
      </c>
      <c r="H5" s="27" t="s">
        <v>29</v>
      </c>
    </row>
    <row r="6" spans="2:8" ht="15.75" customHeight="1" x14ac:dyDescent="0.25">
      <c r="B6" s="5" t="s">
        <v>38</v>
      </c>
      <c r="C6" s="78">
        <v>272366.68</v>
      </c>
      <c r="D6" s="78">
        <v>584020</v>
      </c>
      <c r="E6" s="79">
        <v>610270</v>
      </c>
      <c r="F6" s="121">
        <v>315263.15999999997</v>
      </c>
      <c r="G6" s="80">
        <v>115.75</v>
      </c>
      <c r="H6" s="80">
        <v>51.66</v>
      </c>
    </row>
    <row r="7" spans="2:8" x14ac:dyDescent="0.25">
      <c r="B7" s="5" t="s">
        <v>8</v>
      </c>
      <c r="C7" s="3">
        <v>272366.68</v>
      </c>
      <c r="D7" s="3">
        <v>584020</v>
      </c>
      <c r="E7" s="4">
        <v>610270</v>
      </c>
      <c r="F7" s="122">
        <v>315263.15999999997</v>
      </c>
      <c r="G7" s="19">
        <v>115.75</v>
      </c>
      <c r="H7" s="19">
        <v>51.66</v>
      </c>
    </row>
    <row r="8" spans="2:8" ht="33.75" customHeight="1" x14ac:dyDescent="0.25">
      <c r="B8" s="16" t="s">
        <v>176</v>
      </c>
      <c r="C8" s="3">
        <v>272366.68</v>
      </c>
      <c r="D8" s="3">
        <v>584020</v>
      </c>
      <c r="E8" s="4">
        <v>610270</v>
      </c>
      <c r="F8" s="122">
        <v>315263.15999999997</v>
      </c>
      <c r="G8" s="19">
        <v>115.75</v>
      </c>
      <c r="H8" s="19">
        <v>51.66</v>
      </c>
    </row>
    <row r="10" spans="2:8" x14ac:dyDescent="0.25">
      <c r="B10" s="21"/>
      <c r="C10" s="21"/>
      <c r="D10" s="21"/>
      <c r="E10" s="21"/>
      <c r="F10" s="21"/>
      <c r="G10" s="21"/>
      <c r="H10" s="21"/>
    </row>
    <row r="11" spans="2:8" x14ac:dyDescent="0.25">
      <c r="B11" s="21"/>
      <c r="C11" s="21"/>
      <c r="D11" s="21"/>
      <c r="E11" s="21"/>
      <c r="F11" s="21"/>
      <c r="G11" s="21"/>
      <c r="H11" s="21"/>
    </row>
    <row r="12" spans="2:8" x14ac:dyDescent="0.25">
      <c r="B12" s="21"/>
      <c r="C12" s="21"/>
      <c r="D12" s="21"/>
      <c r="E12" s="21"/>
      <c r="F12" s="21"/>
      <c r="G12" s="21"/>
      <c r="H12" s="21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16"/>
  <sheetViews>
    <sheetView zoomScale="80" zoomScaleNormal="80" workbookViewId="0">
      <selection activeCell="J7" sqref="J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  <col min="13" max="13" width="79.85546875" customWidth="1"/>
  </cols>
  <sheetData>
    <row r="1" spans="2:13" ht="18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7"/>
    </row>
    <row r="2" spans="2:13" ht="15.75" customHeight="1" x14ac:dyDescent="0.25">
      <c r="B2" s="141" t="s">
        <v>11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77"/>
    </row>
    <row r="3" spans="2:13" ht="18" x14ac:dyDescent="0.25">
      <c r="B3" s="37"/>
      <c r="C3" s="37"/>
      <c r="D3" s="37"/>
      <c r="E3" s="37"/>
      <c r="F3" s="37"/>
      <c r="G3" s="37"/>
      <c r="H3" s="37"/>
      <c r="I3" s="37"/>
      <c r="J3" s="38"/>
      <c r="K3" s="38"/>
      <c r="L3" s="38"/>
      <c r="M3" s="177"/>
    </row>
    <row r="4" spans="2:13" ht="18" customHeight="1" x14ac:dyDescent="0.25">
      <c r="B4" s="141" t="s">
        <v>43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2:13" ht="15.75" customHeight="1" x14ac:dyDescent="0.25">
      <c r="B5" s="141" t="s">
        <v>33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2:13" ht="18" x14ac:dyDescent="0.25">
      <c r="B6" s="37"/>
      <c r="C6" s="37"/>
      <c r="D6" s="37"/>
      <c r="E6" s="37"/>
      <c r="F6" s="37"/>
      <c r="G6" s="37"/>
      <c r="H6" s="37"/>
      <c r="I6" s="37"/>
      <c r="J6" s="38"/>
      <c r="K6" s="38"/>
      <c r="L6" s="38"/>
    </row>
    <row r="7" spans="2:13" ht="50.25" customHeight="1" x14ac:dyDescent="0.25">
      <c r="B7" s="173" t="s">
        <v>7</v>
      </c>
      <c r="C7" s="174"/>
      <c r="D7" s="174"/>
      <c r="E7" s="174"/>
      <c r="F7" s="175"/>
      <c r="G7" s="25" t="s">
        <v>146</v>
      </c>
      <c r="H7" s="25" t="s">
        <v>180</v>
      </c>
      <c r="I7" s="25" t="s">
        <v>144</v>
      </c>
      <c r="J7" s="25" t="s">
        <v>182</v>
      </c>
      <c r="K7" s="25" t="s">
        <v>17</v>
      </c>
      <c r="L7" s="25" t="s">
        <v>40</v>
      </c>
      <c r="M7" s="178"/>
    </row>
    <row r="8" spans="2:13" x14ac:dyDescent="0.25">
      <c r="B8" s="173">
        <v>1</v>
      </c>
      <c r="C8" s="174"/>
      <c r="D8" s="174"/>
      <c r="E8" s="174"/>
      <c r="F8" s="175"/>
      <c r="G8" s="28">
        <v>2</v>
      </c>
      <c r="H8" s="28">
        <v>3</v>
      </c>
      <c r="I8" s="28">
        <v>4</v>
      </c>
      <c r="J8" s="28">
        <v>5</v>
      </c>
      <c r="K8" s="28" t="s">
        <v>28</v>
      </c>
      <c r="L8" s="28" t="s">
        <v>29</v>
      </c>
      <c r="M8" s="178"/>
    </row>
    <row r="9" spans="2:13" ht="25.5" x14ac:dyDescent="0.25">
      <c r="B9" s="8">
        <v>5</v>
      </c>
      <c r="C9" s="8"/>
      <c r="D9" s="8"/>
      <c r="E9" s="8"/>
      <c r="F9" s="11" t="s">
        <v>9</v>
      </c>
      <c r="G9" s="3"/>
      <c r="H9" s="3"/>
      <c r="I9" s="52">
        <v>2751</v>
      </c>
      <c r="J9" s="51">
        <v>386.7</v>
      </c>
      <c r="K9" s="77"/>
      <c r="L9" s="51">
        <v>14.056706652126501</v>
      </c>
      <c r="M9" s="178"/>
    </row>
    <row r="10" spans="2:13" ht="25.5" x14ac:dyDescent="0.25">
      <c r="B10" s="9"/>
      <c r="C10" s="9">
        <v>54</v>
      </c>
      <c r="D10" s="9"/>
      <c r="E10" s="9"/>
      <c r="F10" s="12" t="s">
        <v>13</v>
      </c>
      <c r="G10" s="3"/>
      <c r="H10" s="3"/>
      <c r="I10" s="54">
        <v>2751</v>
      </c>
      <c r="J10" s="53">
        <v>386.7</v>
      </c>
      <c r="K10" s="55"/>
      <c r="L10" s="53">
        <v>14.056706652126501</v>
      </c>
      <c r="M10" s="178"/>
    </row>
    <row r="11" spans="2:13" ht="51" x14ac:dyDescent="0.25">
      <c r="B11" s="9"/>
      <c r="C11" s="9"/>
      <c r="D11" s="9">
        <v>544</v>
      </c>
      <c r="E11" s="17"/>
      <c r="F11" s="66" t="s">
        <v>147</v>
      </c>
      <c r="G11" s="3"/>
      <c r="H11" s="3"/>
      <c r="I11" s="55"/>
      <c r="J11" s="53">
        <v>386.7</v>
      </c>
      <c r="K11" s="55"/>
      <c r="L11" s="55"/>
      <c r="M11" s="178"/>
    </row>
    <row r="12" spans="2:13" ht="51" x14ac:dyDescent="0.25">
      <c r="B12" s="9"/>
      <c r="C12" s="9"/>
      <c r="D12" s="9"/>
      <c r="E12" s="17">
        <v>5445</v>
      </c>
      <c r="F12" s="66" t="s">
        <v>148</v>
      </c>
      <c r="G12" s="3"/>
      <c r="H12" s="3"/>
      <c r="I12" s="55"/>
      <c r="J12" s="53">
        <v>386.7</v>
      </c>
      <c r="K12" s="55"/>
      <c r="L12" s="55"/>
      <c r="M12" s="178"/>
    </row>
    <row r="14" spans="2:13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2:13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2:13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7">
    <mergeCell ref="M1:M3"/>
    <mergeCell ref="M7:M12"/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10"/>
  <sheetViews>
    <sheetView zoomScale="80" zoomScaleNormal="80" workbookViewId="0">
      <selection activeCell="F4" sqref="F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  <col min="9" max="9" width="71.42578125" customWidth="1"/>
  </cols>
  <sheetData>
    <row r="1" spans="2:9" ht="18" x14ac:dyDescent="0.25">
      <c r="B1" s="1"/>
      <c r="C1" s="1"/>
      <c r="D1" s="1"/>
      <c r="E1" s="1"/>
      <c r="F1" s="2"/>
      <c r="G1" s="2"/>
      <c r="H1" s="2"/>
      <c r="I1" s="177"/>
    </row>
    <row r="2" spans="2:9" ht="15.75" customHeight="1" x14ac:dyDescent="0.25">
      <c r="B2" s="141" t="s">
        <v>34</v>
      </c>
      <c r="C2" s="141"/>
      <c r="D2" s="141"/>
      <c r="E2" s="141"/>
      <c r="F2" s="141"/>
      <c r="G2" s="141"/>
      <c r="H2" s="141"/>
      <c r="I2" s="177"/>
    </row>
    <row r="3" spans="2:9" ht="18" x14ac:dyDescent="0.25">
      <c r="B3" s="37"/>
      <c r="C3" s="37"/>
      <c r="D3" s="37"/>
      <c r="E3" s="37"/>
      <c r="F3" s="38"/>
      <c r="G3" s="38"/>
      <c r="H3" s="38"/>
      <c r="I3" s="177"/>
    </row>
    <row r="4" spans="2:9" ht="38.25" x14ac:dyDescent="0.25">
      <c r="B4" s="25" t="s">
        <v>7</v>
      </c>
      <c r="C4" s="25" t="s">
        <v>146</v>
      </c>
      <c r="D4" s="25" t="s">
        <v>180</v>
      </c>
      <c r="E4" s="25" t="s">
        <v>144</v>
      </c>
      <c r="F4" s="25" t="s">
        <v>182</v>
      </c>
      <c r="G4" s="25" t="s">
        <v>17</v>
      </c>
      <c r="H4" s="25" t="s">
        <v>40</v>
      </c>
      <c r="I4" s="178"/>
    </row>
    <row r="5" spans="2:9" x14ac:dyDescent="0.25">
      <c r="B5" s="25">
        <v>1</v>
      </c>
      <c r="C5" s="25">
        <v>2</v>
      </c>
      <c r="D5" s="25">
        <v>3</v>
      </c>
      <c r="E5" s="25">
        <v>4</v>
      </c>
      <c r="F5" s="25">
        <v>5</v>
      </c>
      <c r="G5" s="25" t="s">
        <v>28</v>
      </c>
      <c r="H5" s="25" t="s">
        <v>29</v>
      </c>
      <c r="I5" s="178"/>
    </row>
    <row r="6" spans="2:9" ht="15.75" customHeight="1" x14ac:dyDescent="0.25">
      <c r="B6" s="5" t="s">
        <v>36</v>
      </c>
      <c r="C6" s="3"/>
      <c r="D6" s="3"/>
      <c r="E6" s="83">
        <v>2751</v>
      </c>
      <c r="F6" s="84">
        <v>386.7</v>
      </c>
      <c r="G6" s="84"/>
      <c r="H6" s="84">
        <v>14.056706652126501</v>
      </c>
      <c r="I6" s="178"/>
    </row>
    <row r="7" spans="2:9" ht="15.75" customHeight="1" x14ac:dyDescent="0.25">
      <c r="B7" s="5" t="s">
        <v>15</v>
      </c>
      <c r="C7" s="3"/>
      <c r="D7" s="3"/>
      <c r="E7" s="52">
        <v>2751</v>
      </c>
      <c r="F7" s="51">
        <v>386.7</v>
      </c>
      <c r="G7" s="77"/>
      <c r="H7" s="51">
        <v>14.056706652126501</v>
      </c>
      <c r="I7" s="178"/>
    </row>
    <row r="8" spans="2:9" x14ac:dyDescent="0.25">
      <c r="B8" s="15" t="s">
        <v>16</v>
      </c>
      <c r="C8" s="3"/>
      <c r="D8" s="3"/>
      <c r="E8" s="54">
        <v>2751</v>
      </c>
      <c r="F8" s="53">
        <v>386.7</v>
      </c>
      <c r="G8" s="55"/>
      <c r="H8" s="53">
        <v>14.056706652126501</v>
      </c>
      <c r="I8" s="178"/>
    </row>
    <row r="9" spans="2:9" x14ac:dyDescent="0.25">
      <c r="E9" s="81"/>
      <c r="F9" s="82"/>
      <c r="G9" s="82"/>
      <c r="H9" s="82"/>
    </row>
    <row r="10" spans="2:9" x14ac:dyDescent="0.25">
      <c r="B10" s="30"/>
      <c r="C10" s="30"/>
      <c r="D10" s="30"/>
      <c r="E10" s="30"/>
      <c r="F10" s="30"/>
      <c r="G10" s="30"/>
      <c r="H10" s="30"/>
    </row>
  </sheetData>
  <mergeCells count="3">
    <mergeCell ref="B2:H2"/>
    <mergeCell ref="I1:I3"/>
    <mergeCell ref="I4:I8"/>
  </mergeCells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J77"/>
  <sheetViews>
    <sheetView topLeftCell="A19" zoomScale="80" zoomScaleNormal="80" workbookViewId="0">
      <selection activeCell="R49" sqref="R49"/>
    </sheetView>
  </sheetViews>
  <sheetFormatPr defaultRowHeight="15" x14ac:dyDescent="0.25"/>
  <cols>
    <col min="2" max="2" width="0.140625" customWidth="1"/>
    <col min="3" max="3" width="8.42578125" hidden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1.85546875" customWidth="1"/>
  </cols>
  <sheetData>
    <row r="2" spans="1:10" ht="15.75" x14ac:dyDescent="0.25">
      <c r="B2" s="141" t="s">
        <v>10</v>
      </c>
      <c r="C2" s="141"/>
      <c r="D2" s="141"/>
      <c r="E2" s="141"/>
      <c r="F2" s="141"/>
      <c r="G2" s="141"/>
      <c r="H2" s="141"/>
      <c r="I2" s="141"/>
    </row>
    <row r="3" spans="1:10" ht="18" x14ac:dyDescent="0.25">
      <c r="B3" s="37"/>
      <c r="C3" s="37"/>
      <c r="D3" s="37"/>
      <c r="E3" s="37"/>
      <c r="F3" s="37"/>
      <c r="G3" s="37"/>
      <c r="H3" s="37"/>
      <c r="I3" s="38"/>
    </row>
    <row r="4" spans="1:10" ht="15.75" x14ac:dyDescent="0.25">
      <c r="B4" s="181" t="s">
        <v>45</v>
      </c>
      <c r="C4" s="181"/>
      <c r="D4" s="181"/>
      <c r="E4" s="181"/>
      <c r="F4" s="181"/>
      <c r="G4" s="181"/>
      <c r="H4" s="181"/>
      <c r="I4" s="181"/>
    </row>
    <row r="5" spans="1:10" ht="18.75" thickBot="1" x14ac:dyDescent="0.3">
      <c r="B5" s="37"/>
      <c r="C5" s="37"/>
      <c r="D5" s="37"/>
      <c r="E5" s="37"/>
      <c r="F5" s="37"/>
      <c r="G5" s="37"/>
      <c r="H5" s="37"/>
      <c r="I5" s="38"/>
    </row>
    <row r="6" spans="1:10" ht="38.25" x14ac:dyDescent="0.25">
      <c r="B6" s="182" t="s">
        <v>7</v>
      </c>
      <c r="C6" s="183"/>
      <c r="D6" s="183"/>
      <c r="E6" s="184"/>
      <c r="F6" s="100" t="s">
        <v>181</v>
      </c>
      <c r="G6" s="100" t="s">
        <v>151</v>
      </c>
      <c r="H6" s="100" t="s">
        <v>152</v>
      </c>
      <c r="I6" s="101" t="s">
        <v>153</v>
      </c>
    </row>
    <row r="7" spans="1:10" x14ac:dyDescent="0.25">
      <c r="A7" s="29"/>
      <c r="B7" s="185">
        <v>1</v>
      </c>
      <c r="C7" s="171"/>
      <c r="D7" s="171"/>
      <c r="E7" s="172"/>
      <c r="F7" s="27">
        <v>2</v>
      </c>
      <c r="G7" s="27">
        <v>3</v>
      </c>
      <c r="H7" s="27">
        <v>4</v>
      </c>
      <c r="I7" s="102" t="s">
        <v>35</v>
      </c>
    </row>
    <row r="8" spans="1:10" ht="25.5" x14ac:dyDescent="0.25">
      <c r="B8" s="186" t="s">
        <v>149</v>
      </c>
      <c r="C8" s="187"/>
      <c r="D8" s="187"/>
      <c r="E8" s="85" t="s">
        <v>150</v>
      </c>
      <c r="F8" s="83">
        <v>584020</v>
      </c>
      <c r="G8" s="83">
        <v>613021</v>
      </c>
      <c r="H8" s="84">
        <v>315649.86</v>
      </c>
      <c r="I8" s="103">
        <v>51.490872253968497</v>
      </c>
    </row>
    <row r="9" spans="1:10" x14ac:dyDescent="0.25">
      <c r="B9" s="123"/>
      <c r="D9" s="97" t="s">
        <v>165</v>
      </c>
      <c r="E9" s="66" t="s">
        <v>157</v>
      </c>
      <c r="F9" s="86">
        <v>582693</v>
      </c>
      <c r="G9" s="86">
        <v>585644</v>
      </c>
      <c r="H9" s="87">
        <v>315649.86</v>
      </c>
      <c r="I9" s="108">
        <v>53.9</v>
      </c>
    </row>
    <row r="10" spans="1:10" x14ac:dyDescent="0.25">
      <c r="B10" s="123"/>
      <c r="D10" s="97" t="s">
        <v>171</v>
      </c>
      <c r="E10" s="66" t="s">
        <v>161</v>
      </c>
      <c r="F10" s="88"/>
      <c r="G10" s="86">
        <v>5250</v>
      </c>
      <c r="H10" s="88"/>
      <c r="I10" s="112"/>
    </row>
    <row r="11" spans="1:10" x14ac:dyDescent="0.25">
      <c r="B11" s="123"/>
      <c r="D11" s="97" t="s">
        <v>166</v>
      </c>
      <c r="E11" s="66" t="s">
        <v>158</v>
      </c>
      <c r="F11" s="86">
        <v>1327</v>
      </c>
      <c r="G11" s="86">
        <v>1327</v>
      </c>
      <c r="H11" s="88"/>
      <c r="I11" s="112"/>
    </row>
    <row r="12" spans="1:10" ht="15.75" thickBot="1" x14ac:dyDescent="0.3">
      <c r="B12" s="124"/>
      <c r="C12" s="125"/>
      <c r="D12" s="134" t="s">
        <v>172</v>
      </c>
      <c r="E12" s="135" t="s">
        <v>162</v>
      </c>
      <c r="F12" s="136"/>
      <c r="G12" s="137">
        <v>20800</v>
      </c>
      <c r="H12" s="136"/>
      <c r="I12" s="138"/>
    </row>
    <row r="13" spans="1:10" ht="30" customHeight="1" x14ac:dyDescent="0.25">
      <c r="B13" s="104" t="s">
        <v>66</v>
      </c>
      <c r="C13" s="92"/>
      <c r="D13" s="94">
        <v>31</v>
      </c>
      <c r="E13" s="90" t="s">
        <v>154</v>
      </c>
      <c r="F13" s="83">
        <v>584020</v>
      </c>
      <c r="G13" s="83">
        <v>613021</v>
      </c>
      <c r="H13" s="84">
        <v>315649.86</v>
      </c>
      <c r="I13" s="84">
        <v>51.490872253968497</v>
      </c>
      <c r="J13" s="180"/>
    </row>
    <row r="14" spans="1:10" ht="30" customHeight="1" x14ac:dyDescent="0.25">
      <c r="B14" s="105" t="s">
        <v>163</v>
      </c>
      <c r="C14" s="93" t="s">
        <v>163</v>
      </c>
      <c r="D14" s="95" t="s">
        <v>163</v>
      </c>
      <c r="E14" s="91" t="s">
        <v>155</v>
      </c>
      <c r="F14" s="83">
        <v>584020</v>
      </c>
      <c r="G14" s="83">
        <v>613021</v>
      </c>
      <c r="H14" s="84">
        <v>315649.86</v>
      </c>
      <c r="I14" s="103">
        <v>51.490872253968497</v>
      </c>
      <c r="J14" s="180"/>
    </row>
    <row r="15" spans="1:10" ht="30" customHeight="1" x14ac:dyDescent="0.25">
      <c r="B15" s="106" t="s">
        <v>164</v>
      </c>
      <c r="C15" s="60" t="s">
        <v>164</v>
      </c>
      <c r="D15" s="96" t="s">
        <v>164</v>
      </c>
      <c r="E15" s="65" t="s">
        <v>156</v>
      </c>
      <c r="F15" s="83">
        <v>562676</v>
      </c>
      <c r="G15" s="83">
        <v>562669</v>
      </c>
      <c r="H15" s="84">
        <v>309192.5</v>
      </c>
      <c r="I15" s="103">
        <v>54.951045819122797</v>
      </c>
      <c r="J15" s="180"/>
    </row>
    <row r="16" spans="1:10" ht="30" customHeight="1" x14ac:dyDescent="0.25">
      <c r="B16" s="107" t="s">
        <v>165</v>
      </c>
      <c r="C16" s="61" t="s">
        <v>165</v>
      </c>
      <c r="D16" s="97" t="s">
        <v>165</v>
      </c>
      <c r="E16" s="66" t="s">
        <v>157</v>
      </c>
      <c r="F16" s="86">
        <v>561349</v>
      </c>
      <c r="G16" s="86">
        <v>561342</v>
      </c>
      <c r="H16" s="87">
        <v>309192.5</v>
      </c>
      <c r="I16" s="108">
        <v>55.080948868960498</v>
      </c>
      <c r="J16" s="180"/>
    </row>
    <row r="17" spans="2:10" ht="30" customHeight="1" x14ac:dyDescent="0.25">
      <c r="B17" s="109" t="s">
        <v>66</v>
      </c>
      <c r="C17" s="62" t="s">
        <v>66</v>
      </c>
      <c r="D17" s="98" t="s">
        <v>66</v>
      </c>
      <c r="E17" s="66" t="s">
        <v>4</v>
      </c>
      <c r="F17" s="86">
        <v>376500</v>
      </c>
      <c r="G17" s="86">
        <v>376700</v>
      </c>
      <c r="H17" s="87">
        <v>202661.88</v>
      </c>
      <c r="I17" s="108">
        <v>53.799277940005297</v>
      </c>
      <c r="J17" s="180"/>
    </row>
    <row r="18" spans="2:10" ht="30" customHeight="1" x14ac:dyDescent="0.25">
      <c r="B18" s="110" t="s">
        <v>67</v>
      </c>
      <c r="C18" s="63" t="s">
        <v>67</v>
      </c>
      <c r="D18" s="99" t="s">
        <v>67</v>
      </c>
      <c r="E18" s="66" t="s">
        <v>25</v>
      </c>
      <c r="F18" s="55"/>
      <c r="G18" s="55"/>
      <c r="H18" s="53">
        <v>168858</v>
      </c>
      <c r="I18" s="111"/>
      <c r="J18" s="180"/>
    </row>
    <row r="19" spans="2:10" ht="30" customHeight="1" x14ac:dyDescent="0.25">
      <c r="B19" s="110" t="s">
        <v>68</v>
      </c>
      <c r="C19" s="63" t="s">
        <v>68</v>
      </c>
      <c r="D19" s="99" t="s">
        <v>68</v>
      </c>
      <c r="E19" s="66" t="s">
        <v>69</v>
      </c>
      <c r="F19" s="55"/>
      <c r="G19" s="55"/>
      <c r="H19" s="53">
        <v>946.2</v>
      </c>
      <c r="I19" s="111"/>
      <c r="J19" s="180"/>
    </row>
    <row r="20" spans="2:10" ht="30" customHeight="1" x14ac:dyDescent="0.25">
      <c r="B20" s="110" t="s">
        <v>71</v>
      </c>
      <c r="C20" s="63" t="s">
        <v>71</v>
      </c>
      <c r="D20" s="99" t="s">
        <v>71</v>
      </c>
      <c r="E20" s="66" t="s">
        <v>70</v>
      </c>
      <c r="F20" s="55"/>
      <c r="G20" s="55"/>
      <c r="H20" s="53">
        <v>4840</v>
      </c>
      <c r="I20" s="111"/>
      <c r="J20" s="180"/>
    </row>
    <row r="21" spans="2:10" ht="30" customHeight="1" x14ac:dyDescent="0.25">
      <c r="B21" s="110" t="s">
        <v>73</v>
      </c>
      <c r="C21" s="63" t="s">
        <v>73</v>
      </c>
      <c r="D21" s="99" t="s">
        <v>73</v>
      </c>
      <c r="E21" s="66" t="s">
        <v>74</v>
      </c>
      <c r="F21" s="55"/>
      <c r="G21" s="55"/>
      <c r="H21" s="53">
        <v>28017.68</v>
      </c>
      <c r="I21" s="111"/>
      <c r="J21" s="180"/>
    </row>
    <row r="22" spans="2:10" ht="30" customHeight="1" x14ac:dyDescent="0.25">
      <c r="B22" s="109" t="s">
        <v>75</v>
      </c>
      <c r="C22" s="62" t="s">
        <v>75</v>
      </c>
      <c r="D22" s="98" t="s">
        <v>75</v>
      </c>
      <c r="E22" s="66" t="s">
        <v>12</v>
      </c>
      <c r="F22" s="86">
        <v>178344</v>
      </c>
      <c r="G22" s="86">
        <v>176232</v>
      </c>
      <c r="H22" s="87">
        <v>102351.89</v>
      </c>
      <c r="I22" s="108">
        <v>58.077925688864703</v>
      </c>
      <c r="J22" s="180"/>
    </row>
    <row r="23" spans="2:10" ht="30" customHeight="1" x14ac:dyDescent="0.25">
      <c r="B23" s="110" t="s">
        <v>76</v>
      </c>
      <c r="C23" s="63" t="s">
        <v>76</v>
      </c>
      <c r="D23" s="99" t="s">
        <v>76</v>
      </c>
      <c r="E23" s="66" t="s">
        <v>27</v>
      </c>
      <c r="F23" s="55"/>
      <c r="G23" s="55"/>
      <c r="H23" s="53">
        <v>16765.88</v>
      </c>
      <c r="I23" s="111"/>
      <c r="J23" s="180"/>
    </row>
    <row r="24" spans="2:10" ht="30" customHeight="1" x14ac:dyDescent="0.25">
      <c r="B24" s="110" t="s">
        <v>77</v>
      </c>
      <c r="C24" s="63" t="s">
        <v>77</v>
      </c>
      <c r="D24" s="99" t="s">
        <v>77</v>
      </c>
      <c r="E24" s="66" t="s">
        <v>78</v>
      </c>
      <c r="F24" s="55"/>
      <c r="G24" s="55"/>
      <c r="H24" s="53">
        <v>2365.4899999999998</v>
      </c>
      <c r="I24" s="111"/>
      <c r="J24" s="180"/>
    </row>
    <row r="25" spans="2:10" ht="51" x14ac:dyDescent="0.25">
      <c r="B25" s="110" t="s">
        <v>79</v>
      </c>
      <c r="C25" s="63" t="s">
        <v>79</v>
      </c>
      <c r="D25" s="99" t="s">
        <v>79</v>
      </c>
      <c r="E25" s="66" t="s">
        <v>80</v>
      </c>
      <c r="F25" s="55"/>
      <c r="G25" s="55"/>
      <c r="H25" s="53">
        <v>2064</v>
      </c>
      <c r="I25" s="111"/>
    </row>
    <row r="26" spans="2:10" ht="51" x14ac:dyDescent="0.25">
      <c r="B26" s="110" t="s">
        <v>82</v>
      </c>
      <c r="C26" s="63" t="s">
        <v>82</v>
      </c>
      <c r="D26" s="99" t="s">
        <v>82</v>
      </c>
      <c r="E26" s="66" t="s">
        <v>83</v>
      </c>
      <c r="F26" s="55"/>
      <c r="G26" s="55"/>
      <c r="H26" s="53">
        <v>2795.34</v>
      </c>
      <c r="I26" s="111"/>
    </row>
    <row r="27" spans="2:10" ht="51" x14ac:dyDescent="0.25">
      <c r="B27" s="110" t="s">
        <v>84</v>
      </c>
      <c r="C27" s="63" t="s">
        <v>84</v>
      </c>
      <c r="D27" s="99" t="s">
        <v>84</v>
      </c>
      <c r="E27" s="66" t="s">
        <v>85</v>
      </c>
      <c r="F27" s="55"/>
      <c r="G27" s="55"/>
      <c r="H27" s="53">
        <v>5343.85</v>
      </c>
      <c r="I27" s="111"/>
    </row>
    <row r="28" spans="2:10" ht="51" x14ac:dyDescent="0.25">
      <c r="B28" s="110" t="s">
        <v>86</v>
      </c>
      <c r="C28" s="63" t="s">
        <v>86</v>
      </c>
      <c r="D28" s="99" t="s">
        <v>86</v>
      </c>
      <c r="E28" s="66" t="s">
        <v>87</v>
      </c>
      <c r="F28" s="55"/>
      <c r="G28" s="55"/>
      <c r="H28" s="53">
        <v>1664.85</v>
      </c>
      <c r="I28" s="111"/>
    </row>
    <row r="29" spans="2:10" ht="51" x14ac:dyDescent="0.25">
      <c r="B29" s="110" t="s">
        <v>88</v>
      </c>
      <c r="C29" s="63" t="s">
        <v>88</v>
      </c>
      <c r="D29" s="99" t="s">
        <v>88</v>
      </c>
      <c r="E29" s="66" t="s">
        <v>89</v>
      </c>
      <c r="F29" s="55"/>
      <c r="G29" s="55"/>
      <c r="H29" s="53">
        <v>751.39</v>
      </c>
      <c r="I29" s="111"/>
    </row>
    <row r="30" spans="2:10" ht="51" x14ac:dyDescent="0.25">
      <c r="B30" s="110" t="s">
        <v>90</v>
      </c>
      <c r="C30" s="63" t="s">
        <v>90</v>
      </c>
      <c r="D30" s="99" t="s">
        <v>90</v>
      </c>
      <c r="E30" s="66" t="s">
        <v>91</v>
      </c>
      <c r="F30" s="55"/>
      <c r="G30" s="55"/>
      <c r="H30" s="53">
        <v>459.13</v>
      </c>
      <c r="I30" s="111"/>
    </row>
    <row r="31" spans="2:10" ht="51" x14ac:dyDescent="0.25">
      <c r="B31" s="110" t="s">
        <v>93</v>
      </c>
      <c r="C31" s="63" t="s">
        <v>93</v>
      </c>
      <c r="D31" s="99" t="s">
        <v>93</v>
      </c>
      <c r="E31" s="66" t="s">
        <v>94</v>
      </c>
      <c r="F31" s="55"/>
      <c r="G31" s="55"/>
      <c r="H31" s="53">
        <v>3535.77</v>
      </c>
      <c r="I31" s="111"/>
    </row>
    <row r="32" spans="2:10" ht="51" x14ac:dyDescent="0.25">
      <c r="B32" s="110" t="s">
        <v>95</v>
      </c>
      <c r="C32" s="63" t="s">
        <v>95</v>
      </c>
      <c r="D32" s="99" t="s">
        <v>95</v>
      </c>
      <c r="E32" s="66" t="s">
        <v>96</v>
      </c>
      <c r="F32" s="55"/>
      <c r="G32" s="55"/>
      <c r="H32" s="53">
        <v>2422.2800000000002</v>
      </c>
      <c r="I32" s="111"/>
    </row>
    <row r="33" spans="2:9" ht="51" x14ac:dyDescent="0.25">
      <c r="B33" s="110" t="s">
        <v>97</v>
      </c>
      <c r="C33" s="63" t="s">
        <v>97</v>
      </c>
      <c r="D33" s="99" t="s">
        <v>97</v>
      </c>
      <c r="E33" s="66" t="s">
        <v>98</v>
      </c>
      <c r="F33" s="55"/>
      <c r="G33" s="55"/>
      <c r="H33" s="53">
        <v>677.4</v>
      </c>
      <c r="I33" s="111"/>
    </row>
    <row r="34" spans="2:9" ht="51" x14ac:dyDescent="0.25">
      <c r="B34" s="110" t="s">
        <v>99</v>
      </c>
      <c r="C34" s="63" t="s">
        <v>99</v>
      </c>
      <c r="D34" s="99" t="s">
        <v>99</v>
      </c>
      <c r="E34" s="66" t="s">
        <v>100</v>
      </c>
      <c r="F34" s="55"/>
      <c r="G34" s="55"/>
      <c r="H34" s="53">
        <v>1173.73</v>
      </c>
      <c r="I34" s="111"/>
    </row>
    <row r="35" spans="2:9" ht="51" x14ac:dyDescent="0.25">
      <c r="B35" s="110" t="s">
        <v>101</v>
      </c>
      <c r="C35" s="63" t="s">
        <v>101</v>
      </c>
      <c r="D35" s="99" t="s">
        <v>101</v>
      </c>
      <c r="E35" s="66" t="s">
        <v>102</v>
      </c>
      <c r="F35" s="55"/>
      <c r="G35" s="55"/>
      <c r="H35" s="53">
        <v>16837.939999999999</v>
      </c>
      <c r="I35" s="111"/>
    </row>
    <row r="36" spans="2:9" ht="51" x14ac:dyDescent="0.25">
      <c r="B36" s="110" t="s">
        <v>103</v>
      </c>
      <c r="C36" s="63" t="s">
        <v>103</v>
      </c>
      <c r="D36" s="99" t="s">
        <v>103</v>
      </c>
      <c r="E36" s="66" t="s">
        <v>104</v>
      </c>
      <c r="F36" s="55"/>
      <c r="G36" s="55"/>
      <c r="H36" s="53">
        <v>889.49</v>
      </c>
      <c r="I36" s="111"/>
    </row>
    <row r="37" spans="2:9" ht="51" x14ac:dyDescent="0.25">
      <c r="B37" s="110" t="s">
        <v>105</v>
      </c>
      <c r="C37" s="63" t="s">
        <v>105</v>
      </c>
      <c r="D37" s="99" t="s">
        <v>105</v>
      </c>
      <c r="E37" s="66" t="s">
        <v>106</v>
      </c>
      <c r="F37" s="55"/>
      <c r="G37" s="55"/>
      <c r="H37" s="53">
        <v>9462.15</v>
      </c>
      <c r="I37" s="111"/>
    </row>
    <row r="38" spans="2:9" ht="51" x14ac:dyDescent="0.25">
      <c r="B38" s="110" t="s">
        <v>107</v>
      </c>
      <c r="C38" s="63" t="s">
        <v>107</v>
      </c>
      <c r="D38" s="99" t="s">
        <v>107</v>
      </c>
      <c r="E38" s="66" t="s">
        <v>108</v>
      </c>
      <c r="F38" s="55"/>
      <c r="G38" s="55"/>
      <c r="H38" s="53">
        <v>11243.47</v>
      </c>
      <c r="I38" s="111"/>
    </row>
    <row r="39" spans="2:9" ht="51" x14ac:dyDescent="0.25">
      <c r="B39" s="110" t="s">
        <v>109</v>
      </c>
      <c r="C39" s="63" t="s">
        <v>109</v>
      </c>
      <c r="D39" s="99" t="s">
        <v>109</v>
      </c>
      <c r="E39" s="66" t="s">
        <v>110</v>
      </c>
      <c r="F39" s="55"/>
      <c r="G39" s="55"/>
      <c r="H39" s="53">
        <v>13450.94</v>
      </c>
      <c r="I39" s="111"/>
    </row>
    <row r="40" spans="2:9" ht="51" x14ac:dyDescent="0.25">
      <c r="B40" s="110" t="s">
        <v>112</v>
      </c>
      <c r="C40" s="63" t="s">
        <v>112</v>
      </c>
      <c r="D40" s="99" t="s">
        <v>112</v>
      </c>
      <c r="E40" s="66" t="s">
        <v>113</v>
      </c>
      <c r="F40" s="55"/>
      <c r="G40" s="55"/>
      <c r="H40" s="53">
        <v>7332.89</v>
      </c>
      <c r="I40" s="111"/>
    </row>
    <row r="41" spans="2:9" ht="51" x14ac:dyDescent="0.25">
      <c r="B41" s="110" t="s">
        <v>114</v>
      </c>
      <c r="C41" s="63" t="s">
        <v>114</v>
      </c>
      <c r="D41" s="99" t="s">
        <v>114</v>
      </c>
      <c r="E41" s="66" t="s">
        <v>115</v>
      </c>
      <c r="F41" s="55"/>
      <c r="G41" s="55"/>
      <c r="H41" s="53">
        <v>106.19</v>
      </c>
      <c r="I41" s="111"/>
    </row>
    <row r="42" spans="2:9" ht="51" x14ac:dyDescent="0.25">
      <c r="B42" s="110" t="s">
        <v>116</v>
      </c>
      <c r="C42" s="63" t="s">
        <v>116</v>
      </c>
      <c r="D42" s="99" t="s">
        <v>116</v>
      </c>
      <c r="E42" s="66" t="s">
        <v>117</v>
      </c>
      <c r="F42" s="55"/>
      <c r="G42" s="55"/>
      <c r="H42" s="53">
        <v>2230.1</v>
      </c>
      <c r="I42" s="111"/>
    </row>
    <row r="43" spans="2:9" ht="51" x14ac:dyDescent="0.25">
      <c r="B43" s="110" t="s">
        <v>118</v>
      </c>
      <c r="C43" s="63" t="s">
        <v>118</v>
      </c>
      <c r="D43" s="99" t="s">
        <v>118</v>
      </c>
      <c r="E43" s="66" t="s">
        <v>119</v>
      </c>
      <c r="F43" s="55"/>
      <c r="G43" s="55"/>
      <c r="H43" s="53">
        <v>584.20000000000005</v>
      </c>
      <c r="I43" s="111"/>
    </row>
    <row r="44" spans="2:9" ht="51" x14ac:dyDescent="0.25">
      <c r="B44" s="110" t="s">
        <v>120</v>
      </c>
      <c r="C44" s="63" t="s">
        <v>120</v>
      </c>
      <c r="D44" s="99" t="s">
        <v>120</v>
      </c>
      <c r="E44" s="66" t="s">
        <v>121</v>
      </c>
      <c r="F44" s="55"/>
      <c r="G44" s="55"/>
      <c r="H44" s="53">
        <v>195.41</v>
      </c>
      <c r="I44" s="111"/>
    </row>
    <row r="45" spans="2:9" ht="25.5" x14ac:dyDescent="0.25">
      <c r="B45" s="109" t="s">
        <v>122</v>
      </c>
      <c r="C45" s="62" t="s">
        <v>122</v>
      </c>
      <c r="D45" s="98" t="s">
        <v>122</v>
      </c>
      <c r="E45" s="66" t="s">
        <v>123</v>
      </c>
      <c r="F45" s="86">
        <v>266</v>
      </c>
      <c r="G45" s="86">
        <v>266</v>
      </c>
      <c r="H45" s="87">
        <v>16.86</v>
      </c>
      <c r="I45" s="108">
        <v>6.3383458646616502</v>
      </c>
    </row>
    <row r="46" spans="2:9" ht="51" x14ac:dyDescent="0.25">
      <c r="B46" s="110" t="s">
        <v>128</v>
      </c>
      <c r="C46" s="63" t="s">
        <v>128</v>
      </c>
      <c r="D46" s="99" t="s">
        <v>128</v>
      </c>
      <c r="E46" s="66" t="s">
        <v>129</v>
      </c>
      <c r="F46" s="55"/>
      <c r="G46" s="55"/>
      <c r="H46" s="53">
        <v>10.62</v>
      </c>
      <c r="I46" s="111"/>
    </row>
    <row r="47" spans="2:9" ht="51" x14ac:dyDescent="0.25">
      <c r="B47" s="110" t="s">
        <v>130</v>
      </c>
      <c r="C47" s="63" t="s">
        <v>130</v>
      </c>
      <c r="D47" s="99" t="s">
        <v>130</v>
      </c>
      <c r="E47" s="66" t="s">
        <v>131</v>
      </c>
      <c r="F47" s="55"/>
      <c r="G47" s="55"/>
      <c r="H47" s="53">
        <v>6.24</v>
      </c>
      <c r="I47" s="111"/>
    </row>
    <row r="48" spans="2:9" ht="25.5" x14ac:dyDescent="0.25">
      <c r="B48" s="109" t="s">
        <v>132</v>
      </c>
      <c r="C48" s="62" t="s">
        <v>132</v>
      </c>
      <c r="D48" s="98" t="s">
        <v>132</v>
      </c>
      <c r="E48" s="66" t="s">
        <v>133</v>
      </c>
      <c r="F48" s="86">
        <v>133</v>
      </c>
      <c r="G48" s="86">
        <v>133</v>
      </c>
      <c r="H48" s="88"/>
      <c r="I48" s="112"/>
    </row>
    <row r="49" spans="2:9" ht="25.5" x14ac:dyDescent="0.25">
      <c r="B49" s="109" t="s">
        <v>134</v>
      </c>
      <c r="C49" s="62" t="s">
        <v>134</v>
      </c>
      <c r="D49" s="98" t="s">
        <v>134</v>
      </c>
      <c r="E49" s="66" t="s">
        <v>6</v>
      </c>
      <c r="F49" s="86">
        <v>929</v>
      </c>
      <c r="G49" s="86">
        <v>929</v>
      </c>
      <c r="H49" s="88"/>
      <c r="I49" s="112"/>
    </row>
    <row r="50" spans="2:9" ht="25.5" x14ac:dyDescent="0.25">
      <c r="B50" s="109" t="s">
        <v>135</v>
      </c>
      <c r="C50" s="62" t="s">
        <v>135</v>
      </c>
      <c r="D50" s="98" t="s">
        <v>135</v>
      </c>
      <c r="E50" s="66" t="s">
        <v>136</v>
      </c>
      <c r="F50" s="86">
        <v>5044</v>
      </c>
      <c r="G50" s="86">
        <v>6949</v>
      </c>
      <c r="H50" s="87">
        <v>4161.87</v>
      </c>
      <c r="I50" s="108">
        <v>59.891639084760399</v>
      </c>
    </row>
    <row r="51" spans="2:9" ht="51" x14ac:dyDescent="0.25">
      <c r="B51" s="110" t="s">
        <v>138</v>
      </c>
      <c r="C51" s="63" t="s">
        <v>138</v>
      </c>
      <c r="D51" s="99" t="s">
        <v>138</v>
      </c>
      <c r="E51" s="66" t="s">
        <v>139</v>
      </c>
      <c r="F51" s="55"/>
      <c r="G51" s="55"/>
      <c r="H51" s="53">
        <v>3680.13</v>
      </c>
      <c r="I51" s="111"/>
    </row>
    <row r="52" spans="2:9" ht="51" x14ac:dyDescent="0.25">
      <c r="B52" s="110" t="s">
        <v>140</v>
      </c>
      <c r="C52" s="63" t="s">
        <v>140</v>
      </c>
      <c r="D52" s="99" t="s">
        <v>140</v>
      </c>
      <c r="E52" s="66" t="s">
        <v>141</v>
      </c>
      <c r="F52" s="55"/>
      <c r="G52" s="55"/>
      <c r="H52" s="53">
        <v>481.74</v>
      </c>
      <c r="I52" s="111"/>
    </row>
    <row r="53" spans="2:9" ht="25.5" x14ac:dyDescent="0.25">
      <c r="B53" s="109" t="s">
        <v>142</v>
      </c>
      <c r="C53" s="62" t="s">
        <v>142</v>
      </c>
      <c r="D53" s="98" t="s">
        <v>142</v>
      </c>
      <c r="E53" s="66" t="s">
        <v>143</v>
      </c>
      <c r="F53" s="86">
        <v>133</v>
      </c>
      <c r="G53" s="86">
        <v>133</v>
      </c>
      <c r="H53" s="88"/>
      <c r="I53" s="112"/>
    </row>
    <row r="54" spans="2:9" ht="25.5" x14ac:dyDescent="0.25">
      <c r="B54" s="107" t="s">
        <v>166</v>
      </c>
      <c r="C54" s="61" t="s">
        <v>166</v>
      </c>
      <c r="D54" s="97" t="s">
        <v>166</v>
      </c>
      <c r="E54" s="66" t="s">
        <v>158</v>
      </c>
      <c r="F54" s="86">
        <v>1327</v>
      </c>
      <c r="G54" s="86">
        <v>1327</v>
      </c>
      <c r="H54" s="88"/>
      <c r="I54" s="112"/>
    </row>
    <row r="55" spans="2:9" ht="25.5" x14ac:dyDescent="0.25">
      <c r="B55" s="109" t="s">
        <v>75</v>
      </c>
      <c r="C55" s="62" t="s">
        <v>75</v>
      </c>
      <c r="D55" s="98" t="s">
        <v>75</v>
      </c>
      <c r="E55" s="66" t="s">
        <v>12</v>
      </c>
      <c r="F55" s="86">
        <v>1327</v>
      </c>
      <c r="G55" s="86">
        <v>1327</v>
      </c>
      <c r="H55" s="88"/>
      <c r="I55" s="112"/>
    </row>
    <row r="56" spans="2:9" ht="89.25" x14ac:dyDescent="0.25">
      <c r="B56" s="106" t="s">
        <v>167</v>
      </c>
      <c r="C56" s="60" t="s">
        <v>167</v>
      </c>
      <c r="D56" s="96" t="s">
        <v>167</v>
      </c>
      <c r="E56" s="65" t="s">
        <v>159</v>
      </c>
      <c r="F56" s="83">
        <v>21344</v>
      </c>
      <c r="G56" s="83">
        <v>24302</v>
      </c>
      <c r="H56" s="84">
        <v>6457.36</v>
      </c>
      <c r="I56" s="103">
        <v>26.571311003209601</v>
      </c>
    </row>
    <row r="57" spans="2:9" ht="25.5" x14ac:dyDescent="0.25">
      <c r="B57" s="107" t="s">
        <v>165</v>
      </c>
      <c r="C57" s="61" t="s">
        <v>165</v>
      </c>
      <c r="D57" s="97" t="s">
        <v>165</v>
      </c>
      <c r="E57" s="66" t="s">
        <v>157</v>
      </c>
      <c r="F57" s="86">
        <v>21344</v>
      </c>
      <c r="G57" s="86">
        <v>24302</v>
      </c>
      <c r="H57" s="87">
        <v>6457.36</v>
      </c>
      <c r="I57" s="108">
        <v>26.571311003209601</v>
      </c>
    </row>
    <row r="58" spans="2:9" ht="25.5" x14ac:dyDescent="0.25">
      <c r="B58" s="109" t="s">
        <v>75</v>
      </c>
      <c r="C58" s="62" t="s">
        <v>75</v>
      </c>
      <c r="D58" s="98" t="s">
        <v>75</v>
      </c>
      <c r="E58" s="66" t="s">
        <v>12</v>
      </c>
      <c r="F58" s="86">
        <v>21344</v>
      </c>
      <c r="G58" s="86">
        <v>20594</v>
      </c>
      <c r="H58" s="87">
        <v>5927.95</v>
      </c>
      <c r="I58" s="108">
        <v>28.784840244731502</v>
      </c>
    </row>
    <row r="59" spans="2:9" ht="51" x14ac:dyDescent="0.25">
      <c r="B59" s="110" t="s">
        <v>95</v>
      </c>
      <c r="C59" s="63" t="s">
        <v>95</v>
      </c>
      <c r="D59" s="99" t="s">
        <v>95</v>
      </c>
      <c r="E59" s="66" t="s">
        <v>96</v>
      </c>
      <c r="F59" s="55"/>
      <c r="G59" s="55"/>
      <c r="H59" s="53">
        <v>702.64</v>
      </c>
      <c r="I59" s="111"/>
    </row>
    <row r="60" spans="2:9" ht="51" x14ac:dyDescent="0.25">
      <c r="B60" s="110" t="s">
        <v>101</v>
      </c>
      <c r="C60" s="63" t="s">
        <v>101</v>
      </c>
      <c r="D60" s="99" t="s">
        <v>101</v>
      </c>
      <c r="E60" s="66" t="s">
        <v>102</v>
      </c>
      <c r="F60" s="55"/>
      <c r="G60" s="55"/>
      <c r="H60" s="53">
        <v>3483.08</v>
      </c>
      <c r="I60" s="111"/>
    </row>
    <row r="61" spans="2:9" ht="51" x14ac:dyDescent="0.25">
      <c r="B61" s="110" t="s">
        <v>109</v>
      </c>
      <c r="C61" s="63" t="s">
        <v>109</v>
      </c>
      <c r="D61" s="99" t="s">
        <v>109</v>
      </c>
      <c r="E61" s="66" t="s">
        <v>110</v>
      </c>
      <c r="F61" s="55"/>
      <c r="G61" s="55"/>
      <c r="H61" s="53">
        <v>365.86</v>
      </c>
      <c r="I61" s="111"/>
    </row>
    <row r="62" spans="2:9" ht="51" x14ac:dyDescent="0.25">
      <c r="B62" s="110" t="s">
        <v>114</v>
      </c>
      <c r="C62" s="63" t="s">
        <v>114</v>
      </c>
      <c r="D62" s="99" t="s">
        <v>114</v>
      </c>
      <c r="E62" s="66" t="s">
        <v>115</v>
      </c>
      <c r="F62" s="55"/>
      <c r="G62" s="55"/>
      <c r="H62" s="53">
        <v>1376.37</v>
      </c>
      <c r="I62" s="111"/>
    </row>
    <row r="63" spans="2:9" ht="25.5" x14ac:dyDescent="0.25">
      <c r="B63" s="109" t="s">
        <v>122</v>
      </c>
      <c r="C63" s="62" t="s">
        <v>122</v>
      </c>
      <c r="D63" s="98" t="s">
        <v>122</v>
      </c>
      <c r="E63" s="66" t="s">
        <v>123</v>
      </c>
      <c r="F63" s="88"/>
      <c r="G63" s="86">
        <v>957</v>
      </c>
      <c r="H63" s="87">
        <v>142.71</v>
      </c>
      <c r="I63" s="108">
        <v>14.912225705329099</v>
      </c>
    </row>
    <row r="64" spans="2:9" ht="51" x14ac:dyDescent="0.25">
      <c r="B64" s="110" t="s">
        <v>125</v>
      </c>
      <c r="C64" s="63" t="s">
        <v>125</v>
      </c>
      <c r="D64" s="99" t="s">
        <v>125</v>
      </c>
      <c r="E64" s="66" t="s">
        <v>126</v>
      </c>
      <c r="F64" s="55"/>
      <c r="G64" s="55"/>
      <c r="H64" s="53">
        <v>142.71</v>
      </c>
      <c r="I64" s="111"/>
    </row>
    <row r="65" spans="2:9" ht="25.5" x14ac:dyDescent="0.25">
      <c r="B65" s="109" t="s">
        <v>168</v>
      </c>
      <c r="C65" s="62" t="s">
        <v>168</v>
      </c>
      <c r="D65" s="98" t="s">
        <v>168</v>
      </c>
      <c r="E65" s="66" t="s">
        <v>13</v>
      </c>
      <c r="F65" s="88"/>
      <c r="G65" s="86">
        <v>2751</v>
      </c>
      <c r="H65" s="87">
        <v>386.7</v>
      </c>
      <c r="I65" s="108">
        <v>14.056706652126501</v>
      </c>
    </row>
    <row r="66" spans="2:9" ht="51" x14ac:dyDescent="0.25">
      <c r="B66" s="110" t="s">
        <v>169</v>
      </c>
      <c r="C66" s="63" t="s">
        <v>169</v>
      </c>
      <c r="D66" s="99" t="s">
        <v>169</v>
      </c>
      <c r="E66" s="66" t="s">
        <v>148</v>
      </c>
      <c r="F66" s="55"/>
      <c r="G66" s="55"/>
      <c r="H66" s="53">
        <v>386.7</v>
      </c>
      <c r="I66" s="111"/>
    </row>
    <row r="67" spans="2:9" ht="89.25" x14ac:dyDescent="0.25">
      <c r="B67" s="106" t="s">
        <v>170</v>
      </c>
      <c r="C67" s="60" t="s">
        <v>170</v>
      </c>
      <c r="D67" s="96" t="s">
        <v>170</v>
      </c>
      <c r="E67" s="65" t="s">
        <v>160</v>
      </c>
      <c r="F67" s="89"/>
      <c r="G67" s="83">
        <v>26050</v>
      </c>
      <c r="H67" s="89"/>
      <c r="I67" s="113"/>
    </row>
    <row r="68" spans="2:9" ht="25.5" x14ac:dyDescent="0.25">
      <c r="B68" s="107" t="s">
        <v>171</v>
      </c>
      <c r="C68" s="61" t="s">
        <v>171</v>
      </c>
      <c r="D68" s="97" t="s">
        <v>171</v>
      </c>
      <c r="E68" s="66" t="s">
        <v>161</v>
      </c>
      <c r="F68" s="88"/>
      <c r="G68" s="86">
        <v>5250</v>
      </c>
      <c r="H68" s="88"/>
      <c r="I68" s="112"/>
    </row>
    <row r="69" spans="2:9" ht="25.5" x14ac:dyDescent="0.25">
      <c r="B69" s="109" t="s">
        <v>66</v>
      </c>
      <c r="C69" s="62" t="s">
        <v>66</v>
      </c>
      <c r="D69" s="98" t="s">
        <v>66</v>
      </c>
      <c r="E69" s="66" t="s">
        <v>4</v>
      </c>
      <c r="F69" s="88"/>
      <c r="G69" s="86">
        <v>1700</v>
      </c>
      <c r="H69" s="88"/>
      <c r="I69" s="112"/>
    </row>
    <row r="70" spans="2:9" ht="25.5" x14ac:dyDescent="0.25">
      <c r="B70" s="109" t="s">
        <v>75</v>
      </c>
      <c r="C70" s="62" t="s">
        <v>75</v>
      </c>
      <c r="D70" s="98" t="s">
        <v>75</v>
      </c>
      <c r="E70" s="66" t="s">
        <v>12</v>
      </c>
      <c r="F70" s="88"/>
      <c r="G70" s="86">
        <v>3400</v>
      </c>
      <c r="H70" s="88"/>
      <c r="I70" s="112"/>
    </row>
    <row r="71" spans="2:9" ht="25.5" x14ac:dyDescent="0.25">
      <c r="B71" s="109" t="s">
        <v>134</v>
      </c>
      <c r="C71" s="62" t="s">
        <v>134</v>
      </c>
      <c r="D71" s="98" t="s">
        <v>134</v>
      </c>
      <c r="E71" s="66" t="s">
        <v>6</v>
      </c>
      <c r="F71" s="88"/>
      <c r="G71" s="86">
        <v>50</v>
      </c>
      <c r="H71" s="88"/>
      <c r="I71" s="112"/>
    </row>
    <row r="72" spans="2:9" ht="25.5" x14ac:dyDescent="0.25">
      <c r="B72" s="109" t="s">
        <v>135</v>
      </c>
      <c r="C72" s="62" t="s">
        <v>135</v>
      </c>
      <c r="D72" s="98" t="s">
        <v>135</v>
      </c>
      <c r="E72" s="66" t="s">
        <v>136</v>
      </c>
      <c r="F72" s="88"/>
      <c r="G72" s="86">
        <v>100</v>
      </c>
      <c r="H72" s="88"/>
      <c r="I72" s="112"/>
    </row>
    <row r="73" spans="2:9" ht="38.25" x14ac:dyDescent="0.25">
      <c r="B73" s="107" t="s">
        <v>172</v>
      </c>
      <c r="C73" s="61" t="s">
        <v>172</v>
      </c>
      <c r="D73" s="97" t="s">
        <v>172</v>
      </c>
      <c r="E73" s="66" t="s">
        <v>162</v>
      </c>
      <c r="F73" s="88"/>
      <c r="G73" s="86">
        <v>20800</v>
      </c>
      <c r="H73" s="88"/>
      <c r="I73" s="112"/>
    </row>
    <row r="74" spans="2:9" ht="25.5" x14ac:dyDescent="0.25">
      <c r="B74" s="109" t="s">
        <v>66</v>
      </c>
      <c r="C74" s="62" t="s">
        <v>66</v>
      </c>
      <c r="D74" s="98" t="s">
        <v>66</v>
      </c>
      <c r="E74" s="66" t="s">
        <v>4</v>
      </c>
      <c r="F74" s="88"/>
      <c r="G74" s="86">
        <v>12250</v>
      </c>
      <c r="H74" s="88"/>
      <c r="I74" s="112"/>
    </row>
    <row r="75" spans="2:9" ht="25.5" x14ac:dyDescent="0.25">
      <c r="B75" s="109" t="s">
        <v>75</v>
      </c>
      <c r="C75" s="62" t="s">
        <v>75</v>
      </c>
      <c r="D75" s="98" t="s">
        <v>75</v>
      </c>
      <c r="E75" s="66" t="s">
        <v>12</v>
      </c>
      <c r="F75" s="88"/>
      <c r="G75" s="86">
        <v>8400</v>
      </c>
      <c r="H75" s="88"/>
      <c r="I75" s="112"/>
    </row>
    <row r="76" spans="2:9" ht="25.5" x14ac:dyDescent="0.25">
      <c r="B76" s="109" t="s">
        <v>134</v>
      </c>
      <c r="C76" s="62" t="s">
        <v>134</v>
      </c>
      <c r="D76" s="98" t="s">
        <v>134</v>
      </c>
      <c r="E76" s="66" t="s">
        <v>6</v>
      </c>
      <c r="F76" s="88"/>
      <c r="G76" s="86">
        <v>50</v>
      </c>
      <c r="H76" s="88"/>
      <c r="I76" s="112"/>
    </row>
    <row r="77" spans="2:9" ht="26.25" thickBot="1" x14ac:dyDescent="0.3">
      <c r="B77" s="114" t="s">
        <v>135</v>
      </c>
      <c r="C77" s="115" t="s">
        <v>135</v>
      </c>
      <c r="D77" s="116" t="s">
        <v>135</v>
      </c>
      <c r="E77" s="117" t="s">
        <v>136</v>
      </c>
      <c r="F77" s="118"/>
      <c r="G77" s="119">
        <v>100</v>
      </c>
      <c r="H77" s="118"/>
      <c r="I77" s="120"/>
    </row>
  </sheetData>
  <mergeCells count="6">
    <mergeCell ref="J13:J24"/>
    <mergeCell ref="B2:I2"/>
    <mergeCell ref="B4:I4"/>
    <mergeCell ref="B6:E6"/>
    <mergeCell ref="B7:E7"/>
    <mergeCell ref="B8:D8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Marijana Karlović</cp:lastModifiedBy>
  <cp:lastPrinted>2024-07-25T09:01:57Z</cp:lastPrinted>
  <dcterms:created xsi:type="dcterms:W3CDTF">2022-08-12T12:51:27Z</dcterms:created>
  <dcterms:modified xsi:type="dcterms:W3CDTF">2024-07-30T06:22:23Z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