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9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E285" i="9" s="1"/>
  <c r="B285" i="9" s="1"/>
  <c r="F285" i="9"/>
  <c r="H284" i="9"/>
  <c r="G284" i="9"/>
  <c r="F284" i="9"/>
  <c r="H283" i="9"/>
  <c r="G283" i="9"/>
  <c r="E283" i="9" s="1"/>
  <c r="B283" i="9" s="1"/>
  <c r="F283" i="9"/>
  <c r="F282" i="9"/>
  <c r="H281" i="9"/>
  <c r="G281" i="9"/>
  <c r="F281" i="9"/>
  <c r="E281" i="9"/>
  <c r="H280" i="9"/>
  <c r="G280" i="9"/>
  <c r="E280" i="9" s="1"/>
  <c r="B280" i="9" s="1"/>
  <c r="F280" i="9"/>
  <c r="F275" i="9" s="1"/>
  <c r="H279" i="9"/>
  <c r="G279" i="9"/>
  <c r="F279" i="9"/>
  <c r="F278" i="9"/>
  <c r="F277" i="9"/>
  <c r="F276" i="9"/>
  <c r="L274" i="9"/>
  <c r="F274" i="9" s="1"/>
  <c r="H274" i="9"/>
  <c r="I273" i="9"/>
  <c r="H273" i="9"/>
  <c r="F273" i="9"/>
  <c r="E273" i="9"/>
  <c r="E272" i="9"/>
  <c r="M271" i="9"/>
  <c r="L271" i="9"/>
  <c r="E271" i="9"/>
  <c r="M270" i="9"/>
  <c r="L270" i="9"/>
  <c r="F270" i="9" s="1"/>
  <c r="E270" i="9"/>
  <c r="M269" i="9"/>
  <c r="L269" i="9"/>
  <c r="F269" i="9"/>
  <c r="E269" i="9"/>
  <c r="M268" i="9"/>
  <c r="L268" i="9"/>
  <c r="F268" i="9" s="1"/>
  <c r="E268" i="9"/>
  <c r="M267" i="9"/>
  <c r="L267" i="9"/>
  <c r="F267" i="9" s="1"/>
  <c r="B267" i="9" s="1"/>
  <c r="E267" i="9"/>
  <c r="M266" i="9"/>
  <c r="L266" i="9"/>
  <c r="F266" i="9" s="1"/>
  <c r="E266" i="9"/>
  <c r="B266" i="9" s="1"/>
  <c r="M265" i="9"/>
  <c r="L265" i="9"/>
  <c r="F265" i="9"/>
  <c r="E265" i="9"/>
  <c r="B265" i="9" s="1"/>
  <c r="M264" i="9"/>
  <c r="L264" i="9"/>
  <c r="F264" i="9" s="1"/>
  <c r="B264" i="9" s="1"/>
  <c r="E264" i="9"/>
  <c r="M263" i="9"/>
  <c r="L263" i="9"/>
  <c r="E263" i="9"/>
  <c r="M262" i="9"/>
  <c r="L262" i="9"/>
  <c r="F262" i="9" s="1"/>
  <c r="E262" i="9"/>
  <c r="M261" i="9"/>
  <c r="L261" i="9"/>
  <c r="F261" i="9"/>
  <c r="E261" i="9"/>
  <c r="M260" i="9"/>
  <c r="L260" i="9"/>
  <c r="F260" i="9" s="1"/>
  <c r="B260" i="9" s="1"/>
  <c r="E260" i="9"/>
  <c r="M259" i="9"/>
  <c r="L259" i="9"/>
  <c r="F259" i="9" s="1"/>
  <c r="B259" i="9" s="1"/>
  <c r="E259" i="9"/>
  <c r="M258" i="9"/>
  <c r="F258" i="9" s="1"/>
  <c r="L258" i="9"/>
  <c r="E258" i="9"/>
  <c r="B258" i="9" s="1"/>
  <c r="M257" i="9"/>
  <c r="L257" i="9"/>
  <c r="F257" i="9"/>
  <c r="E257" i="9"/>
  <c r="B257" i="9" s="1"/>
  <c r="M256" i="9"/>
  <c r="L256" i="9"/>
  <c r="F256" i="9" s="1"/>
  <c r="B256" i="9" s="1"/>
  <c r="E256" i="9"/>
  <c r="M255" i="9"/>
  <c r="L255" i="9"/>
  <c r="E255" i="9"/>
  <c r="M254" i="9"/>
  <c r="L254" i="9"/>
  <c r="F254" i="9" s="1"/>
  <c r="E254" i="9"/>
  <c r="B254" i="9" s="1"/>
  <c r="M253" i="9"/>
  <c r="L253" i="9"/>
  <c r="F253" i="9"/>
  <c r="E253" i="9"/>
  <c r="B253" i="9" s="1"/>
  <c r="M252" i="9"/>
  <c r="L252" i="9"/>
  <c r="F252" i="9" s="1"/>
  <c r="B252" i="9" s="1"/>
  <c r="E252" i="9"/>
  <c r="M251" i="9"/>
  <c r="L251" i="9"/>
  <c r="E251" i="9"/>
  <c r="M250" i="9"/>
  <c r="L250" i="9"/>
  <c r="F250" i="9" s="1"/>
  <c r="E250" i="9"/>
  <c r="B250" i="9" s="1"/>
  <c r="M249" i="9"/>
  <c r="L249" i="9"/>
  <c r="F249" i="9"/>
  <c r="E249" i="9"/>
  <c r="B249" i="9" s="1"/>
  <c r="M248" i="9"/>
  <c r="L248" i="9"/>
  <c r="F248" i="9" s="1"/>
  <c r="B248" i="9" s="1"/>
  <c r="E248" i="9"/>
  <c r="M247" i="9"/>
  <c r="L247" i="9"/>
  <c r="E247" i="9"/>
  <c r="M246" i="9"/>
  <c r="F246" i="9" s="1"/>
  <c r="L246" i="9"/>
  <c r="E246" i="9"/>
  <c r="M245" i="9"/>
  <c r="L245" i="9"/>
  <c r="F245" i="9"/>
  <c r="E245" i="9"/>
  <c r="B245" i="9" s="1"/>
  <c r="M244" i="9"/>
  <c r="L244" i="9"/>
  <c r="F244" i="9" s="1"/>
  <c r="B244" i="9" s="1"/>
  <c r="E244" i="9"/>
  <c r="M243" i="9"/>
  <c r="L243" i="9"/>
  <c r="E243" i="9"/>
  <c r="M242" i="9"/>
  <c r="F242" i="9" s="1"/>
  <c r="L242" i="9"/>
  <c r="E242" i="9"/>
  <c r="B242" i="9" s="1"/>
  <c r="M241" i="9"/>
  <c r="L241" i="9"/>
  <c r="F241" i="9"/>
  <c r="E241" i="9"/>
  <c r="B241" i="9" s="1"/>
  <c r="M240" i="9"/>
  <c r="L240" i="9"/>
  <c r="F240" i="9" s="1"/>
  <c r="B240" i="9" s="1"/>
  <c r="E240" i="9"/>
  <c r="M239" i="9"/>
  <c r="L239" i="9"/>
  <c r="E239" i="9"/>
  <c r="M238" i="9"/>
  <c r="L238" i="9"/>
  <c r="F238" i="9" s="1"/>
  <c r="E238" i="9"/>
  <c r="B238" i="9" s="1"/>
  <c r="M237" i="9"/>
  <c r="L237" i="9"/>
  <c r="F237" i="9"/>
  <c r="E237" i="9"/>
  <c r="B237" i="9" s="1"/>
  <c r="M236" i="9"/>
  <c r="L236" i="9"/>
  <c r="F236" i="9" s="1"/>
  <c r="B236" i="9" s="1"/>
  <c r="E236" i="9"/>
  <c r="M235" i="9"/>
  <c r="L235" i="9"/>
  <c r="E235" i="9"/>
  <c r="M234" i="9"/>
  <c r="L234" i="9"/>
  <c r="F234" i="9" s="1"/>
  <c r="E234" i="9"/>
  <c r="B234" i="9" s="1"/>
  <c r="M233" i="9"/>
  <c r="L233" i="9"/>
  <c r="F233" i="9"/>
  <c r="E233" i="9"/>
  <c r="B233" i="9" s="1"/>
  <c r="M232" i="9"/>
  <c r="L232" i="9"/>
  <c r="F232" i="9" s="1"/>
  <c r="B232" i="9" s="1"/>
  <c r="E232" i="9"/>
  <c r="M231" i="9"/>
  <c r="L231" i="9"/>
  <c r="E231" i="9"/>
  <c r="M230" i="9"/>
  <c r="L230" i="9"/>
  <c r="F230" i="9" s="1"/>
  <c r="E230" i="9"/>
  <c r="B230" i="9" s="1"/>
  <c r="M229" i="9"/>
  <c r="L229" i="9"/>
  <c r="F229" i="9"/>
  <c r="E229" i="9"/>
  <c r="B229" i="9" s="1"/>
  <c r="M228" i="9"/>
  <c r="L228" i="9"/>
  <c r="F228" i="9" s="1"/>
  <c r="B228" i="9" s="1"/>
  <c r="E228" i="9"/>
  <c r="M227" i="9"/>
  <c r="L227" i="9"/>
  <c r="E227" i="9"/>
  <c r="M226" i="9"/>
  <c r="L226" i="9"/>
  <c r="F226" i="9" s="1"/>
  <c r="E226" i="9"/>
  <c r="B226" i="9" s="1"/>
  <c r="H225" i="9"/>
  <c r="G225" i="9"/>
  <c r="F225" i="9"/>
  <c r="E225" i="9"/>
  <c r="B225" i="9" s="1"/>
  <c r="M224" i="9"/>
  <c r="L224" i="9"/>
  <c r="F224" i="9" s="1"/>
  <c r="B224" i="9" s="1"/>
  <c r="E224" i="9"/>
  <c r="M223" i="9"/>
  <c r="L223" i="9"/>
  <c r="E223" i="9"/>
  <c r="M222" i="9"/>
  <c r="L222" i="9"/>
  <c r="F222" i="9" s="1"/>
  <c r="E222" i="9"/>
  <c r="M221" i="9"/>
  <c r="F221" i="9" s="1"/>
  <c r="L221" i="9"/>
  <c r="E221" i="9"/>
  <c r="M220" i="9"/>
  <c r="L220" i="9"/>
  <c r="E220" i="9"/>
  <c r="M219" i="9"/>
  <c r="L219" i="9"/>
  <c r="E219" i="9"/>
  <c r="M218" i="9"/>
  <c r="L218" i="9"/>
  <c r="F218" i="9" s="1"/>
  <c r="E218" i="9"/>
  <c r="B218" i="9" s="1"/>
  <c r="M217" i="9"/>
  <c r="F217" i="9" s="1"/>
  <c r="L217" i="9"/>
  <c r="E217" i="9"/>
  <c r="M216" i="9"/>
  <c r="L216" i="9"/>
  <c r="E216" i="9"/>
  <c r="M215" i="9"/>
  <c r="L215" i="9"/>
  <c r="E215" i="9"/>
  <c r="M214" i="9"/>
  <c r="L214" i="9"/>
  <c r="F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F145" i="9"/>
  <c r="H144" i="9"/>
  <c r="G144" i="9"/>
  <c r="F144" i="9"/>
  <c r="E144" i="9"/>
  <c r="B144" i="9" s="1"/>
  <c r="H143" i="9"/>
  <c r="E143" i="9" s="1"/>
  <c r="G143" i="9"/>
  <c r="F143" i="9"/>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F137" i="9"/>
  <c r="B137" i="9"/>
  <c r="H136" i="9"/>
  <c r="G136" i="9"/>
  <c r="F136" i="9"/>
  <c r="E136" i="9"/>
  <c r="B136" i="9" s="1"/>
  <c r="H135" i="9"/>
  <c r="E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F121" i="9"/>
  <c r="H120" i="9"/>
  <c r="G120" i="9"/>
  <c r="F120" i="9"/>
  <c r="E120" i="9"/>
  <c r="B120" i="9" s="1"/>
  <c r="H119" i="9"/>
  <c r="E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F113" i="9"/>
  <c r="H112" i="9"/>
  <c r="G112" i="9"/>
  <c r="F112" i="9"/>
  <c r="E112" i="9"/>
  <c r="B112" i="9" s="1"/>
  <c r="H111" i="9"/>
  <c r="E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F97" i="9"/>
  <c r="H96" i="9"/>
  <c r="G96" i="9"/>
  <c r="F96" i="9"/>
  <c r="E96" i="9"/>
  <c r="B96" i="9" s="1"/>
  <c r="H95" i="9"/>
  <c r="E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F89" i="9"/>
  <c r="H88" i="9"/>
  <c r="G88" i="9"/>
  <c r="F88" i="9"/>
  <c r="E88" i="9"/>
  <c r="B88" i="9" s="1"/>
  <c r="H87" i="9"/>
  <c r="E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F81" i="9"/>
  <c r="H80" i="9"/>
  <c r="G80" i="9"/>
  <c r="F80" i="9"/>
  <c r="E80" i="9"/>
  <c r="B80" i="9" s="1"/>
  <c r="H79" i="9"/>
  <c r="E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E61" i="9" s="1"/>
  <c r="B61" i="9" s="1"/>
  <c r="F61" i="9"/>
  <c r="H60" i="9"/>
  <c r="E60" i="9" s="1"/>
  <c r="B60" i="9" s="1"/>
  <c r="G60" i="9"/>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H45" i="9"/>
  <c r="G45" i="9"/>
  <c r="F45" i="9"/>
  <c r="H44" i="9"/>
  <c r="G44" i="9"/>
  <c r="F44" i="9"/>
  <c r="H43" i="9"/>
  <c r="G43" i="9"/>
  <c r="F43" i="9"/>
  <c r="H42" i="9"/>
  <c r="G42" i="9"/>
  <c r="F42" i="9"/>
  <c r="E42" i="9"/>
  <c r="B42" i="9" s="1"/>
  <c r="H41" i="9"/>
  <c r="G41" i="9"/>
  <c r="F41" i="9"/>
  <c r="H40" i="9"/>
  <c r="G40" i="9"/>
  <c r="F40" i="9"/>
  <c r="H39" i="9"/>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E26" i="9" s="1"/>
  <c r="B26" i="9" s="1"/>
  <c r="F26" i="9"/>
  <c r="H25" i="9"/>
  <c r="G25" i="9"/>
  <c r="E25" i="9" s="1"/>
  <c r="B25" i="9" s="1"/>
  <c r="F25" i="9"/>
  <c r="H24" i="9"/>
  <c r="G24" i="9"/>
  <c r="E24" i="9" s="1"/>
  <c r="B24" i="9" s="1"/>
  <c r="F24" i="9"/>
  <c r="H23" i="9"/>
  <c r="E23" i="9" s="1"/>
  <c r="B23" i="9" s="1"/>
  <c r="G23" i="9"/>
  <c r="F23" i="9"/>
  <c r="H22" i="9"/>
  <c r="G22" i="9"/>
  <c r="F22" i="9"/>
  <c r="E22" i="9"/>
  <c r="B22" i="9" s="1"/>
  <c r="H21" i="9"/>
  <c r="G21" i="9"/>
  <c r="F21" i="9"/>
  <c r="F20" i="9"/>
  <c r="F4" i="9"/>
  <c r="O3" i="9"/>
  <c r="G274" i="9" s="1"/>
  <c r="I3" i="9"/>
  <c r="H3" i="9"/>
  <c r="G3" i="9"/>
  <c r="D101" i="8"/>
  <c r="I36" i="3" s="1"/>
  <c r="D95" i="8"/>
  <c r="D90" i="8"/>
  <c r="D85" i="8"/>
  <c r="D80" i="8"/>
  <c r="D75" i="8"/>
  <c r="D70" i="8"/>
  <c r="D65" i="8"/>
  <c r="D60" i="8"/>
  <c r="D55" i="8"/>
  <c r="D50" i="8"/>
  <c r="D49" i="8" s="1"/>
  <c r="D44" i="8"/>
  <c r="D36" i="8"/>
  <c r="D26" i="8"/>
  <c r="D24" i="8" s="1"/>
  <c r="D18" i="8"/>
  <c r="D8" i="8"/>
  <c r="D6" i="8" s="1"/>
  <c r="C1481" i="1" s="1"/>
  <c r="E44" i="7"/>
  <c r="D44" i="7"/>
  <c r="E39" i="7"/>
  <c r="E38" i="7" s="1"/>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49" i="5"/>
  <c r="F248" i="5"/>
  <c r="F247" i="5"/>
  <c r="E246" i="5"/>
  <c r="D246" i="5"/>
  <c r="F246" i="5" s="1"/>
  <c r="F244" i="5"/>
  <c r="F243" i="5"/>
  <c r="E242" i="5"/>
  <c r="E238" i="5" s="1"/>
  <c r="D242" i="5"/>
  <c r="F242" i="5" s="1"/>
  <c r="F241" i="5"/>
  <c r="F240" i="5"/>
  <c r="F239" i="5"/>
  <c r="E239" i="5"/>
  <c r="D239" i="5"/>
  <c r="D238"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s="1"/>
  <c r="E190" i="5"/>
  <c r="H291" i="9" s="1"/>
  <c r="F189" i="5"/>
  <c r="F188" i="5"/>
  <c r="F187" i="5"/>
  <c r="F186" i="5"/>
  <c r="F185" i="5"/>
  <c r="F184" i="5"/>
  <c r="F183" i="5"/>
  <c r="F182" i="5"/>
  <c r="F181" i="5"/>
  <c r="E180" i="5"/>
  <c r="E177" i="5" s="1"/>
  <c r="H289" i="9" s="1"/>
  <c r="D180" i="5"/>
  <c r="F180" i="5" s="1"/>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F79" i="5"/>
  <c r="E79" i="5"/>
  <c r="E78" i="5" s="1"/>
  <c r="D79" i="5"/>
  <c r="F78" i="5"/>
  <c r="D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E593" i="4" s="1"/>
  <c r="D599" i="4"/>
  <c r="F599" i="4" s="1"/>
  <c r="F598" i="4"/>
  <c r="F597" i="4"/>
  <c r="F596" i="4"/>
  <c r="F595" i="4"/>
  <c r="E594" i="4"/>
  <c r="D594" i="4"/>
  <c r="F592" i="4"/>
  <c r="F591"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D529" i="4" s="1"/>
  <c r="F529" i="4" s="1"/>
  <c r="F527" i="4"/>
  <c r="F526" i="4"/>
  <c r="F525" i="4"/>
  <c r="E525" i="4"/>
  <c r="D525" i="4"/>
  <c r="F524" i="4"/>
  <c r="F523" i="4"/>
  <c r="E522" i="4"/>
  <c r="D522" i="4"/>
  <c r="F521" i="4"/>
  <c r="F520" i="4"/>
  <c r="E519" i="4"/>
  <c r="E515" i="4" s="1"/>
  <c r="D519" i="4"/>
  <c r="F519" i="4" s="1"/>
  <c r="F518" i="4"/>
  <c r="F517" i="4"/>
  <c r="F516" i="4"/>
  <c r="E516" i="4"/>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E459" i="4" s="1"/>
  <c r="D469" i="4"/>
  <c r="F469" i="4" s="1"/>
  <c r="F468" i="4"/>
  <c r="F467" i="4"/>
  <c r="F466" i="4"/>
  <c r="E466" i="4"/>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D421" i="4" s="1"/>
  <c r="E418" i="4"/>
  <c r="D418" i="4"/>
  <c r="F418" i="4" s="1"/>
  <c r="E417" i="4"/>
  <c r="D417" i="4"/>
  <c r="D644" i="4" s="1"/>
  <c r="F416" i="4"/>
  <c r="E416" i="4"/>
  <c r="E643" i="4" s="1"/>
  <c r="D416" i="4"/>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D352" i="4"/>
  <c r="F352" i="4" s="1"/>
  <c r="D351" i="4"/>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D263" i="4" s="1"/>
  <c r="F263" i="4" s="1"/>
  <c r="F267" i="4"/>
  <c r="F266" i="4"/>
  <c r="F265" i="4"/>
  <c r="F264" i="4"/>
  <c r="E264" i="4"/>
  <c r="D264" i="4"/>
  <c r="E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D163" i="4" s="1"/>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F134" i="4" s="1"/>
  <c r="D134" i="4"/>
  <c r="E133" i="4"/>
  <c r="D129" i="1" s="1"/>
  <c r="D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36" i="3"/>
  <c r="B36" i="3"/>
  <c r="G35" i="3"/>
  <c r="B35" i="3"/>
  <c r="G34" i="3"/>
  <c r="B34" i="3"/>
  <c r="I33" i="3"/>
  <c r="G33" i="3"/>
  <c r="B33" i="3"/>
  <c r="I32" i="3"/>
  <c r="H32" i="3"/>
  <c r="G32" i="3"/>
  <c r="B32" i="3"/>
  <c r="H31" i="3"/>
  <c r="G31" i="3"/>
  <c r="B31" i="3"/>
  <c r="I30" i="3"/>
  <c r="H30"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7" i="1"/>
  <c r="G1577" i="1"/>
  <c r="C1577" i="1"/>
  <c r="G1575" i="1"/>
  <c r="C1575" i="1"/>
  <c r="H1575" i="1" s="1"/>
  <c r="C1574" i="1"/>
  <c r="H1573" i="1"/>
  <c r="G1573" i="1"/>
  <c r="C1573" i="1"/>
  <c r="H1572" i="1"/>
  <c r="C1572" i="1"/>
  <c r="G1572" i="1" s="1"/>
  <c r="G1571" i="1"/>
  <c r="C1571" i="1"/>
  <c r="H1571" i="1" s="1"/>
  <c r="C1570" i="1"/>
  <c r="H1569" i="1"/>
  <c r="G1569" i="1"/>
  <c r="C1569" i="1"/>
  <c r="H1568" i="1"/>
  <c r="C1568" i="1"/>
  <c r="G1568" i="1" s="1"/>
  <c r="G1567" i="1"/>
  <c r="C1567" i="1"/>
  <c r="H1567" i="1" s="1"/>
  <c r="C1566" i="1"/>
  <c r="H1565" i="1"/>
  <c r="G1565" i="1"/>
  <c r="C1565" i="1"/>
  <c r="H1564" i="1"/>
  <c r="C1564" i="1"/>
  <c r="G1564" i="1" s="1"/>
  <c r="G1563" i="1"/>
  <c r="C1563" i="1"/>
  <c r="H1563" i="1" s="1"/>
  <c r="C1562" i="1"/>
  <c r="H1561" i="1"/>
  <c r="G1561" i="1"/>
  <c r="C1561" i="1"/>
  <c r="H1560" i="1"/>
  <c r="C1560" i="1"/>
  <c r="G1560" i="1" s="1"/>
  <c r="G1559" i="1"/>
  <c r="C1559" i="1"/>
  <c r="H1559" i="1" s="1"/>
  <c r="C1558" i="1"/>
  <c r="H1557" i="1"/>
  <c r="G1557" i="1"/>
  <c r="C1557" i="1"/>
  <c r="H1556" i="1"/>
  <c r="C1556" i="1"/>
  <c r="G1556" i="1" s="1"/>
  <c r="G1555" i="1"/>
  <c r="C1555" i="1"/>
  <c r="H1555" i="1" s="1"/>
  <c r="C1554" i="1"/>
  <c r="H1553" i="1"/>
  <c r="G1553" i="1"/>
  <c r="C1553" i="1"/>
  <c r="H1552" i="1"/>
  <c r="C1552" i="1"/>
  <c r="G1552" i="1" s="1"/>
  <c r="G1551" i="1"/>
  <c r="C1551" i="1"/>
  <c r="H1551" i="1" s="1"/>
  <c r="C1550" i="1"/>
  <c r="H1549" i="1"/>
  <c r="G1549" i="1"/>
  <c r="C1549" i="1"/>
  <c r="H1548" i="1"/>
  <c r="C1548" i="1"/>
  <c r="G1548" i="1" s="1"/>
  <c r="G1547" i="1"/>
  <c r="C1547" i="1"/>
  <c r="H1547" i="1" s="1"/>
  <c r="C1546" i="1"/>
  <c r="H1545" i="1"/>
  <c r="G1545" i="1"/>
  <c r="C1545" i="1"/>
  <c r="H1544" i="1"/>
  <c r="C1544" i="1"/>
  <c r="G1544" i="1" s="1"/>
  <c r="G1543" i="1"/>
  <c r="C1543" i="1"/>
  <c r="H1543" i="1" s="1"/>
  <c r="C1542" i="1"/>
  <c r="H1541" i="1"/>
  <c r="G1541" i="1"/>
  <c r="C1541" i="1"/>
  <c r="H1540" i="1"/>
  <c r="C1540" i="1"/>
  <c r="G1540" i="1" s="1"/>
  <c r="G1539" i="1"/>
  <c r="C1539" i="1"/>
  <c r="H1539" i="1" s="1"/>
  <c r="C1538" i="1"/>
  <c r="H1537" i="1"/>
  <c r="G1537" i="1"/>
  <c r="C1537" i="1"/>
  <c r="H1536" i="1"/>
  <c r="C1536" i="1"/>
  <c r="G1536" i="1" s="1"/>
  <c r="G1535" i="1"/>
  <c r="C1535" i="1"/>
  <c r="H1535" i="1" s="1"/>
  <c r="C1534" i="1"/>
  <c r="H1533" i="1"/>
  <c r="G1533" i="1"/>
  <c r="C1533" i="1"/>
  <c r="H1532" i="1"/>
  <c r="C1532" i="1"/>
  <c r="G1532" i="1" s="1"/>
  <c r="G1531" i="1"/>
  <c r="C1531" i="1"/>
  <c r="H1531" i="1" s="1"/>
  <c r="C1530" i="1"/>
  <c r="H1529" i="1"/>
  <c r="G1529" i="1"/>
  <c r="C1529" i="1"/>
  <c r="H1528" i="1"/>
  <c r="C1528" i="1"/>
  <c r="G1528" i="1" s="1"/>
  <c r="G1527" i="1"/>
  <c r="C1527" i="1"/>
  <c r="H1527" i="1" s="1"/>
  <c r="C1526" i="1"/>
  <c r="H1525" i="1"/>
  <c r="G1525" i="1"/>
  <c r="C1525" i="1"/>
  <c r="H1524" i="1"/>
  <c r="C1524" i="1"/>
  <c r="G1524" i="1" s="1"/>
  <c r="G1523" i="1"/>
  <c r="C1523" i="1"/>
  <c r="H1523" i="1" s="1"/>
  <c r="C1522" i="1"/>
  <c r="H1521" i="1"/>
  <c r="G1521" i="1"/>
  <c r="C1521" i="1"/>
  <c r="H1520" i="1"/>
  <c r="C1520" i="1"/>
  <c r="G1520" i="1" s="1"/>
  <c r="G1519" i="1"/>
  <c r="C1519" i="1"/>
  <c r="H1519" i="1" s="1"/>
  <c r="H1516" i="1"/>
  <c r="C1516" i="1"/>
  <c r="G1516" i="1" s="1"/>
  <c r="G1515" i="1"/>
  <c r="C1515" i="1"/>
  <c r="H1515" i="1" s="1"/>
  <c r="C1514" i="1"/>
  <c r="H1513" i="1"/>
  <c r="G1513" i="1"/>
  <c r="C1513" i="1"/>
  <c r="H1512" i="1"/>
  <c r="C1512" i="1"/>
  <c r="G1512" i="1" s="1"/>
  <c r="G1511" i="1"/>
  <c r="C1511" i="1"/>
  <c r="H1511" i="1" s="1"/>
  <c r="C1510" i="1"/>
  <c r="H1509" i="1"/>
  <c r="G1509" i="1"/>
  <c r="C1509" i="1"/>
  <c r="H1508" i="1"/>
  <c r="C1508" i="1"/>
  <c r="G1508" i="1" s="1"/>
  <c r="G1507" i="1"/>
  <c r="C1507" i="1"/>
  <c r="H1507" i="1" s="1"/>
  <c r="C1506" i="1"/>
  <c r="H1505" i="1"/>
  <c r="G1505" i="1"/>
  <c r="C1505" i="1"/>
  <c r="C1504" i="1"/>
  <c r="G1504" i="1" s="1"/>
  <c r="C1503" i="1"/>
  <c r="H1503" i="1" s="1"/>
  <c r="C1502" i="1"/>
  <c r="C1501" i="1"/>
  <c r="G1501" i="1" s="1"/>
  <c r="H1500" i="1"/>
  <c r="C1500" i="1"/>
  <c r="G1500" i="1" s="1"/>
  <c r="C1499" i="1"/>
  <c r="H1499" i="1" s="1"/>
  <c r="C1498" i="1"/>
  <c r="H1497" i="1"/>
  <c r="G1497" i="1"/>
  <c r="C1497" i="1"/>
  <c r="H1496" i="1"/>
  <c r="C1496" i="1"/>
  <c r="G1496" i="1" s="1"/>
  <c r="G1495" i="1"/>
  <c r="C1495" i="1"/>
  <c r="H1495" i="1" s="1"/>
  <c r="C1494" i="1"/>
  <c r="H1493" i="1"/>
  <c r="G1493" i="1"/>
  <c r="C1493" i="1"/>
  <c r="H1492" i="1"/>
  <c r="C1492" i="1"/>
  <c r="G1492" i="1" s="1"/>
  <c r="G1491" i="1"/>
  <c r="C1491" i="1"/>
  <c r="H1491" i="1" s="1"/>
  <c r="C1490" i="1"/>
  <c r="H1489" i="1"/>
  <c r="G1489" i="1"/>
  <c r="C1489" i="1"/>
  <c r="H1488" i="1"/>
  <c r="C1488" i="1"/>
  <c r="G1488" i="1" s="1"/>
  <c r="G1487" i="1"/>
  <c r="C1487" i="1"/>
  <c r="H1487" i="1" s="1"/>
  <c r="C1486" i="1"/>
  <c r="C1485" i="1"/>
  <c r="H1485" i="1" s="1"/>
  <c r="C1484" i="1"/>
  <c r="G1484" i="1" s="1"/>
  <c r="C1483" i="1"/>
  <c r="H1483" i="1" s="1"/>
  <c r="C1482" i="1"/>
  <c r="C1480" i="1"/>
  <c r="G1480" i="1" s="1"/>
  <c r="D1479" i="1"/>
  <c r="C1479" i="1"/>
  <c r="G1478" i="1"/>
  <c r="D1478" i="1"/>
  <c r="C1478" i="1"/>
  <c r="J1478" i="1" s="1"/>
  <c r="D1477" i="1"/>
  <c r="C1477" i="1"/>
  <c r="G1476" i="1"/>
  <c r="D1476" i="1"/>
  <c r="C1476" i="1"/>
  <c r="J1476" i="1" s="1"/>
  <c r="G1475" i="1"/>
  <c r="D1475" i="1"/>
  <c r="C1475" i="1"/>
  <c r="H1475" i="1" s="1"/>
  <c r="D1474" i="1"/>
  <c r="C1474" i="1"/>
  <c r="G1473" i="1"/>
  <c r="D1473" i="1"/>
  <c r="C1473" i="1"/>
  <c r="J1473" i="1" s="1"/>
  <c r="D1472" i="1"/>
  <c r="C1472" i="1"/>
  <c r="D1471" i="1"/>
  <c r="C1471" i="1"/>
  <c r="G1470" i="1"/>
  <c r="D1470" i="1"/>
  <c r="C1470" i="1"/>
  <c r="H1470" i="1" s="1"/>
  <c r="C1469" i="1"/>
  <c r="D1468" i="1"/>
  <c r="C1468" i="1"/>
  <c r="G1467" i="1"/>
  <c r="D1467" i="1"/>
  <c r="C1467" i="1"/>
  <c r="J1467" i="1" s="1"/>
  <c r="D1466" i="1"/>
  <c r="C1466" i="1"/>
  <c r="G1465" i="1"/>
  <c r="D1465" i="1"/>
  <c r="C1465" i="1"/>
  <c r="J1465" i="1" s="1"/>
  <c r="D1464" i="1"/>
  <c r="C1464" i="1"/>
  <c r="G1463" i="1"/>
  <c r="D1463" i="1"/>
  <c r="C1463" i="1"/>
  <c r="J1463" i="1" s="1"/>
  <c r="D1462" i="1"/>
  <c r="C1462" i="1"/>
  <c r="D1461" i="1"/>
  <c r="C1461" i="1"/>
  <c r="G1460" i="1"/>
  <c r="D1460" i="1"/>
  <c r="C1460" i="1"/>
  <c r="J1460" i="1" s="1"/>
  <c r="D1459" i="1"/>
  <c r="C1459" i="1"/>
  <c r="G1458" i="1"/>
  <c r="D1458" i="1"/>
  <c r="C1458" i="1"/>
  <c r="J1458" i="1" s="1"/>
  <c r="D1457" i="1"/>
  <c r="C1457" i="1"/>
  <c r="G1456" i="1"/>
  <c r="D1456" i="1"/>
  <c r="C1456" i="1"/>
  <c r="G1455" i="1"/>
  <c r="D1455" i="1"/>
  <c r="C1455" i="1"/>
  <c r="D1454" i="1"/>
  <c r="C1454" i="1"/>
  <c r="H1454" i="1" s="1"/>
  <c r="D1453" i="1"/>
  <c r="C1453" i="1"/>
  <c r="H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H1445" i="1"/>
  <c r="D1445" i="1"/>
  <c r="G1445" i="1" s="1"/>
  <c r="C1445" i="1"/>
  <c r="J1445" i="1" s="1"/>
  <c r="J1444" i="1"/>
  <c r="H1444" i="1"/>
  <c r="D1444" i="1"/>
  <c r="C1444" i="1"/>
  <c r="G1444" i="1" s="1"/>
  <c r="J1443" i="1"/>
  <c r="H1443" i="1"/>
  <c r="D1443" i="1"/>
  <c r="G1443" i="1" s="1"/>
  <c r="C1443" i="1"/>
  <c r="J1442" i="1"/>
  <c r="H1442" i="1"/>
  <c r="D1442" i="1"/>
  <c r="C1442" i="1"/>
  <c r="G1442" i="1" s="1"/>
  <c r="J1441" i="1"/>
  <c r="H1441" i="1"/>
  <c r="D1441" i="1"/>
  <c r="G1441" i="1" s="1"/>
  <c r="C1441" i="1"/>
  <c r="J1440" i="1"/>
  <c r="H1440" i="1"/>
  <c r="D1440" i="1"/>
  <c r="C1440" i="1"/>
  <c r="G1440" i="1" s="1"/>
  <c r="J1439" i="1"/>
  <c r="H1439" i="1"/>
  <c r="D1439" i="1"/>
  <c r="G1439" i="1" s="1"/>
  <c r="C1439" i="1"/>
  <c r="D1438" i="1"/>
  <c r="G1438" i="1" s="1"/>
  <c r="C1438" i="1"/>
  <c r="D1437" i="1"/>
  <c r="G1437" i="1" s="1"/>
  <c r="C1437" i="1"/>
  <c r="D1434" i="1"/>
  <c r="G1434" i="1" s="1"/>
  <c r="C1434" i="1"/>
  <c r="H1433" i="1"/>
  <c r="D1433" i="1"/>
  <c r="G1433" i="1" s="1"/>
  <c r="C1433" i="1"/>
  <c r="D1432" i="1"/>
  <c r="G1432" i="1" s="1"/>
  <c r="C1432" i="1"/>
  <c r="D1431" i="1"/>
  <c r="G1431" i="1" s="1"/>
  <c r="C1431" i="1"/>
  <c r="D1430" i="1"/>
  <c r="G1430" i="1" s="1"/>
  <c r="C1430" i="1"/>
  <c r="H1429" i="1"/>
  <c r="D1429" i="1"/>
  <c r="G1429" i="1" s="1"/>
  <c r="C1429" i="1"/>
  <c r="D1428" i="1"/>
  <c r="G1428" i="1" s="1"/>
  <c r="C1428" i="1"/>
  <c r="D1427" i="1"/>
  <c r="G1427" i="1" s="1"/>
  <c r="C1427" i="1"/>
  <c r="D1426" i="1"/>
  <c r="G1426" i="1" s="1"/>
  <c r="C1426" i="1"/>
  <c r="H1425" i="1"/>
  <c r="D1425" i="1"/>
  <c r="G1425" i="1" s="1"/>
  <c r="C1425" i="1"/>
  <c r="D1424" i="1"/>
  <c r="G1424" i="1" s="1"/>
  <c r="C1424" i="1"/>
  <c r="D1423" i="1"/>
  <c r="H1422" i="1"/>
  <c r="D1422" i="1"/>
  <c r="G1422" i="1" s="1"/>
  <c r="C1422" i="1"/>
  <c r="D1421" i="1"/>
  <c r="G1421" i="1" s="1"/>
  <c r="C1421" i="1"/>
  <c r="D1420" i="1"/>
  <c r="G1420" i="1" s="1"/>
  <c r="C1420" i="1"/>
  <c r="D1419" i="1"/>
  <c r="G1419" i="1" s="1"/>
  <c r="C1419" i="1"/>
  <c r="H1418" i="1"/>
  <c r="D1418" i="1"/>
  <c r="G1418" i="1" s="1"/>
  <c r="C1418" i="1"/>
  <c r="D1417" i="1"/>
  <c r="G1417" i="1" s="1"/>
  <c r="C1417" i="1"/>
  <c r="D1416" i="1"/>
  <c r="G1416" i="1" s="1"/>
  <c r="C1416"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H1312" i="1" s="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9" i="1" s="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H1228" i="1" s="1"/>
  <c r="C1228" i="1"/>
  <c r="H1227" i="1"/>
  <c r="D1227" i="1"/>
  <c r="G1227" i="1" s="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D1217" i="1"/>
  <c r="C1217" i="1"/>
  <c r="H1217" i="1" s="1"/>
  <c r="D1216" i="1"/>
  <c r="C1216" i="1"/>
  <c r="H1216" i="1" s="1"/>
  <c r="D1215" i="1"/>
  <c r="C1215" i="1"/>
  <c r="H1215"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H1155" i="1" s="1"/>
  <c r="C1155"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H1038" i="1"/>
  <c r="G1038" i="1"/>
  <c r="D1038" i="1"/>
  <c r="C1038" i="1"/>
  <c r="H1037" i="1"/>
  <c r="G1037" i="1"/>
  <c r="D1037" i="1"/>
  <c r="C1037" i="1"/>
  <c r="D1036" i="1"/>
  <c r="H1036" i="1" s="1"/>
  <c r="C1036" i="1"/>
  <c r="H1035" i="1"/>
  <c r="G1035" i="1"/>
  <c r="D1035" i="1"/>
  <c r="C1035" i="1"/>
  <c r="D1034" i="1"/>
  <c r="H1034" i="1" s="1"/>
  <c r="C1034" i="1"/>
  <c r="H1033" i="1"/>
  <c r="G1033" i="1"/>
  <c r="D1033" i="1"/>
  <c r="C1033" i="1"/>
  <c r="H1032" i="1"/>
  <c r="G1032" i="1"/>
  <c r="D1032" i="1"/>
  <c r="C1032" i="1"/>
  <c r="H1031" i="1"/>
  <c r="G1031" i="1"/>
  <c r="D1031" i="1"/>
  <c r="C1031" i="1"/>
  <c r="H1030" i="1"/>
  <c r="G1030" i="1"/>
  <c r="D1030" i="1"/>
  <c r="C1030" i="1"/>
  <c r="H1029" i="1"/>
  <c r="G1029" i="1"/>
  <c r="D1029" i="1"/>
  <c r="C1029" i="1"/>
  <c r="D1028" i="1"/>
  <c r="G1028" i="1" s="1"/>
  <c r="C1028" i="1"/>
  <c r="G1027" i="1"/>
  <c r="D1027" i="1"/>
  <c r="C1027" i="1"/>
  <c r="H1027" i="1" s="1"/>
  <c r="G1026" i="1"/>
  <c r="D1026" i="1"/>
  <c r="C1026" i="1"/>
  <c r="H1026" i="1" s="1"/>
  <c r="G1025" i="1"/>
  <c r="D1025" i="1"/>
  <c r="C1025" i="1"/>
  <c r="G1024" i="1"/>
  <c r="D1024" i="1"/>
  <c r="C1024" i="1"/>
  <c r="H1024" i="1" s="1"/>
  <c r="D1023" i="1"/>
  <c r="G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2" i="1" s="1"/>
  <c r="C1012" i="1"/>
  <c r="H1011" i="1"/>
  <c r="D1011" i="1"/>
  <c r="C1011" i="1"/>
  <c r="G1011" i="1" s="1"/>
  <c r="H1010" i="1"/>
  <c r="D1010" i="1"/>
  <c r="C1010" i="1"/>
  <c r="G1010" i="1" s="1"/>
  <c r="H1009" i="1"/>
  <c r="D1009" i="1"/>
  <c r="C1009" i="1"/>
  <c r="G1009" i="1" s="1"/>
  <c r="D1008" i="1"/>
  <c r="H1008" i="1" s="1"/>
  <c r="C1008" i="1"/>
  <c r="D1007" i="1"/>
  <c r="H1007" i="1" s="1"/>
  <c r="C1007" i="1"/>
  <c r="D1006" i="1"/>
  <c r="G1006" i="1" s="1"/>
  <c r="C1006" i="1"/>
  <c r="H1006" i="1" s="1"/>
  <c r="G1005" i="1"/>
  <c r="D1005" i="1"/>
  <c r="C1005" i="1"/>
  <c r="H1005" i="1" s="1"/>
  <c r="D1004" i="1"/>
  <c r="G1004" i="1" s="1"/>
  <c r="C1004" i="1"/>
  <c r="G1003" i="1"/>
  <c r="D1003" i="1"/>
  <c r="C1003" i="1"/>
  <c r="H1003" i="1" s="1"/>
  <c r="G1002" i="1"/>
  <c r="D1002" i="1"/>
  <c r="C1002" i="1"/>
  <c r="G1001" i="1"/>
  <c r="D1001" i="1"/>
  <c r="C1001" i="1"/>
  <c r="H1001" i="1" s="1"/>
  <c r="D1000" i="1"/>
  <c r="G1000" i="1" s="1"/>
  <c r="C1000" i="1"/>
  <c r="D999" i="1"/>
  <c r="G999" i="1" s="1"/>
  <c r="C999" i="1"/>
  <c r="D998" i="1"/>
  <c r="G998" i="1" s="1"/>
  <c r="C998" i="1"/>
  <c r="D997" i="1"/>
  <c r="G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89" i="1"/>
  <c r="G989" i="1" s="1"/>
  <c r="C989" i="1"/>
  <c r="D988" i="1"/>
  <c r="G988" i="1" s="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G648" i="1" s="1"/>
  <c r="C648" i="1"/>
  <c r="H647" i="1"/>
  <c r="G647" i="1"/>
  <c r="D647" i="1"/>
  <c r="C647" i="1"/>
  <c r="D646" i="1"/>
  <c r="H646" i="1" s="1"/>
  <c r="C646" i="1"/>
  <c r="D645" i="1"/>
  <c r="C645" i="1"/>
  <c r="D644" i="1"/>
  <c r="C644" i="1"/>
  <c r="D643" i="1"/>
  <c r="C643" i="1"/>
  <c r="H642" i="1"/>
  <c r="G642" i="1"/>
  <c r="D642" i="1"/>
  <c r="C642" i="1"/>
  <c r="H641" i="1"/>
  <c r="G641" i="1"/>
  <c r="D641" i="1"/>
  <c r="C641"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D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D365" i="1"/>
  <c r="G365" i="1" s="1"/>
  <c r="C365" i="1"/>
  <c r="H365" i="1" s="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D354" i="1"/>
  <c r="G354" i="1" s="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D208" i="1"/>
  <c r="H208" i="1" s="1"/>
  <c r="C208" i="1"/>
  <c r="D207" i="1"/>
  <c r="G207" i="1" s="1"/>
  <c r="C207" i="1"/>
  <c r="H207"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D190" i="1"/>
  <c r="C190" i="1"/>
  <c r="H190" i="1" s="1"/>
  <c r="D189" i="1"/>
  <c r="C189" i="1"/>
  <c r="H189" i="1" s="1"/>
  <c r="D188" i="1"/>
  <c r="C188" i="1"/>
  <c r="H188" i="1" s="1"/>
  <c r="D187" i="1"/>
  <c r="C187" i="1"/>
  <c r="D186" i="1"/>
  <c r="C186" i="1"/>
  <c r="H186" i="1" s="1"/>
  <c r="D185" i="1"/>
  <c r="C185" i="1"/>
  <c r="D184" i="1"/>
  <c r="C184" i="1"/>
  <c r="H184" i="1" s="1"/>
  <c r="D183" i="1"/>
  <c r="C183" i="1"/>
  <c r="H183" i="1" s="1"/>
  <c r="D182" i="1"/>
  <c r="C182" i="1"/>
  <c r="H182" i="1" s="1"/>
  <c r="D181" i="1"/>
  <c r="C181" i="1"/>
  <c r="D180" i="1"/>
  <c r="C180" i="1"/>
  <c r="H180" i="1" s="1"/>
  <c r="D179" i="1"/>
  <c r="C179" i="1"/>
  <c r="H179" i="1" s="1"/>
  <c r="D178" i="1"/>
  <c r="C178" i="1"/>
  <c r="H178" i="1" s="1"/>
  <c r="D177" i="1"/>
  <c r="C177" i="1"/>
  <c r="D176" i="1"/>
  <c r="C176" i="1"/>
  <c r="D175" i="1"/>
  <c r="C175" i="1"/>
  <c r="D174" i="1"/>
  <c r="C174" i="1"/>
  <c r="H174" i="1" s="1"/>
  <c r="C173" i="1"/>
  <c r="D172" i="1"/>
  <c r="C172" i="1"/>
  <c r="H172" i="1" s="1"/>
  <c r="D171" i="1"/>
  <c r="C171" i="1"/>
  <c r="H171" i="1" s="1"/>
  <c r="D170" i="1"/>
  <c r="C170" i="1"/>
  <c r="H170" i="1" s="1"/>
  <c r="D169" i="1"/>
  <c r="C169" i="1"/>
  <c r="D168" i="1"/>
  <c r="C168" i="1"/>
  <c r="H168" i="1" s="1"/>
  <c r="D167" i="1"/>
  <c r="C167" i="1"/>
  <c r="H167" i="1" s="1"/>
  <c r="D166" i="1"/>
  <c r="C166" i="1"/>
  <c r="H166" i="1" s="1"/>
  <c r="C165" i="1"/>
  <c r="D164" i="1"/>
  <c r="C164" i="1"/>
  <c r="H164" i="1" s="1"/>
  <c r="D163" i="1"/>
  <c r="C163" i="1"/>
  <c r="H163" i="1" s="1"/>
  <c r="D162" i="1"/>
  <c r="C162" i="1"/>
  <c r="H162" i="1" s="1"/>
  <c r="D161" i="1"/>
  <c r="C161" i="1"/>
  <c r="C160" i="1"/>
  <c r="D158" i="1"/>
  <c r="C158" i="1"/>
  <c r="H158" i="1" s="1"/>
  <c r="D157" i="1"/>
  <c r="C157" i="1"/>
  <c r="D156" i="1"/>
  <c r="C156" i="1"/>
  <c r="H156" i="1" s="1"/>
  <c r="D155" i="1"/>
  <c r="C155" i="1"/>
  <c r="H154" i="1"/>
  <c r="D154" i="1"/>
  <c r="G154" i="1" s="1"/>
  <c r="C154" i="1"/>
  <c r="H153" i="1"/>
  <c r="G153" i="1"/>
  <c r="D153" i="1"/>
  <c r="C153" i="1"/>
  <c r="H152" i="1"/>
  <c r="G152" i="1"/>
  <c r="D152" i="1"/>
  <c r="C152" i="1"/>
  <c r="H151" i="1"/>
  <c r="G151" i="1"/>
  <c r="D151" i="1"/>
  <c r="C151" i="1"/>
  <c r="D150" i="1"/>
  <c r="H150" i="1" s="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G131" i="1" s="1"/>
  <c r="C131" i="1"/>
  <c r="D130" i="1"/>
  <c r="G130" i="1" s="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264" i="1" l="1"/>
  <c r="G1228" i="1"/>
  <c r="E245" i="5"/>
  <c r="D1222" i="1" s="1"/>
  <c r="C1576" i="1"/>
  <c r="F216" i="9"/>
  <c r="B216" i="9" s="1"/>
  <c r="I31" i="3"/>
  <c r="D1469" i="1"/>
  <c r="G1469" i="1" s="1"/>
  <c r="H1469" i="1"/>
  <c r="J1471" i="1"/>
  <c r="G1471" i="1"/>
  <c r="G1299" i="1"/>
  <c r="D173" i="1"/>
  <c r="H173" i="1" s="1"/>
  <c r="E45" i="9"/>
  <c r="B45" i="9" s="1"/>
  <c r="G711" i="1"/>
  <c r="H648" i="1"/>
  <c r="E21" i="9"/>
  <c r="B21" i="9" s="1"/>
  <c r="G644" i="1"/>
  <c r="G643" i="1"/>
  <c r="G645" i="1"/>
  <c r="G646" i="1"/>
  <c r="F238" i="5"/>
  <c r="G1034" i="1"/>
  <c r="G1036" i="1"/>
  <c r="H1025" i="1"/>
  <c r="H1028" i="1"/>
  <c r="H1023" i="1"/>
  <c r="G1012" i="1"/>
  <c r="G1007" i="1"/>
  <c r="G1008" i="1"/>
  <c r="H1002" i="1"/>
  <c r="E12" i="5"/>
  <c r="D990" i="1" s="1"/>
  <c r="H1004" i="1"/>
  <c r="H1000" i="1"/>
  <c r="H999" i="1"/>
  <c r="F19" i="5"/>
  <c r="H998" i="1"/>
  <c r="H997" i="1"/>
  <c r="H989" i="1"/>
  <c r="E7" i="5"/>
  <c r="H988" i="1"/>
  <c r="G1156" i="1"/>
  <c r="G1154" i="1"/>
  <c r="G1155" i="1"/>
  <c r="F250" i="5"/>
  <c r="G1312" i="1"/>
  <c r="G1485" i="1"/>
  <c r="H1481" i="1"/>
  <c r="G1481" i="1"/>
  <c r="G1483" i="1"/>
  <c r="H1484" i="1"/>
  <c r="G1503" i="1"/>
  <c r="H1504" i="1"/>
  <c r="H1501" i="1"/>
  <c r="G1499" i="1"/>
  <c r="H1480" i="1"/>
  <c r="H289" i="1"/>
  <c r="H176" i="1"/>
  <c r="B214" i="9"/>
  <c r="H364" i="1"/>
  <c r="E363" i="4"/>
  <c r="D358" i="1" s="1"/>
  <c r="E351" i="4"/>
  <c r="H160" i="1"/>
  <c r="H161" i="1"/>
  <c r="E40" i="9"/>
  <c r="B40" i="9" s="1"/>
  <c r="B217" i="9"/>
  <c r="E196" i="4"/>
  <c r="D192" i="1" s="1"/>
  <c r="G208" i="1"/>
  <c r="F210" i="4"/>
  <c r="F188" i="4"/>
  <c r="H185" i="1"/>
  <c r="H187" i="1"/>
  <c r="E46" i="9"/>
  <c r="B46" i="9" s="1"/>
  <c r="E44" i="9"/>
  <c r="B44" i="9" s="1"/>
  <c r="F220" i="9"/>
  <c r="B220" i="9" s="1"/>
  <c r="H181" i="1"/>
  <c r="E41" i="9"/>
  <c r="B41" i="9" s="1"/>
  <c r="H177" i="1"/>
  <c r="E163" i="4"/>
  <c r="D159" i="1" s="1"/>
  <c r="G159" i="1" s="1"/>
  <c r="H175" i="1"/>
  <c r="H169" i="1"/>
  <c r="D165" i="1"/>
  <c r="H165" i="1" s="1"/>
  <c r="F169" i="4"/>
  <c r="H157" i="1"/>
  <c r="E152" i="4"/>
  <c r="H155" i="1"/>
  <c r="G150" i="1"/>
  <c r="F153" i="4"/>
  <c r="G132" i="1"/>
  <c r="H130" i="1"/>
  <c r="H131" i="1"/>
  <c r="F133" i="4"/>
  <c r="D245" i="5"/>
  <c r="G1215" i="1"/>
  <c r="G1216" i="1"/>
  <c r="G1217" i="1"/>
  <c r="D12" i="5"/>
  <c r="D7" i="5" s="1"/>
  <c r="H986" i="1"/>
  <c r="G986" i="1"/>
  <c r="E274" i="9"/>
  <c r="B274" i="9" s="1"/>
  <c r="H643" i="1"/>
  <c r="H644" i="1"/>
  <c r="H645" i="1"/>
  <c r="G289" i="1"/>
  <c r="C412" i="1"/>
  <c r="C206" i="1"/>
  <c r="D196" i="4"/>
  <c r="B221" i="9"/>
  <c r="B222" i="9"/>
  <c r="C159" i="1"/>
  <c r="G184" i="1"/>
  <c r="G185" i="1"/>
  <c r="G186" i="1"/>
  <c r="G187" i="1"/>
  <c r="G188" i="1"/>
  <c r="G189" i="1"/>
  <c r="G190" i="1"/>
  <c r="G191" i="1"/>
  <c r="G174" i="1"/>
  <c r="G175" i="1"/>
  <c r="G176" i="1"/>
  <c r="G177" i="1"/>
  <c r="G178" i="1"/>
  <c r="G179" i="1"/>
  <c r="G180" i="1"/>
  <c r="G181" i="1"/>
  <c r="G182" i="1"/>
  <c r="G183" i="1"/>
  <c r="E43" i="9"/>
  <c r="B43" i="9" s="1"/>
  <c r="G166" i="1"/>
  <c r="G167" i="1"/>
  <c r="G168" i="1"/>
  <c r="G169" i="1"/>
  <c r="G170" i="1"/>
  <c r="G171" i="1"/>
  <c r="G172" i="1"/>
  <c r="G160" i="1"/>
  <c r="G161" i="1"/>
  <c r="G162" i="1"/>
  <c r="G163" i="1"/>
  <c r="G164" i="1"/>
  <c r="G155" i="1"/>
  <c r="G156" i="1"/>
  <c r="G157" i="1"/>
  <c r="G158" i="1"/>
  <c r="E39" i="9"/>
  <c r="B39" i="9" s="1"/>
  <c r="C149" i="1"/>
  <c r="D152" i="4"/>
  <c r="C129" i="1"/>
  <c r="I1452" i="1"/>
  <c r="I1451" i="1"/>
  <c r="H1416" i="1"/>
  <c r="H1420" i="1"/>
  <c r="H1427" i="1"/>
  <c r="H1431" i="1"/>
  <c r="H1437" i="1"/>
  <c r="I1440" i="1"/>
  <c r="I1442" i="1"/>
  <c r="I1444" i="1"/>
  <c r="G1454" i="1"/>
  <c r="I1460" i="1"/>
  <c r="H1477" i="1"/>
  <c r="G1477" i="1"/>
  <c r="J1477" i="1"/>
  <c r="E6" i="4"/>
  <c r="E298" i="4"/>
  <c r="H1415" i="1"/>
  <c r="H1419" i="1"/>
  <c r="H1426" i="1"/>
  <c r="H1430" i="1"/>
  <c r="H1434" i="1"/>
  <c r="I1439" i="1"/>
  <c r="I1441" i="1"/>
  <c r="I1443" i="1"/>
  <c r="G1453" i="1"/>
  <c r="H1455" i="1"/>
  <c r="I1455" i="1" s="1"/>
  <c r="J1455" i="1"/>
  <c r="J1456" i="1"/>
  <c r="H1456" i="1"/>
  <c r="I1456" i="1" s="1"/>
  <c r="H1457" i="1"/>
  <c r="G1457" i="1"/>
  <c r="J1457" i="1"/>
  <c r="H1461" i="1"/>
  <c r="G1461" i="1"/>
  <c r="H1464" i="1"/>
  <c r="G1464" i="1"/>
  <c r="I1464" i="1" s="1"/>
  <c r="J1464" i="1"/>
  <c r="H1468" i="1"/>
  <c r="G1468" i="1"/>
  <c r="J1468" i="1"/>
  <c r="H1472" i="1"/>
  <c r="G1472" i="1"/>
  <c r="I1472" i="1" s="1"/>
  <c r="J1472" i="1"/>
  <c r="F7" i="4"/>
  <c r="H29" i="3"/>
  <c r="C1436" i="1"/>
  <c r="I1458" i="1"/>
  <c r="H1479" i="1"/>
  <c r="G1479" i="1"/>
  <c r="I1479" i="1" s="1"/>
  <c r="J1479" i="1"/>
  <c r="H1482" i="1"/>
  <c r="G1482" i="1"/>
  <c r="H1486" i="1"/>
  <c r="G1486" i="1"/>
  <c r="H1490" i="1"/>
  <c r="G1490" i="1"/>
  <c r="H1494" i="1"/>
  <c r="G1494" i="1"/>
  <c r="H1498" i="1"/>
  <c r="G1498" i="1"/>
  <c r="H1502" i="1"/>
  <c r="G1502" i="1"/>
  <c r="H1506" i="1"/>
  <c r="G1506" i="1"/>
  <c r="H1510" i="1"/>
  <c r="G1510" i="1"/>
  <c r="H1514" i="1"/>
  <c r="G1514" i="1"/>
  <c r="D298" i="4"/>
  <c r="H1417" i="1"/>
  <c r="H1421" i="1"/>
  <c r="H1424" i="1"/>
  <c r="H1428" i="1"/>
  <c r="H1432" i="1"/>
  <c r="H1438" i="1"/>
  <c r="J1446" i="1"/>
  <c r="H1446" i="1"/>
  <c r="I1446" i="1" s="1"/>
  <c r="H1447" i="1"/>
  <c r="I1447" i="1" s="1"/>
  <c r="J1447" i="1"/>
  <c r="J1448" i="1"/>
  <c r="H1448" i="1"/>
  <c r="I1448" i="1" s="1"/>
  <c r="H1449" i="1"/>
  <c r="I1449" i="1" s="1"/>
  <c r="J1449" i="1"/>
  <c r="J1450" i="1"/>
  <c r="H1450" i="1"/>
  <c r="I1450" i="1" s="1"/>
  <c r="H1451" i="1"/>
  <c r="J1451" i="1"/>
  <c r="J1452" i="1"/>
  <c r="H1452" i="1"/>
  <c r="H1459" i="1"/>
  <c r="G1459" i="1"/>
  <c r="I1459" i="1" s="1"/>
  <c r="J1459" i="1"/>
  <c r="H1462" i="1"/>
  <c r="G1462" i="1"/>
  <c r="I1462" i="1" s="1"/>
  <c r="J1462" i="1"/>
  <c r="H1466" i="1"/>
  <c r="G1466" i="1"/>
  <c r="J1466" i="1"/>
  <c r="H1474" i="1"/>
  <c r="G1474" i="1"/>
  <c r="J147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421" i="4"/>
  <c r="D420" i="4"/>
  <c r="F8" i="4"/>
  <c r="D50" i="4"/>
  <c r="D82" i="4"/>
  <c r="D106" i="4"/>
  <c r="F140" i="4"/>
  <c r="F164" i="4"/>
  <c r="D224" i="4"/>
  <c r="F268" i="4"/>
  <c r="F299" i="4"/>
  <c r="D311" i="4"/>
  <c r="F345" i="4"/>
  <c r="F351" i="4"/>
  <c r="D363" i="4"/>
  <c r="F397" i="4"/>
  <c r="F417" i="4"/>
  <c r="F422" i="4"/>
  <c r="F460" i="4"/>
  <c r="F530" i="4"/>
  <c r="D69" i="5"/>
  <c r="F70" i="5"/>
  <c r="F5" i="6"/>
  <c r="D35" i="6"/>
  <c r="F36" i="6"/>
  <c r="D89" i="6"/>
  <c r="E5" i="7"/>
  <c r="D43" i="8"/>
  <c r="H1458" i="1"/>
  <c r="H1460" i="1"/>
  <c r="H1463" i="1"/>
  <c r="I1463" i="1" s="1"/>
  <c r="H1465" i="1"/>
  <c r="I1465" i="1" s="1"/>
  <c r="H1467" i="1"/>
  <c r="I1467" i="1" s="1"/>
  <c r="H1471" i="1"/>
  <c r="I1471" i="1" s="1"/>
  <c r="H1473" i="1"/>
  <c r="I1473" i="1" s="1"/>
  <c r="H1476" i="1"/>
  <c r="I1476" i="1" s="1"/>
  <c r="H1478" i="1"/>
  <c r="I1478" i="1" s="1"/>
  <c r="E484" i="4"/>
  <c r="D478" i="1" s="1"/>
  <c r="G206" i="9"/>
  <c r="E206" i="9" s="1"/>
  <c r="B206" i="9" s="1"/>
  <c r="G198" i="9"/>
  <c r="E198" i="9" s="1"/>
  <c r="B198" i="9" s="1"/>
  <c r="D625" i="4"/>
  <c r="F8" i="5"/>
  <c r="D206" i="5"/>
  <c r="F207" i="5"/>
  <c r="H20" i="9"/>
  <c r="G20" i="9"/>
  <c r="E176" i="5"/>
  <c r="D237" i="5"/>
  <c r="F122" i="6"/>
  <c r="D114" i="6"/>
  <c r="G210" i="9"/>
  <c r="E210" i="9" s="1"/>
  <c r="B210" i="9" s="1"/>
  <c r="D643" i="4"/>
  <c r="E644" i="4"/>
  <c r="D638" i="1" s="1"/>
  <c r="F522" i="4"/>
  <c r="D567" i="4"/>
  <c r="E580" i="4"/>
  <c r="D574" i="1" s="1"/>
  <c r="F590" i="4"/>
  <c r="D580" i="4"/>
  <c r="D593" i="4"/>
  <c r="F594" i="4"/>
  <c r="E68" i="5"/>
  <c r="G291" i="9"/>
  <c r="E291" i="9" s="1"/>
  <c r="B291" i="9" s="1"/>
  <c r="F190" i="5"/>
  <c r="E35" i="6"/>
  <c r="E141" i="6" s="1"/>
  <c r="D129" i="6"/>
  <c r="F130" i="6"/>
  <c r="D42" i="8"/>
  <c r="G294" i="9" s="1"/>
  <c r="E294" i="9" s="1"/>
  <c r="E289" i="9"/>
  <c r="B289" i="9" s="1"/>
  <c r="D87" i="5"/>
  <c r="D176" i="5"/>
  <c r="E145" i="9"/>
  <c r="B145" i="9" s="1"/>
  <c r="B151" i="9"/>
  <c r="B159" i="9"/>
  <c r="G166" i="9"/>
  <c r="E166" i="9" s="1"/>
  <c r="B166" i="9" s="1"/>
  <c r="G168" i="9"/>
  <c r="E168" i="9" s="1"/>
  <c r="B168" i="9" s="1"/>
  <c r="G170" i="9"/>
  <c r="E170" i="9" s="1"/>
  <c r="B170" i="9" s="1"/>
  <c r="G172" i="9"/>
  <c r="E172" i="9" s="1"/>
  <c r="B172" i="9" s="1"/>
  <c r="G196" i="9"/>
  <c r="E196" i="9" s="1"/>
  <c r="B196" i="9" s="1"/>
  <c r="G204" i="9"/>
  <c r="E204" i="9" s="1"/>
  <c r="B204" i="9" s="1"/>
  <c r="L212" i="9"/>
  <c r="F212" i="9" s="1"/>
  <c r="B212" i="9" s="1"/>
  <c r="B63" i="9"/>
  <c r="E73" i="9"/>
  <c r="B73" i="9" s="1"/>
  <c r="E81" i="9"/>
  <c r="B81" i="9" s="1"/>
  <c r="E89" i="9"/>
  <c r="B89" i="9" s="1"/>
  <c r="E97" i="9"/>
  <c r="B97" i="9" s="1"/>
  <c r="E105" i="9"/>
  <c r="B105" i="9" s="1"/>
  <c r="E113" i="9"/>
  <c r="B113" i="9" s="1"/>
  <c r="E121" i="9"/>
  <c r="B121" i="9" s="1"/>
  <c r="B127" i="9"/>
  <c r="B143" i="9"/>
  <c r="G194" i="9"/>
  <c r="E194" i="9" s="1"/>
  <c r="B194" i="9" s="1"/>
  <c r="G202" i="9"/>
  <c r="E202" i="9" s="1"/>
  <c r="B202" i="9" s="1"/>
  <c r="E146" i="5"/>
  <c r="D1124" i="1" s="1"/>
  <c r="E287" i="9"/>
  <c r="B287"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65" i="9"/>
  <c r="H164"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4" i="9"/>
  <c r="E164" i="9" s="1"/>
  <c r="B164" i="9" s="1"/>
  <c r="G163" i="9"/>
  <c r="E163" i="9" s="1"/>
  <c r="B163" i="9" s="1"/>
  <c r="G162" i="9"/>
  <c r="E162" i="9" s="1"/>
  <c r="B162" i="9" s="1"/>
  <c r="G161" i="9"/>
  <c r="E161" i="9" s="1"/>
  <c r="B161" i="9" s="1"/>
  <c r="G160" i="9"/>
  <c r="E160" i="9" s="1"/>
  <c r="B160" i="9" s="1"/>
  <c r="I10" i="9"/>
  <c r="E69" i="9"/>
  <c r="B69" i="9" s="1"/>
  <c r="B79" i="9"/>
  <c r="B87" i="9"/>
  <c r="B95" i="9"/>
  <c r="B103" i="9"/>
  <c r="B111" i="9"/>
  <c r="B119" i="9"/>
  <c r="B135" i="9"/>
  <c r="E149" i="9"/>
  <c r="B149" i="9" s="1"/>
  <c r="B155" i="9"/>
  <c r="H165" i="9"/>
  <c r="G167" i="9"/>
  <c r="E167" i="9" s="1"/>
  <c r="B167" i="9" s="1"/>
  <c r="G169" i="9"/>
  <c r="E169" i="9" s="1"/>
  <c r="B169" i="9" s="1"/>
  <c r="G171" i="9"/>
  <c r="E171" i="9" s="1"/>
  <c r="B171" i="9" s="1"/>
  <c r="G173" i="9"/>
  <c r="E173" i="9" s="1"/>
  <c r="B173" i="9" s="1"/>
  <c r="G192" i="9"/>
  <c r="E192" i="9" s="1"/>
  <c r="B192" i="9" s="1"/>
  <c r="G200" i="9"/>
  <c r="E200" i="9" s="1"/>
  <c r="B200" i="9" s="1"/>
  <c r="G208" i="9"/>
  <c r="E208" i="9" s="1"/>
  <c r="B208" i="9" s="1"/>
  <c r="B213" i="9"/>
  <c r="F219" i="9"/>
  <c r="B219" i="9" s="1"/>
  <c r="F227" i="9"/>
  <c r="B227" i="9" s="1"/>
  <c r="F235" i="9"/>
  <c r="B235" i="9" s="1"/>
  <c r="F243" i="9"/>
  <c r="B243" i="9" s="1"/>
  <c r="F251" i="9"/>
  <c r="B251" i="9" s="1"/>
  <c r="B246" i="9"/>
  <c r="B261" i="9"/>
  <c r="B262" i="9"/>
  <c r="B269" i="9"/>
  <c r="B270" i="9"/>
  <c r="E279" i="9"/>
  <c r="B279" i="9" s="1"/>
  <c r="F215" i="9"/>
  <c r="B215" i="9" s="1"/>
  <c r="F223" i="9"/>
  <c r="B223" i="9" s="1"/>
  <c r="F231" i="9"/>
  <c r="B231" i="9" s="1"/>
  <c r="F239" i="9"/>
  <c r="B239" i="9" s="1"/>
  <c r="F247" i="9"/>
  <c r="B247" i="9" s="1"/>
  <c r="F255" i="9"/>
  <c r="B255" i="9" s="1"/>
  <c r="F263" i="9"/>
  <c r="B263" i="9" s="1"/>
  <c r="B268" i="9"/>
  <c r="F271" i="9"/>
  <c r="B271" i="9" s="1"/>
  <c r="B273" i="9"/>
  <c r="B281" i="9"/>
  <c r="E284" i="9"/>
  <c r="B284" i="9" s="1"/>
  <c r="E237" i="5" l="1"/>
  <c r="G1576" i="1"/>
  <c r="H1576" i="1"/>
  <c r="G173" i="1"/>
  <c r="I20" i="3"/>
  <c r="D985" i="1"/>
  <c r="F644" i="4"/>
  <c r="E350" i="4"/>
  <c r="D345" i="1" s="1"/>
  <c r="D346" i="1"/>
  <c r="F163" i="4"/>
  <c r="H159" i="1"/>
  <c r="G165" i="1"/>
  <c r="E151" i="4"/>
  <c r="D148" i="1"/>
  <c r="F245" i="5"/>
  <c r="C1222" i="1"/>
  <c r="F12" i="5"/>
  <c r="C990" i="1"/>
  <c r="B191" i="9"/>
  <c r="H412" i="1"/>
  <c r="G412" i="1"/>
  <c r="F196" i="4"/>
  <c r="C192" i="1"/>
  <c r="G206" i="1"/>
  <c r="H206" i="1"/>
  <c r="F152" i="4"/>
  <c r="C148" i="1"/>
  <c r="H149" i="1"/>
  <c r="G149" i="1"/>
  <c r="E20" i="9"/>
  <c r="B20" i="9" s="1"/>
  <c r="H129" i="1"/>
  <c r="G129" i="1"/>
  <c r="I28" i="3"/>
  <c r="D1435" i="1"/>
  <c r="B294" i="9"/>
  <c r="I21" i="3"/>
  <c r="D1046" i="1"/>
  <c r="I22" i="3"/>
  <c r="D1153" i="1"/>
  <c r="F224" i="4"/>
  <c r="C220" i="1"/>
  <c r="F298" i="4"/>
  <c r="C293" i="1"/>
  <c r="D293" i="1"/>
  <c r="H1124" i="1"/>
  <c r="G1124" i="1"/>
  <c r="H638" i="1"/>
  <c r="G638" i="1"/>
  <c r="F114" i="6"/>
  <c r="H27" i="3"/>
  <c r="C1408" i="1"/>
  <c r="F7" i="5"/>
  <c r="D6" i="5"/>
  <c r="H20" i="3"/>
  <c r="C985" i="1"/>
  <c r="G478" i="1"/>
  <c r="H478" i="1"/>
  <c r="F89" i="6"/>
  <c r="C1383" i="1"/>
  <c r="D141" i="6"/>
  <c r="F311" i="4"/>
  <c r="C306" i="1"/>
  <c r="F50" i="4"/>
  <c r="C46" i="1"/>
  <c r="H1436" i="1"/>
  <c r="I16" i="3"/>
  <c r="E412" i="4"/>
  <c r="D2" i="1"/>
  <c r="F87" i="5"/>
  <c r="C1065" i="1"/>
  <c r="I25" i="3"/>
  <c r="D1329" i="1"/>
  <c r="I29" i="3"/>
  <c r="D1436" i="1"/>
  <c r="G1436" i="1" s="1"/>
  <c r="F69" i="5"/>
  <c r="D68" i="5"/>
  <c r="C1047" i="1"/>
  <c r="F82" i="4"/>
  <c r="C78" i="1"/>
  <c r="D6" i="4"/>
  <c r="E165" i="9"/>
  <c r="B165" i="9" s="1"/>
  <c r="F593" i="4"/>
  <c r="C587" i="1"/>
  <c r="F567" i="4"/>
  <c r="C561" i="1"/>
  <c r="F643" i="4"/>
  <c r="C637" i="1"/>
  <c r="G292" i="9"/>
  <c r="E292" i="9" s="1"/>
  <c r="B292" i="9" s="1"/>
  <c r="F206" i="5"/>
  <c r="C1183" i="1"/>
  <c r="F625" i="4"/>
  <c r="C619" i="1"/>
  <c r="F363" i="4"/>
  <c r="C358" i="1"/>
  <c r="I1466" i="1"/>
  <c r="E420" i="4"/>
  <c r="E528" i="4"/>
  <c r="K1432" i="9"/>
  <c r="G295" i="9"/>
  <c r="E295" i="9" s="1"/>
  <c r="B295" i="9" s="1"/>
  <c r="I34" i="3"/>
  <c r="C1517" i="1"/>
  <c r="F176" i="5"/>
  <c r="H22" i="3"/>
  <c r="D175" i="5"/>
  <c r="C1153" i="1"/>
  <c r="F129" i="6"/>
  <c r="C1423" i="1"/>
  <c r="F580" i="4"/>
  <c r="C574" i="1"/>
  <c r="D528" i="4"/>
  <c r="D151" i="4"/>
  <c r="F237" i="5"/>
  <c r="H23" i="3"/>
  <c r="C1214" i="1"/>
  <c r="E6" i="5"/>
  <c r="I35" i="3"/>
  <c r="C1518" i="1"/>
  <c r="F35" i="6"/>
  <c r="H25" i="3"/>
  <c r="C1329" i="1"/>
  <c r="F106" i="4"/>
  <c r="C102" i="1"/>
  <c r="F420" i="4"/>
  <c r="C414" i="1"/>
  <c r="I1474" i="1"/>
  <c r="G297" i="9"/>
  <c r="E297" i="9" s="1"/>
  <c r="I1468" i="1"/>
  <c r="I1457" i="1"/>
  <c r="D350" i="4"/>
  <c r="I1477" i="1"/>
  <c r="I23" i="3" l="1"/>
  <c r="D1214" i="1"/>
  <c r="E175" i="5"/>
  <c r="D1152" i="1" s="1"/>
  <c r="E293" i="9"/>
  <c r="G346" i="1"/>
  <c r="H346" i="1"/>
  <c r="E407" i="4"/>
  <c r="D402" i="1" s="1"/>
  <c r="E408" i="4"/>
  <c r="D403" i="1" s="1"/>
  <c r="D147" i="1"/>
  <c r="I17" i="3"/>
  <c r="E289" i="4"/>
  <c r="H1222" i="1"/>
  <c r="G1222" i="1"/>
  <c r="G990" i="1"/>
  <c r="H990" i="1"/>
  <c r="G192" i="1"/>
  <c r="H192" i="1"/>
  <c r="H148" i="1"/>
  <c r="G148" i="1"/>
  <c r="G78" i="1"/>
  <c r="H78" i="1"/>
  <c r="G282" i="9"/>
  <c r="E282" i="9" s="1"/>
  <c r="B282" i="9" s="1"/>
  <c r="G276" i="9"/>
  <c r="F6" i="5"/>
  <c r="C984" i="1"/>
  <c r="H1408" i="1"/>
  <c r="G1408" i="1"/>
  <c r="H1518" i="1"/>
  <c r="G1518" i="1"/>
  <c r="G574" i="1"/>
  <c r="H574" i="1"/>
  <c r="H1153" i="1"/>
  <c r="G1153" i="1"/>
  <c r="H1517" i="1"/>
  <c r="G1517" i="1"/>
  <c r="H11" i="3"/>
  <c r="E636" i="4"/>
  <c r="D630" i="1" s="1"/>
  <c r="D522" i="1"/>
  <c r="G561" i="1"/>
  <c r="H561" i="1"/>
  <c r="H1065" i="1"/>
  <c r="G1065" i="1"/>
  <c r="E639" i="4"/>
  <c r="D407" i="1"/>
  <c r="G46" i="1"/>
  <c r="H46" i="1"/>
  <c r="F141" i="6"/>
  <c r="H28" i="3"/>
  <c r="C1435" i="1"/>
  <c r="G293" i="1"/>
  <c r="H293" i="1"/>
  <c r="G299" i="9"/>
  <c r="E299" i="9" s="1"/>
  <c r="D636" i="4"/>
  <c r="F528" i="4"/>
  <c r="C522" i="1"/>
  <c r="H358" i="1"/>
  <c r="G358" i="1"/>
  <c r="B297" i="9"/>
  <c r="E296" i="9"/>
  <c r="I10" i="3" s="1"/>
  <c r="H1329" i="1"/>
  <c r="G1329" i="1"/>
  <c r="H9" i="3"/>
  <c r="F175" i="5"/>
  <c r="C1152" i="1"/>
  <c r="E635" i="4"/>
  <c r="D629" i="1" s="1"/>
  <c r="D414" i="1"/>
  <c r="G414" i="1" s="1"/>
  <c r="G619" i="1"/>
  <c r="H619" i="1"/>
  <c r="H1047" i="1"/>
  <c r="G1047" i="1"/>
  <c r="H1383" i="1"/>
  <c r="G1383" i="1"/>
  <c r="H985" i="1"/>
  <c r="G985" i="1"/>
  <c r="G102" i="1"/>
  <c r="H102" i="1"/>
  <c r="H1214" i="1"/>
  <c r="G1214" i="1"/>
  <c r="H1183" i="1"/>
  <c r="G1183" i="1"/>
  <c r="G220" i="1"/>
  <c r="H220" i="1"/>
  <c r="D408" i="4"/>
  <c r="F350" i="4"/>
  <c r="C345" i="1"/>
  <c r="D635" i="4"/>
  <c r="H276" i="9"/>
  <c r="D984" i="1"/>
  <c r="H17" i="3"/>
  <c r="D289" i="4"/>
  <c r="F151" i="4"/>
  <c r="C147" i="1"/>
  <c r="G1423" i="1"/>
  <c r="H1423" i="1"/>
  <c r="G637" i="1"/>
  <c r="H637" i="1"/>
  <c r="G587" i="1"/>
  <c r="H587" i="1"/>
  <c r="D412" i="4"/>
  <c r="F6" i="4"/>
  <c r="H16" i="3"/>
  <c r="D290" i="4"/>
  <c r="C2" i="1"/>
  <c r="F68" i="5"/>
  <c r="H21" i="3"/>
  <c r="C1046" i="1"/>
  <c r="G306" i="1"/>
  <c r="H306" i="1"/>
  <c r="E19" i="9"/>
  <c r="D407" i="4"/>
  <c r="E276" i="9" l="1"/>
  <c r="E275" i="9" s="1"/>
  <c r="E413" i="4"/>
  <c r="E291" i="4"/>
  <c r="D287" i="1" s="1"/>
  <c r="E290" i="4"/>
  <c r="D286" i="1" s="1"/>
  <c r="D285" i="1"/>
  <c r="E298" i="9"/>
  <c r="B299" i="9"/>
  <c r="N3" i="9"/>
  <c r="I11" i="3"/>
  <c r="H1152" i="1"/>
  <c r="G1152" i="1"/>
  <c r="K3" i="9"/>
  <c r="I9" i="3"/>
  <c r="D633" i="1"/>
  <c r="H414" i="1"/>
  <c r="H8" i="3"/>
  <c r="H984" i="1"/>
  <c r="G984" i="1"/>
  <c r="H345" i="1"/>
  <c r="G345" i="1"/>
  <c r="G147" i="1"/>
  <c r="H147" i="1"/>
  <c r="G522" i="1"/>
  <c r="H522" i="1"/>
  <c r="H2" i="1"/>
  <c r="G2" i="1"/>
  <c r="D639" i="4"/>
  <c r="F412" i="4"/>
  <c r="C407" i="1"/>
  <c r="F408" i="4"/>
  <c r="C403" i="1"/>
  <c r="F407" i="4"/>
  <c r="C402" i="1"/>
  <c r="H1046" i="1"/>
  <c r="G1046" i="1"/>
  <c r="C286" i="1"/>
  <c r="D291" i="4"/>
  <c r="F289" i="4"/>
  <c r="D413" i="4"/>
  <c r="C285" i="1"/>
  <c r="F635" i="4"/>
  <c r="C629" i="1"/>
  <c r="F636" i="4"/>
  <c r="C630" i="1"/>
  <c r="G1435" i="1"/>
  <c r="H1435" i="1"/>
  <c r="B276" i="9" l="1"/>
  <c r="F290" i="4"/>
  <c r="E414" i="4"/>
  <c r="D409" i="1" s="1"/>
  <c r="E640" i="4"/>
  <c r="E415" i="4"/>
  <c r="D410" i="1" s="1"/>
  <c r="D408" i="1"/>
  <c r="D640" i="4"/>
  <c r="D415" i="4"/>
  <c r="F413" i="4"/>
  <c r="C408" i="1"/>
  <c r="H630" i="1"/>
  <c r="G630" i="1"/>
  <c r="H629" i="1"/>
  <c r="G629" i="1"/>
  <c r="G403" i="1"/>
  <c r="H403" i="1"/>
  <c r="D414" i="4"/>
  <c r="F291" i="4"/>
  <c r="C287" i="1"/>
  <c r="D641" i="4"/>
  <c r="F639" i="4"/>
  <c r="C633" i="1"/>
  <c r="M3" i="9"/>
  <c r="I8" i="3"/>
  <c r="G285" i="1"/>
  <c r="H285" i="1"/>
  <c r="G286" i="1"/>
  <c r="H286" i="1"/>
  <c r="G402" i="1"/>
  <c r="H402" i="1"/>
  <c r="G407" i="1"/>
  <c r="H407" i="1"/>
  <c r="D634" i="1" l="1"/>
  <c r="E642" i="4"/>
  <c r="E641" i="4"/>
  <c r="G408" i="1"/>
  <c r="H408" i="1"/>
  <c r="F414" i="4"/>
  <c r="C409" i="1"/>
  <c r="C635" i="1"/>
  <c r="F415" i="4"/>
  <c r="C410" i="1"/>
  <c r="H633" i="1"/>
  <c r="G633" i="1"/>
  <c r="G287" i="1"/>
  <c r="H287" i="1"/>
  <c r="D642" i="4"/>
  <c r="D645" i="4" s="1"/>
  <c r="F640" i="4"/>
  <c r="C634" i="1"/>
  <c r="E645" i="4" l="1"/>
  <c r="D635" i="1"/>
  <c r="H635" i="1" s="1"/>
  <c r="F641" i="4"/>
  <c r="D636" i="1"/>
  <c r="E646" i="4"/>
  <c r="G409" i="1"/>
  <c r="H409" i="1"/>
  <c r="G634" i="1"/>
  <c r="H634" i="1"/>
  <c r="G410" i="1"/>
  <c r="H410" i="1"/>
  <c r="F645" i="4"/>
  <c r="H18" i="3"/>
  <c r="C639" i="1"/>
  <c r="D646" i="4"/>
  <c r="F642" i="4"/>
  <c r="C636" i="1"/>
  <c r="G635" i="1"/>
  <c r="D640" i="1" l="1"/>
  <c r="I19" i="3"/>
  <c r="I18" i="3"/>
  <c r="D639" i="1"/>
  <c r="G639" i="1" s="1"/>
  <c r="H636" i="1"/>
  <c r="G636" i="1"/>
  <c r="H7" i="3"/>
  <c r="F646" i="4"/>
  <c r="H19" i="3"/>
  <c r="C640" i="1"/>
  <c r="H639" i="1" l="1"/>
  <c r="J3" i="9"/>
  <c r="I7" i="3"/>
  <c r="H640" i="1"/>
  <c r="G640" i="1"/>
  <c r="M272" i="9" l="1"/>
  <c r="L272" i="9"/>
  <c r="H18" i="9"/>
  <c r="G18" i="9"/>
  <c r="K9" i="9"/>
  <c r="L15" i="9"/>
  <c r="K10" i="9"/>
  <c r="G16" i="9"/>
  <c r="I5" i="9"/>
  <c r="K11" i="9"/>
  <c r="H16" i="9"/>
  <c r="I6" i="9"/>
  <c r="K12" i="9"/>
  <c r="G17" i="9"/>
  <c r="K13" i="9"/>
  <c r="M15" i="9"/>
  <c r="I9" i="9"/>
  <c r="G15" i="9"/>
  <c r="L16" i="9"/>
  <c r="K5" i="9"/>
  <c r="J10" i="9"/>
  <c r="M16" i="9"/>
  <c r="K6" i="9"/>
  <c r="J11" i="9"/>
  <c r="I17" i="9"/>
  <c r="K7" i="9"/>
  <c r="J12" i="9"/>
  <c r="J17" i="9"/>
  <c r="K8" i="9"/>
  <c r="J13" i="9"/>
  <c r="J5" i="9"/>
  <c r="J6" i="9"/>
  <c r="I11" i="9"/>
  <c r="H17" i="9"/>
  <c r="J7" i="9"/>
  <c r="I12" i="9"/>
  <c r="J8" i="9"/>
  <c r="I13" i="9"/>
  <c r="J9" i="9"/>
  <c r="H15" i="9"/>
  <c r="I7" i="9"/>
  <c r="I8" i="9"/>
  <c r="E8" i="9" l="1"/>
  <c r="B8" i="9" s="1"/>
  <c r="E12" i="9"/>
  <c r="B12" i="9" s="1"/>
  <c r="E16" i="9"/>
  <c r="E18" i="9"/>
  <c r="B18" i="9" s="1"/>
  <c r="F272" i="9"/>
  <c r="B272" i="9" s="1"/>
  <c r="E13" i="9"/>
  <c r="B13" i="9" s="1"/>
  <c r="E15" i="9"/>
  <c r="F15" i="9"/>
  <c r="E10" i="9"/>
  <c r="B10" i="9" s="1"/>
  <c r="E9" i="9"/>
  <c r="B9" i="9" s="1"/>
  <c r="E7" i="9"/>
  <c r="B7" i="9" s="1"/>
  <c r="E6" i="9"/>
  <c r="B6" i="9" s="1"/>
  <c r="F16" i="9"/>
  <c r="F19" i="9"/>
  <c r="E17" i="9"/>
  <c r="B17" i="9" s="1"/>
  <c r="E11" i="9"/>
  <c r="B11" i="9" s="1"/>
  <c r="E5" i="9"/>
  <c r="B16" i="9" l="1"/>
  <c r="F14" i="9"/>
  <c r="F3" i="9" s="1"/>
  <c r="B15" i="9"/>
  <c r="E14" i="9"/>
  <c r="E4" i="9"/>
  <c r="B5" i="9"/>
  <c r="E3" i="9" l="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<sst xmlns="http://schemas.openxmlformats.org/spreadsheetml/2006/main" count="4314" uniqueCount="3394">
  <si>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</si>
  <si>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</si>
  <si>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</si>
  <si>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</si>
  <si>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</si>
  <si>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</si>
  <si>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</si>
  <si>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</si>
  <si>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</si>
  <si>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</si>
  <si>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</si>
  <si>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</si>
  <si>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</si>
  <si>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</si>
  <si>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</si>
  <si>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</si>
  <si>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</si>
  <si>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</si>
  <si>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</si>
  <si>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</si>
  <si>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</si>
  <si>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</si>
  <si>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</si>
  <si>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</si>
  <si>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</si>
  <si>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</si>
  <si>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</si>
  <si>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</si>
  <si>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</si>
  <si>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</si>
  <si>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</si>
  <si>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AGENCIJA ZA ISTRAŽIVANJE NESREĆA U ZRAČNOM, POMORSKOM I ŽELJEZNIČKOM PROMETU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</si>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</sst>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8"/>
      </left>
      <right style="thin">
        <color indexed="8"/>
      </right>
      <top style="thin">
        <color indexed="22"/>
      </top>
      <bottom style="thin">
        <color indexed="22"/>
      </bottom>
      <diagonal/>
    </border>
    <border>
      <left style="thin">
        <color indexed="18"/>
      </left>
      <right style="thin">
        <color indexed="18"/>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center" shrinkToFit="1"/>
      <protection locked="0"/>
    </xf>
    <xf numFmtId="3" fontId="72" fillId="0" borderId="109"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6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3201949</v>
      </c>
      <c r="D2" s="6">
        <f>'PR-RAS'!E6</f>
        <v>3790146.04</v>
      </c>
      <c r="E2" s="6">
        <v>0</v>
      </c>
      <c r="F2" s="6">
        <v>0</v>
      </c>
      <c r="G2" s="7">
        <f t="shared" ref="G2:G264" si="0">(B2/1000)*(C2*1+D2*2)</f>
        <v>10782.24108</v>
      </c>
      <c r="H2" s="7">
        <f t="shared" ref="H2:H264" si="1">ABS(C2-ROUND(C2,0))+ABS(D2-ROUND(D2,0))</f>
        <v>4.0000000037252903E-2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3201949</v>
      </c>
      <c r="D129" s="1">
        <f>'PR-RAS'!E133</f>
        <v>3790146.04</v>
      </c>
      <c r="E129" s="1">
        <v>0</v>
      </c>
      <c r="F129" s="1">
        <v>0</v>
      </c>
      <c r="G129" s="2">
        <f t="shared" si="0"/>
        <v>1380126.85824</v>
      </c>
      <c r="H129" s="2">
        <f t="shared" si="1"/>
        <v>4.0000000037252903E-2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3201949</v>
      </c>
      <c r="D130" s="1">
        <f>'PR-RAS'!E134</f>
        <v>3790146.04</v>
      </c>
      <c r="E130" s="1">
        <v>0</v>
      </c>
      <c r="F130" s="1">
        <v>0</v>
      </c>
      <c r="G130" s="2">
        <f t="shared" si="0"/>
        <v>1390909.09932</v>
      </c>
      <c r="H130" s="2">
        <f t="shared" si="1"/>
        <v>4.0000000037252903E-2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3201949</v>
      </c>
      <c r="D131" s="1">
        <f>'PR-RAS'!E135</f>
        <v>3749788.54</v>
      </c>
      <c r="E131" s="1">
        <v>0</v>
      </c>
      <c r="F131" s="1">
        <v>0</v>
      </c>
      <c r="G131" s="2">
        <f t="shared" si="0"/>
        <v>1391198.3904000001</v>
      </c>
      <c r="H131" s="2">
        <f t="shared" si="1"/>
        <v>0.4599999999627471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40357.5</v>
      </c>
      <c r="E132" s="1">
        <v>0</v>
      </c>
      <c r="F132" s="1">
        <v>0</v>
      </c>
      <c r="G132" s="2">
        <f t="shared" si="0"/>
        <v>10573.665000000001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3189488</v>
      </c>
      <c r="D147" s="1">
        <f>'PR-RAS'!E151</f>
        <v>3776991.39</v>
      </c>
      <c r="E147" s="1">
        <v>0</v>
      </c>
      <c r="F147" s="1">
        <v>0</v>
      </c>
      <c r="G147" s="2">
        <f t="shared" si="0"/>
        <v>1568546.7338800002</v>
      </c>
      <c r="H147" s="2">
        <f t="shared" si="1"/>
        <v>0.39000000013038516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2244176</v>
      </c>
      <c r="D148" s="1">
        <f>'PR-RAS'!E152</f>
        <v>2534651.19</v>
      </c>
      <c r="E148" s="1">
        <v>0</v>
      </c>
      <c r="F148" s="1">
        <v>0</v>
      </c>
      <c r="G148" s="2">
        <f t="shared" si="0"/>
        <v>1075081.32186</v>
      </c>
      <c r="H148" s="2">
        <f t="shared" si="1"/>
        <v>0.18999999994412065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1576296</v>
      </c>
      <c r="D149" s="1">
        <f>'PR-RAS'!E153</f>
        <v>1706094.48</v>
      </c>
      <c r="E149" s="1">
        <v>0</v>
      </c>
      <c r="F149" s="1">
        <v>0</v>
      </c>
      <c r="G149" s="2">
        <f t="shared" si="0"/>
        <v>738295.77408</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1576296</v>
      </c>
      <c r="D150" s="1">
        <f>'PR-RAS'!E154</f>
        <v>1706094.48</v>
      </c>
      <c r="E150" s="1">
        <v>0</v>
      </c>
      <c r="F150" s="1">
        <v>0</v>
      </c>
      <c r="G150" s="2">
        <f t="shared" si="0"/>
        <v>743284.25903999992</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40663</v>
      </c>
      <c r="D154" s="1">
        <f>'PR-RAS'!E158</f>
        <v>50151</v>
      </c>
      <c r="E154" s="1">
        <v>0</v>
      </c>
      <c r="F154" s="1">
        <v>0</v>
      </c>
      <c r="G154" s="2">
        <f t="shared" si="0"/>
        <v>21567.645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627217</v>
      </c>
      <c r="D155" s="1">
        <f>'PR-RAS'!E159</f>
        <v>778405.71</v>
      </c>
      <c r="E155" s="1">
        <v>0</v>
      </c>
      <c r="F155" s="1">
        <v>0</v>
      </c>
      <c r="G155" s="2">
        <f t="shared" si="0"/>
        <v>336340.37667999999</v>
      </c>
      <c r="H155" s="2">
        <f t="shared" si="1"/>
        <v>0.2900000000372529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315131</v>
      </c>
      <c r="D156" s="1">
        <f>'PR-RAS'!E160</f>
        <v>388632.48</v>
      </c>
      <c r="E156" s="1">
        <v>0</v>
      </c>
      <c r="F156" s="1">
        <v>0</v>
      </c>
      <c r="G156" s="2">
        <f t="shared" si="0"/>
        <v>169321.3738</v>
      </c>
      <c r="H156" s="2">
        <f t="shared" si="1"/>
        <v>0.47999999998137355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312086</v>
      </c>
      <c r="D157" s="1">
        <f>'PR-RAS'!E161</f>
        <v>389773.23</v>
      </c>
      <c r="E157" s="1">
        <v>0</v>
      </c>
      <c r="F157" s="1">
        <v>0</v>
      </c>
      <c r="G157" s="2">
        <f t="shared" si="0"/>
        <v>170294.66376</v>
      </c>
      <c r="H157" s="2">
        <f t="shared" si="1"/>
        <v>0.22999999998137355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945137</v>
      </c>
      <c r="D159" s="1">
        <f>'PR-RAS'!E163</f>
        <v>1240879.2400000002</v>
      </c>
      <c r="E159" s="1">
        <v>0</v>
      </c>
      <c r="F159" s="1">
        <v>0</v>
      </c>
      <c r="G159" s="2">
        <f t="shared" si="0"/>
        <v>541449.4858400001</v>
      </c>
      <c r="H159" s="2">
        <f t="shared" si="1"/>
        <v>0.24000000022351742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48452</v>
      </c>
      <c r="D160" s="1">
        <f>'PR-RAS'!E164</f>
        <v>189338.59000000003</v>
      </c>
      <c r="E160" s="1">
        <v>0</v>
      </c>
      <c r="F160" s="1">
        <v>0</v>
      </c>
      <c r="G160" s="2">
        <f t="shared" si="0"/>
        <v>67913.53962000001</v>
      </c>
      <c r="H160" s="2">
        <f t="shared" si="1"/>
        <v>0.40999999997438863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12363</v>
      </c>
      <c r="D161" s="1">
        <f>'PR-RAS'!E165</f>
        <v>110982.49</v>
      </c>
      <c r="E161" s="1">
        <v>0</v>
      </c>
      <c r="F161" s="1">
        <v>0</v>
      </c>
      <c r="G161" s="2">
        <f t="shared" si="0"/>
        <v>37492.476800000004</v>
      </c>
      <c r="H161" s="2">
        <f t="shared" si="1"/>
        <v>0.49000000000523869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36089</v>
      </c>
      <c r="D162" s="1">
        <f>'PR-RAS'!E166</f>
        <v>38509.269999999997</v>
      </c>
      <c r="E162" s="1">
        <v>0</v>
      </c>
      <c r="F162" s="1">
        <v>0</v>
      </c>
      <c r="G162" s="2">
        <f t="shared" si="0"/>
        <v>18210.31394</v>
      </c>
      <c r="H162" s="2">
        <f t="shared" si="1"/>
        <v>0.26999999999679858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39846.83</v>
      </c>
      <c r="E163" s="1">
        <v>0</v>
      </c>
      <c r="F163" s="1">
        <v>0</v>
      </c>
      <c r="G163" s="2">
        <f t="shared" si="0"/>
        <v>12910.372920000002</v>
      </c>
      <c r="H163" s="2">
        <f t="shared" si="1"/>
        <v>0.16999999999825377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64866</v>
      </c>
      <c r="D165" s="1">
        <f>'PR-RAS'!E169</f>
        <v>96958.109999999986</v>
      </c>
      <c r="E165" s="1">
        <v>0</v>
      </c>
      <c r="F165" s="1">
        <v>0</v>
      </c>
      <c r="G165" s="2">
        <f t="shared" si="0"/>
        <v>42440.284079999998</v>
      </c>
      <c r="H165" s="2">
        <f t="shared" si="1"/>
        <v>0.10999999998603016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603</v>
      </c>
      <c r="D166" s="1">
        <f>'PR-RAS'!E170</f>
        <v>22234.46</v>
      </c>
      <c r="E166" s="1">
        <v>0</v>
      </c>
      <c r="F166" s="1">
        <v>0</v>
      </c>
      <c r="G166" s="2">
        <f t="shared" si="0"/>
        <v>7436.8667999999998</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62984</v>
      </c>
      <c r="D168" s="1">
        <f>'PR-RAS'!E172</f>
        <v>58467.85</v>
      </c>
      <c r="E168" s="1">
        <v>0</v>
      </c>
      <c r="F168" s="1">
        <v>0</v>
      </c>
      <c r="G168" s="2">
        <f t="shared" si="0"/>
        <v>30046.589900000003</v>
      </c>
      <c r="H168" s="2">
        <f t="shared" si="1"/>
        <v>0.15000000000145519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6034.45</v>
      </c>
      <c r="E169" s="1">
        <v>0</v>
      </c>
      <c r="F169" s="1">
        <v>0</v>
      </c>
      <c r="G169" s="2">
        <f t="shared" si="0"/>
        <v>2027.5752</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1279</v>
      </c>
      <c r="D170" s="1">
        <f>'PR-RAS'!E174</f>
        <v>6332.15</v>
      </c>
      <c r="E170" s="1">
        <v>0</v>
      </c>
      <c r="F170" s="1">
        <v>0</v>
      </c>
      <c r="G170" s="2">
        <f t="shared" si="0"/>
        <v>2356.4177</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3889.2</v>
      </c>
      <c r="E172" s="1">
        <v>0</v>
      </c>
      <c r="F172" s="1">
        <v>0</v>
      </c>
      <c r="G172" s="2">
        <f t="shared" si="0"/>
        <v>1330.1064000000001</v>
      </c>
      <c r="H172" s="2">
        <f t="shared" si="1"/>
        <v>0.1999999999998181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764780</v>
      </c>
      <c r="D173" s="1">
        <f>'PR-RAS'!E177</f>
        <v>829835.71000000008</v>
      </c>
      <c r="E173" s="1">
        <v>0</v>
      </c>
      <c r="F173" s="1">
        <v>0</v>
      </c>
      <c r="G173" s="2">
        <f t="shared" si="0"/>
        <v>417005.64423999994</v>
      </c>
      <c r="H173" s="2">
        <f t="shared" si="1"/>
        <v>0.28999999992083758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37041</v>
      </c>
      <c r="D174" s="1">
        <f>'PR-RAS'!E178</f>
        <v>54737.69</v>
      </c>
      <c r="E174" s="1">
        <v>0</v>
      </c>
      <c r="F174" s="1">
        <v>0</v>
      </c>
      <c r="G174" s="2">
        <f t="shared" si="0"/>
        <v>25347.333739999998</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212121</v>
      </c>
      <c r="D175" s="1">
        <f>'PR-RAS'!E179</f>
        <v>196088.32000000001</v>
      </c>
      <c r="E175" s="1">
        <v>0</v>
      </c>
      <c r="F175" s="1">
        <v>0</v>
      </c>
      <c r="G175" s="2">
        <f t="shared" si="0"/>
        <v>105147.78936</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13390</v>
      </c>
      <c r="E176" s="1">
        <v>0</v>
      </c>
      <c r="F176" s="1">
        <v>0</v>
      </c>
      <c r="G176" s="2">
        <f t="shared" si="0"/>
        <v>4686.5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20205</v>
      </c>
      <c r="D177" s="1">
        <f>'PR-RAS'!E181</f>
        <v>26064.45</v>
      </c>
      <c r="E177" s="1">
        <v>0</v>
      </c>
      <c r="F177" s="1">
        <v>0</v>
      </c>
      <c r="G177" s="2">
        <f t="shared" si="0"/>
        <v>12730.766399999999</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264019</v>
      </c>
      <c r="D178" s="1">
        <f>'PR-RAS'!E182</f>
        <v>255963.68</v>
      </c>
      <c r="E178" s="1">
        <v>0</v>
      </c>
      <c r="F178" s="1">
        <v>0</v>
      </c>
      <c r="G178" s="2">
        <f t="shared" si="0"/>
        <v>137342.50571999999</v>
      </c>
      <c r="H178" s="2">
        <f t="shared" si="1"/>
        <v>0.32000000000698492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99835</v>
      </c>
      <c r="D180" s="1">
        <f>'PR-RAS'!E184</f>
        <v>84592.5</v>
      </c>
      <c r="E180" s="1">
        <v>0</v>
      </c>
      <c r="F180" s="1">
        <v>0</v>
      </c>
      <c r="G180" s="2">
        <f t="shared" si="0"/>
        <v>48154.579999999994</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12854</v>
      </c>
      <c r="D181" s="1">
        <f>'PR-RAS'!E185</f>
        <v>90309.27</v>
      </c>
      <c r="E181" s="1">
        <v>0</v>
      </c>
      <c r="F181" s="1">
        <v>0</v>
      </c>
      <c r="G181" s="2">
        <f t="shared" si="0"/>
        <v>34825.057200000003</v>
      </c>
      <c r="H181" s="2">
        <f t="shared" si="1"/>
        <v>0.27000000000407454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118705</v>
      </c>
      <c r="D182" s="1">
        <f>'PR-RAS'!E186</f>
        <v>108689.8</v>
      </c>
      <c r="E182" s="1">
        <v>0</v>
      </c>
      <c r="F182" s="1">
        <v>0</v>
      </c>
      <c r="G182" s="2">
        <f t="shared" si="0"/>
        <v>60831.312599999997</v>
      </c>
      <c r="H182" s="2">
        <f t="shared" si="1"/>
        <v>0.19999999999708962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67039</v>
      </c>
      <c r="D184" s="1">
        <f>'PR-RAS'!E188</f>
        <v>124746.83</v>
      </c>
      <c r="E184" s="1">
        <v>0</v>
      </c>
      <c r="F184" s="1">
        <v>0</v>
      </c>
      <c r="G184" s="2">
        <f t="shared" si="0"/>
        <v>57925.476780000005</v>
      </c>
      <c r="H184" s="2">
        <f t="shared" si="1"/>
        <v>0.16999999999825377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55846</v>
      </c>
      <c r="D185" s="1">
        <f>'PR-RAS'!E189</f>
        <v>111596.52</v>
      </c>
      <c r="E185" s="1">
        <v>0</v>
      </c>
      <c r="F185" s="1">
        <v>0</v>
      </c>
      <c r="G185" s="2">
        <f t="shared" si="0"/>
        <v>51343.183360000003</v>
      </c>
      <c r="H185" s="2">
        <f t="shared" si="1"/>
        <v>0.47999999999592546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7993</v>
      </c>
      <c r="D186" s="1">
        <f>'PR-RAS'!E190</f>
        <v>7123.03</v>
      </c>
      <c r="E186" s="1">
        <v>0</v>
      </c>
      <c r="F186" s="1">
        <v>0</v>
      </c>
      <c r="G186" s="2">
        <f t="shared" si="0"/>
        <v>4114.2260999999999</v>
      </c>
      <c r="H186" s="2">
        <f t="shared" si="1"/>
        <v>2.9999999999745341E-2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2757</v>
      </c>
      <c r="E187" s="1">
        <v>0</v>
      </c>
      <c r="F187" s="1">
        <v>0</v>
      </c>
      <c r="G187" s="2">
        <f t="shared" si="0"/>
        <v>1025.604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2880</v>
      </c>
      <c r="D189" s="1">
        <f>'PR-RAS'!E193</f>
        <v>3257.78</v>
      </c>
      <c r="E189" s="1">
        <v>0</v>
      </c>
      <c r="F189" s="1">
        <v>0</v>
      </c>
      <c r="G189" s="2">
        <f t="shared" si="0"/>
        <v>1766.3652800000002</v>
      </c>
      <c r="H189" s="2">
        <f t="shared" si="1"/>
        <v>0.21999999999979991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320</v>
      </c>
      <c r="D191" s="1">
        <f>'PR-RAS'!E195</f>
        <v>12.5</v>
      </c>
      <c r="E191" s="1">
        <v>0</v>
      </c>
      <c r="F191" s="1">
        <v>0</v>
      </c>
      <c r="G191" s="2">
        <f t="shared" si="0"/>
        <v>65.55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175</v>
      </c>
      <c r="D192" s="1">
        <f>'PR-RAS'!E196</f>
        <v>1460.96</v>
      </c>
      <c r="E192" s="1">
        <v>0</v>
      </c>
      <c r="F192" s="1">
        <v>0</v>
      </c>
      <c r="G192" s="2">
        <f t="shared" si="0"/>
        <v>591.51171999999997</v>
      </c>
      <c r="H192" s="2">
        <f t="shared" si="1"/>
        <v>3.999999999996362E-2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v>
      </c>
      <c r="D206" s="1">
        <f>'PR-RAS'!E210</f>
        <v>1460.96</v>
      </c>
      <c r="E206" s="1">
        <v>0</v>
      </c>
      <c r="F206" s="1">
        <v>0</v>
      </c>
      <c r="G206" s="2">
        <f t="shared" si="0"/>
        <v>634.86860000000001</v>
      </c>
      <c r="H206" s="2">
        <f t="shared" si="1"/>
        <v>3.999999999996362E-2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175</v>
      </c>
      <c r="D207" s="1">
        <f>'PR-RAS'!E211</f>
        <v>452.9</v>
      </c>
      <c r="E207" s="1">
        <v>0</v>
      </c>
      <c r="F207" s="1">
        <v>0</v>
      </c>
      <c r="G207" s="2">
        <f t="shared" si="0"/>
        <v>222.64479999999998</v>
      </c>
      <c r="H207" s="2">
        <f t="shared" si="1"/>
        <v>0.10000000000002274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1008.06</v>
      </c>
      <c r="E208" s="1">
        <v>0</v>
      </c>
      <c r="F208" s="1">
        <v>0</v>
      </c>
      <c r="G208" s="2">
        <f t="shared" si="0"/>
        <v>417.33683999999994</v>
      </c>
      <c r="H208" s="2">
        <f t="shared" si="1"/>
        <v>5.999999999994543E-2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3189488</v>
      </c>
      <c r="D285" s="1">
        <f>'PR-RAS'!E289</f>
        <v>3776991.39</v>
      </c>
      <c r="E285" s="1">
        <v>0</v>
      </c>
      <c r="F285" s="1">
        <v>0</v>
      </c>
      <c r="G285" s="2">
        <f t="shared" si="8"/>
        <v>3051145.7015200001</v>
      </c>
      <c r="H285" s="2">
        <f t="shared" si="9"/>
        <v>0.39000000013038516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12461</v>
      </c>
      <c r="D286" s="1">
        <f>'PR-RAS'!E290</f>
        <v>13154.649999999907</v>
      </c>
      <c r="E286" s="1">
        <v>0</v>
      </c>
      <c r="F286" s="1">
        <v>0</v>
      </c>
      <c r="G286" s="2">
        <f t="shared" si="8"/>
        <v>11049.535499999945</v>
      </c>
      <c r="H286" s="2">
        <f t="shared" si="9"/>
        <v>0.35000000009313226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223875</v>
      </c>
      <c r="D289" s="1">
        <f>'PR-RAS'!E293</f>
        <v>223875</v>
      </c>
      <c r="E289" s="1">
        <v>0</v>
      </c>
      <c r="F289" s="1">
        <v>0</v>
      </c>
      <c r="G289" s="2">
        <f t="shared" si="8"/>
        <v>193427.99999999997</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10832</v>
      </c>
      <c r="D345" s="1">
        <f>'PR-RAS'!E350</f>
        <v>40357.5</v>
      </c>
      <c r="E345" s="1">
        <v>0</v>
      </c>
      <c r="F345" s="1">
        <v>0</v>
      </c>
      <c r="G345" s="2">
        <f t="shared" si="8"/>
        <v>31492.167999999998</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5357.5</v>
      </c>
      <c r="E346" s="1">
        <v>0</v>
      </c>
      <c r="F346" s="1">
        <v>0</v>
      </c>
      <c r="G346" s="2">
        <f t="shared" si="8"/>
        <v>3696.6749999999997</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5357.5</v>
      </c>
      <c r="E351" s="1">
        <v>0</v>
      </c>
      <c r="F351" s="1">
        <v>0</v>
      </c>
      <c r="G351" s="2">
        <f t="shared" si="8"/>
        <v>3750.2499999999995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5357.5</v>
      </c>
      <c r="E354" s="1">
        <v>0</v>
      </c>
      <c r="F354" s="1">
        <v>0</v>
      </c>
      <c r="G354" s="2">
        <f t="shared" si="8"/>
        <v>3782.395</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10832</v>
      </c>
      <c r="D358" s="1">
        <f>'PR-RAS'!E363</f>
        <v>35000</v>
      </c>
      <c r="E358" s="1">
        <v>0</v>
      </c>
      <c r="F358" s="1">
        <v>0</v>
      </c>
      <c r="G358" s="2">
        <f t="shared" si="8"/>
        <v>28857.023999999998</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10832</v>
      </c>
      <c r="D364" s="1">
        <f>'PR-RAS'!E369</f>
        <v>35000</v>
      </c>
      <c r="E364" s="1">
        <v>0</v>
      </c>
      <c r="F364" s="1">
        <v>0</v>
      </c>
      <c r="G364" s="2">
        <f t="shared" si="8"/>
        <v>29342.016</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10832</v>
      </c>
      <c r="D365" s="1">
        <f>'PR-RAS'!E370</f>
        <v>16000</v>
      </c>
      <c r="E365" s="1">
        <v>0</v>
      </c>
      <c r="F365" s="1">
        <v>0</v>
      </c>
      <c r="G365" s="2">
        <f t="shared" si="8"/>
        <v>15590.848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19000</v>
      </c>
      <c r="E371" s="1">
        <v>0</v>
      </c>
      <c r="F371" s="1">
        <v>0</v>
      </c>
      <c r="G371" s="2">
        <f t="shared" si="8"/>
        <v>14060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10832</v>
      </c>
      <c r="D403" s="1">
        <f>'PR-RAS'!E408</f>
        <v>40357.5</v>
      </c>
      <c r="E403" s="1">
        <v>0</v>
      </c>
      <c r="F403" s="1">
        <v>0</v>
      </c>
      <c r="G403" s="2">
        <f t="shared" si="8"/>
        <v>36801.894</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3201949</v>
      </c>
      <c r="D407" s="1">
        <f>'PR-RAS'!E412</f>
        <v>3790146.04</v>
      </c>
      <c r="E407" s="1">
        <v>0</v>
      </c>
      <c r="F407" s="1">
        <v>0</v>
      </c>
      <c r="G407" s="2">
        <f t="shared" si="8"/>
        <v>4377589.8784800004</v>
      </c>
      <c r="H407" s="2">
        <f t="shared" si="9"/>
        <v>4.0000000037252903E-2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3200320</v>
      </c>
      <c r="D408" s="1">
        <f>'PR-RAS'!E413</f>
        <v>3817348.89</v>
      </c>
      <c r="E408" s="1">
        <v>0</v>
      </c>
      <c r="F408" s="1">
        <v>0</v>
      </c>
      <c r="G408" s="2">
        <f t="shared" si="8"/>
        <v>4409852.2364600003</v>
      </c>
      <c r="H408" s="2">
        <f t="shared" si="9"/>
        <v>0.10999999986961484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1629</v>
      </c>
      <c r="D409" s="1">
        <f>'PR-RAS'!E414</f>
        <v>0</v>
      </c>
      <c r="E409" s="1">
        <v>0</v>
      </c>
      <c r="F409" s="1">
        <v>0</v>
      </c>
      <c r="G409" s="2">
        <f t="shared" si="8"/>
        <v>664.63199999999995</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27202.850000000093</v>
      </c>
      <c r="E410" s="1">
        <v>0</v>
      </c>
      <c r="F410" s="1">
        <v>0</v>
      </c>
      <c r="G410" s="2">
        <f t="shared" si="8"/>
        <v>22251.931300000077</v>
      </c>
      <c r="H410" s="2">
        <f t="shared" si="9"/>
        <v>0.14999999990686774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223875</v>
      </c>
      <c r="D412" s="1">
        <f>'PR-RAS'!E417</f>
        <v>223875</v>
      </c>
      <c r="E412" s="1">
        <v>0</v>
      </c>
      <c r="F412" s="1">
        <v>0</v>
      </c>
      <c r="G412" s="2">
        <f t="shared" si="8"/>
        <v>276037.875</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3201949</v>
      </c>
      <c r="D633" s="1">
        <f>'PR-RAS'!E639</f>
        <v>3790146.04</v>
      </c>
      <c r="E633" s="1">
        <v>0</v>
      </c>
      <c r="F633" s="1">
        <v>0</v>
      </c>
      <c r="G633" s="2">
        <f t="shared" si="10"/>
        <v>6814376.3625600003</v>
      </c>
      <c r="H633" s="2">
        <f t="shared" si="11"/>
        <v>4.0000000037252903E-2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3200320</v>
      </c>
      <c r="D634" s="1">
        <f>'PR-RAS'!E640</f>
        <v>3817348.89</v>
      </c>
      <c r="E634" s="1">
        <v>0</v>
      </c>
      <c r="F634" s="1">
        <v>0</v>
      </c>
      <c r="G634" s="2">
        <f t="shared" si="10"/>
        <v>6858566.2547400007</v>
      </c>
      <c r="H634" s="2">
        <f t="shared" si="11"/>
        <v>0.10999999986961484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1629</v>
      </c>
      <c r="D635" s="1">
        <f>'PR-RAS'!E641</f>
        <v>0</v>
      </c>
      <c r="E635" s="1">
        <v>0</v>
      </c>
      <c r="F635" s="1">
        <v>0</v>
      </c>
      <c r="G635" s="2">
        <f t="shared" si="10"/>
        <v>1032.7860000000001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27202.850000000093</v>
      </c>
      <c r="E636" s="1">
        <v>0</v>
      </c>
      <c r="F636" s="1">
        <v>0</v>
      </c>
      <c r="G636" s="2">
        <f t="shared" si="10"/>
        <v>34547.619500000117</v>
      </c>
      <c r="H636" s="2">
        <f t="shared" si="11"/>
        <v>0.14999999990686774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223875</v>
      </c>
      <c r="D638" s="1">
        <f>'PR-RAS'!E644</f>
        <v>223875</v>
      </c>
      <c r="E638" s="1">
        <v>0</v>
      </c>
      <c r="F638" s="1">
        <v>0</v>
      </c>
      <c r="G638" s="2">
        <f t="shared" si="10"/>
        <v>427825.125</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222246</v>
      </c>
      <c r="D640" s="1">
        <f>'PR-RAS'!E646</f>
        <v>251077.85000000009</v>
      </c>
      <c r="E640" s="1">
        <v>0</v>
      </c>
      <c r="F640" s="1">
        <v>0</v>
      </c>
      <c r="G640" s="2">
        <f t="shared" si="10"/>
        <v>462892.68630000012</v>
      </c>
      <c r="H640" s="2">
        <f t="shared" si="11"/>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2392245</v>
      </c>
      <c r="D643" s="1">
        <f>'PR-RAS'!E650</f>
        <v>2719929.57</v>
      </c>
      <c r="E643" s="1">
        <v>0</v>
      </c>
      <c r="F643" s="1">
        <v>0</v>
      </c>
      <c r="G643" s="2">
        <f t="shared" si="10"/>
        <v>5028210.85788</v>
      </c>
      <c r="H643" s="2">
        <f t="shared" si="11"/>
        <v>0.43000000016763806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2392245</v>
      </c>
      <c r="D644" s="1">
        <f>'PR-RAS'!E651</f>
        <v>2719929.57</v>
      </c>
      <c r="E644" s="1">
        <v>0</v>
      </c>
      <c r="F644" s="1">
        <v>0</v>
      </c>
      <c r="G644" s="2">
        <f t="shared" si="10"/>
        <v>5036042.9620199995</v>
      </c>
      <c r="H644" s="2">
        <f t="shared" si="11"/>
        <v>0.43000000016763806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10</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36089</v>
      </c>
      <c r="D711" s="1">
        <f>'PR-RAS'!E718</f>
        <v>38509.269999999997</v>
      </c>
      <c r="E711" s="1">
        <v>0</v>
      </c>
      <c r="F711" s="1">
        <v>0</v>
      </c>
      <c r="G711" s="2">
        <f t="shared" si="10"/>
        <v>80306.353399999993</v>
      </c>
      <c r="H711" s="2">
        <f t="shared" si="11"/>
        <v>0.26999999999679858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4100</v>
      </c>
      <c r="D716" s="1">
        <f>'PR-RAS'!E723</f>
        <v>0</v>
      </c>
      <c r="E716" s="1">
        <v>0</v>
      </c>
      <c r="F716" s="1">
        <v>0</v>
      </c>
      <c r="G716" s="2">
        <f t="shared" si="10"/>
        <v>2931.5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55846</v>
      </c>
      <c r="D718" s="1">
        <f>'PR-RAS'!E725</f>
        <v>111596.52</v>
      </c>
      <c r="E718" s="1">
        <v>0</v>
      </c>
      <c r="F718" s="1">
        <v>0</v>
      </c>
      <c r="G718" s="2">
        <f t="shared" si="10"/>
        <v>200070.99168000001</v>
      </c>
      <c r="H718" s="2">
        <f t="shared" si="11"/>
        <v>0.47999999999592546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988726</v>
      </c>
      <c r="D984" s="6">
        <f>BILANCA!E6</f>
        <v>984898.95999999985</v>
      </c>
      <c r="E984" s="6">
        <v>0</v>
      </c>
      <c r="F984" s="6">
        <v>0</v>
      </c>
      <c r="G984" s="7">
        <f t="shared" ref="G984:G1241" si="22">B984/1000*C984+B984/500*D984</f>
        <v>2958.5239199999996</v>
      </c>
      <c r="H984" s="7">
        <f t="shared" si="19"/>
        <v>4.0000000153668225E-2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988726</v>
      </c>
      <c r="D985" s="1">
        <f>BILANCA!E7</f>
        <v>984898.95999999985</v>
      </c>
      <c r="E985" s="1">
        <v>0</v>
      </c>
      <c r="F985" s="1">
        <v>0</v>
      </c>
      <c r="G985" s="2">
        <f t="shared" si="22"/>
        <v>5917.0478399999993</v>
      </c>
      <c r="H985" s="2">
        <f t="shared" si="19"/>
        <v>4.0000000153668225E-2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6148</v>
      </c>
      <c r="D986" s="1">
        <f>BILANCA!E8</f>
        <v>9755</v>
      </c>
      <c r="E986" s="1">
        <v>0</v>
      </c>
      <c r="F986" s="1">
        <v>0</v>
      </c>
      <c r="G986" s="2">
        <f t="shared" si="22"/>
        <v>76.974000000000004</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145834</v>
      </c>
      <c r="D988" s="1">
        <f>BILANCA!E10</f>
        <v>151191.34</v>
      </c>
      <c r="E988" s="1">
        <v>0</v>
      </c>
      <c r="F988" s="1">
        <v>0</v>
      </c>
      <c r="G988" s="2">
        <f t="shared" si="22"/>
        <v>2241.0834</v>
      </c>
      <c r="H988" s="2">
        <f t="shared" si="19"/>
        <v>0.33999999999650754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139686</v>
      </c>
      <c r="D989" s="1">
        <f>BILANCA!E11</f>
        <v>141436.34</v>
      </c>
      <c r="E989" s="1">
        <v>0</v>
      </c>
      <c r="F989" s="1">
        <v>0</v>
      </c>
      <c r="G989" s="2">
        <f t="shared" si="22"/>
        <v>2535.3520799999997</v>
      </c>
      <c r="H989" s="2">
        <f t="shared" si="19"/>
        <v>0.33999999999650754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73443</v>
      </c>
      <c r="D990" s="1">
        <f>BILANCA!E12</f>
        <v>66008.39999999979</v>
      </c>
      <c r="E990" s="1">
        <v>0</v>
      </c>
      <c r="F990" s="1">
        <v>0</v>
      </c>
      <c r="G990" s="2">
        <f t="shared" si="22"/>
        <v>1438.218599999997</v>
      </c>
      <c r="H990" s="2">
        <f t="shared" si="19"/>
        <v>0.39999999979045242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73443</v>
      </c>
      <c r="D997" s="1">
        <f>BILANCA!E19</f>
        <v>66008.39999999979</v>
      </c>
      <c r="E997" s="1">
        <v>0</v>
      </c>
      <c r="F997" s="1">
        <v>0</v>
      </c>
      <c r="G997" s="2">
        <f t="shared" si="22"/>
        <v>2876.4371999999939</v>
      </c>
      <c r="H997" s="2">
        <f t="shared" si="19"/>
        <v>0.39999999979045242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659706</v>
      </c>
      <c r="D998" s="1">
        <f>BILANCA!E20</f>
        <v>659706.81999999995</v>
      </c>
      <c r="E998" s="1">
        <v>0</v>
      </c>
      <c r="F998" s="1">
        <v>0</v>
      </c>
      <c r="G998" s="2">
        <f t="shared" si="22"/>
        <v>29686.794599999997</v>
      </c>
      <c r="H998" s="2">
        <f t="shared" si="19"/>
        <v>0.18000000005122274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185985</v>
      </c>
      <c r="D999" s="1">
        <f>BILANCA!E21</f>
        <v>185984.83</v>
      </c>
      <c r="E999" s="1">
        <v>0</v>
      </c>
      <c r="F999" s="1">
        <v>0</v>
      </c>
      <c r="G999" s="2">
        <f t="shared" si="22"/>
        <v>8927.2745599999998</v>
      </c>
      <c r="H999" s="2">
        <f t="shared" si="19"/>
        <v>0.17000000001280569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104692</v>
      </c>
      <c r="D1000" s="1">
        <f>BILANCA!E22</f>
        <v>104691.58</v>
      </c>
      <c r="E1000" s="1">
        <v>0</v>
      </c>
      <c r="F1000" s="1">
        <v>0</v>
      </c>
      <c r="G1000" s="2">
        <f t="shared" si="22"/>
        <v>5339.27772</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38371.25</v>
      </c>
      <c r="E1002" s="1">
        <v>0</v>
      </c>
      <c r="F1002" s="1">
        <v>0</v>
      </c>
      <c r="G1002" s="2">
        <f t="shared" si="22"/>
        <v>1458.1075000000001</v>
      </c>
      <c r="H1002" s="2">
        <f t="shared" si="19"/>
        <v>0.25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79572</v>
      </c>
      <c r="D1004" s="1">
        <f>BILANCA!E26</f>
        <v>79572.259999999995</v>
      </c>
      <c r="E1004" s="1">
        <v>0</v>
      </c>
      <c r="F1004" s="1">
        <v>0</v>
      </c>
      <c r="G1004" s="2">
        <f t="shared" si="22"/>
        <v>5013.0469200000007</v>
      </c>
      <c r="H1004" s="2">
        <f t="shared" si="19"/>
        <v>0.25999999999476131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956512</v>
      </c>
      <c r="D1006" s="1">
        <f>BILANCA!E28</f>
        <v>1002318.34</v>
      </c>
      <c r="E1006" s="1">
        <v>0</v>
      </c>
      <c r="F1006" s="1">
        <v>0</v>
      </c>
      <c r="G1006" s="2">
        <f t="shared" si="22"/>
        <v>68106.419639999993</v>
      </c>
      <c r="H1006" s="2">
        <f t="shared" si="19"/>
        <v>0.33999999996740371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4372666</v>
      </c>
      <c r="D1008" s="1">
        <f>BILANCA!E30</f>
        <v>4372665.71</v>
      </c>
      <c r="E1008" s="1">
        <v>0</v>
      </c>
      <c r="F1008" s="1">
        <v>0</v>
      </c>
      <c r="G1008" s="2">
        <f t="shared" si="22"/>
        <v>327949.93550000002</v>
      </c>
      <c r="H1008" s="2">
        <f t="shared" si="19"/>
        <v>0.2900000000372529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4372666</v>
      </c>
      <c r="D1012" s="1">
        <f>BILANCA!E34</f>
        <v>4372665.71</v>
      </c>
      <c r="E1012" s="1">
        <v>0</v>
      </c>
      <c r="F1012" s="1">
        <v>0</v>
      </c>
      <c r="G1012" s="2">
        <f t="shared" si="22"/>
        <v>380421.92518000002</v>
      </c>
      <c r="H1012" s="2">
        <f t="shared" si="19"/>
        <v>0.2900000000372529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205022</v>
      </c>
      <c r="D1025" s="1">
        <f>BILANCA!E47</f>
        <v>205022</v>
      </c>
      <c r="E1025" s="1">
        <v>0</v>
      </c>
      <c r="F1025" s="1">
        <v>0</v>
      </c>
      <c r="G1025" s="2">
        <f t="shared" si="22"/>
        <v>25832.772000000004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205022</v>
      </c>
      <c r="D1028" s="1">
        <f>BILANCA!E50</f>
        <v>205022</v>
      </c>
      <c r="E1028" s="1">
        <v>0</v>
      </c>
      <c r="F1028" s="1">
        <v>0</v>
      </c>
      <c r="G1028" s="2">
        <f t="shared" si="22"/>
        <v>27677.97</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909135</v>
      </c>
      <c r="D1034" s="1">
        <f>BILANCA!E56</f>
        <v>909135.56</v>
      </c>
      <c r="E1034" s="1">
        <v>0</v>
      </c>
      <c r="F1034" s="1">
        <v>0</v>
      </c>
      <c r="G1034" s="2">
        <f t="shared" si="22"/>
        <v>139097.71211999998</v>
      </c>
      <c r="H1034" s="2">
        <f t="shared" si="19"/>
        <v>0.43999999994412065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829242</v>
      </c>
      <c r="D1036" s="1">
        <f>BILANCA!E58</f>
        <v>829242.14</v>
      </c>
      <c r="E1036" s="1">
        <v>0</v>
      </c>
      <c r="F1036" s="1">
        <v>0</v>
      </c>
      <c r="G1036" s="2">
        <f t="shared" si="22"/>
        <v>131849.49284000002</v>
      </c>
      <c r="H1036" s="2">
        <f t="shared" si="19"/>
        <v>0.14000000001396984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79893</v>
      </c>
      <c r="D1039" s="1">
        <f>BILANCA!E61</f>
        <v>79893.42</v>
      </c>
      <c r="E1039" s="1">
        <v>0</v>
      </c>
      <c r="F1039" s="1">
        <v>0</v>
      </c>
      <c r="G1039" s="2">
        <f t="shared" si="22"/>
        <v>13422.071039999999</v>
      </c>
      <c r="H1039" s="2">
        <f t="shared" si="19"/>
        <v>0.41999999999825377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988726</v>
      </c>
      <c r="D1152" s="1">
        <f>BILANCA!E175</f>
        <v>984898.96</v>
      </c>
      <c r="E1152" s="1">
        <v>0</v>
      </c>
      <c r="F1152" s="1">
        <v>0</v>
      </c>
      <c r="G1152" s="2">
        <f t="shared" si="22"/>
        <v>499990.54248</v>
      </c>
      <c r="H1152" s="2">
        <f t="shared" si="23"/>
        <v>4.0000000037252903E-2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222246</v>
      </c>
      <c r="D1153" s="1">
        <f>BILANCA!E176</f>
        <v>251077.85</v>
      </c>
      <c r="E1153" s="1">
        <v>0</v>
      </c>
      <c r="F1153" s="1">
        <v>0</v>
      </c>
      <c r="G1153" s="2">
        <f t="shared" si="22"/>
        <v>123148.28900000002</v>
      </c>
      <c r="H1153" s="2">
        <f t="shared" si="23"/>
        <v>0.14999999999417923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222246</v>
      </c>
      <c r="D1154" s="1">
        <f>BILANCA!E177</f>
        <v>251077.85</v>
      </c>
      <c r="E1154" s="1">
        <v>0</v>
      </c>
      <c r="F1154" s="1">
        <v>0</v>
      </c>
      <c r="G1154" s="2">
        <f t="shared" si="22"/>
        <v>123872.69070000002</v>
      </c>
      <c r="H1154" s="2">
        <f t="shared" si="23"/>
        <v>0.14999999999417923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180460</v>
      </c>
      <c r="D1155" s="1">
        <f>BILANCA!E178</f>
        <v>186068.76</v>
      </c>
      <c r="E1155" s="1">
        <v>0</v>
      </c>
      <c r="F1155" s="1">
        <v>0</v>
      </c>
      <c r="G1155" s="2">
        <f t="shared" si="22"/>
        <v>95046.77343999999</v>
      </c>
      <c r="H1155" s="2">
        <f t="shared" si="23"/>
        <v>0.23999999999068677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41786</v>
      </c>
      <c r="D1156" s="1">
        <f>BILANCA!E179</f>
        <v>65009.09</v>
      </c>
      <c r="E1156" s="1">
        <v>0</v>
      </c>
      <c r="F1156" s="1">
        <v>0</v>
      </c>
      <c r="G1156" s="2">
        <f t="shared" si="22"/>
        <v>29722.123139999996</v>
      </c>
      <c r="H1156" s="2">
        <f t="shared" si="23"/>
        <v>8.999999999650754E-2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766480</v>
      </c>
      <c r="D1214" s="1">
        <f>BILANCA!E237</f>
        <v>733821.11</v>
      </c>
      <c r="E1214" s="1">
        <v>0</v>
      </c>
      <c r="F1214" s="1">
        <v>0</v>
      </c>
      <c r="G1214" s="2">
        <f t="shared" si="22"/>
        <v>516082.23282000003</v>
      </c>
      <c r="H1214" s="2">
        <f t="shared" si="23"/>
        <v>0.10999999998603016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988726</v>
      </c>
      <c r="D1215" s="1">
        <f>BILANCA!E238</f>
        <v>984898.96</v>
      </c>
      <c r="E1215" s="1">
        <v>0</v>
      </c>
      <c r="F1215" s="1">
        <v>0</v>
      </c>
      <c r="G1215" s="2">
        <f t="shared" si="22"/>
        <v>686377.54943999997</v>
      </c>
      <c r="H1215" s="2">
        <f t="shared" si="23"/>
        <v>4.0000000037252903E-2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988726</v>
      </c>
      <c r="D1216" s="1">
        <f>BILANCA!E239</f>
        <v>984898.96</v>
      </c>
      <c r="E1216" s="1">
        <v>0</v>
      </c>
      <c r="F1216" s="1">
        <v>0</v>
      </c>
      <c r="G1216" s="2">
        <f t="shared" si="22"/>
        <v>689336.07336000004</v>
      </c>
      <c r="H1216" s="2">
        <f t="shared" si="23"/>
        <v>4.0000000037252903E-2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988726</v>
      </c>
      <c r="D1217" s="1">
        <f>BILANCA!E240</f>
        <v>984898.96</v>
      </c>
      <c r="E1217" s="1">
        <v>0</v>
      </c>
      <c r="F1217" s="1">
        <v>0</v>
      </c>
      <c r="G1217" s="2">
        <f t="shared" si="22"/>
        <v>692294.5972800001</v>
      </c>
      <c r="H1217" s="2">
        <f t="shared" si="23"/>
        <v>4.0000000037252903E-2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-222246</v>
      </c>
      <c r="D1222" s="1">
        <f>BILANCA!E245</f>
        <v>-251077.85</v>
      </c>
      <c r="E1222" s="1">
        <v>0</v>
      </c>
      <c r="F1222" s="1">
        <v>0</v>
      </c>
      <c r="G1222" s="2">
        <f t="shared" si="22"/>
        <v>-173132.00630000001</v>
      </c>
      <c r="H1222" s="2">
        <f t="shared" si="23"/>
        <v>0.14999999999417923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222246</v>
      </c>
      <c r="D1227" s="1">
        <f>BILANCA!E250</f>
        <v>251077.85</v>
      </c>
      <c r="E1227" s="1">
        <v>0</v>
      </c>
      <c r="F1227" s="1">
        <v>0</v>
      </c>
      <c r="G1227" s="2">
        <f t="shared" si="22"/>
        <v>176754.0148</v>
      </c>
      <c r="H1227" s="2">
        <f t="shared" si="23"/>
        <v>0.14999999999417923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222246</v>
      </c>
      <c r="D1228" s="1">
        <f>BILANCA!E251</f>
        <v>251077.85</v>
      </c>
      <c r="E1228" s="1">
        <v>0</v>
      </c>
      <c r="F1228" s="1">
        <v>0</v>
      </c>
      <c r="G1228" s="2">
        <f t="shared" si="22"/>
        <v>177478.41649999999</v>
      </c>
      <c r="H1228" s="2">
        <f t="shared" si="23"/>
        <v>0.14999999999417923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222246</v>
      </c>
      <c r="D1264" s="1">
        <f>BILANCA!E288</f>
        <v>251077.85</v>
      </c>
      <c r="E1264" s="1">
        <v>0</v>
      </c>
      <c r="F1264" s="1">
        <v>0</v>
      </c>
      <c r="G1264" s="2">
        <f t="shared" si="24"/>
        <v>203556.87770000001</v>
      </c>
      <c r="H1264" s="2">
        <f t="shared" si="23"/>
        <v>0.14999999999417923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3200320</v>
      </c>
      <c r="D1299" s="6">
        <f>'RAS-funkcijski'!E5</f>
        <v>3817348.89</v>
      </c>
      <c r="E1299" s="6">
        <v>0</v>
      </c>
      <c r="F1299" s="6">
        <v>0</v>
      </c>
      <c r="G1299" s="7">
        <f t="shared" si="24"/>
        <v>10835.01778</v>
      </c>
      <c r="H1299" s="7">
        <f t="shared" si="23"/>
        <v>0.10999999986961484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3200320</v>
      </c>
      <c r="D1312" s="1">
        <f>'RAS-funkcijski'!E18</f>
        <v>3817348.89</v>
      </c>
      <c r="E1312" s="1">
        <v>0</v>
      </c>
      <c r="F1312" s="1">
        <v>0</v>
      </c>
      <c r="G1312" s="2">
        <f t="shared" si="24"/>
        <v>151690.24892000001</v>
      </c>
      <c r="H1312" s="2">
        <f t="shared" si="23"/>
        <v>0.10999999986961484</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3200320</v>
      </c>
      <c r="D1435" s="13">
        <f>'RAS-funkcijski'!E141</f>
        <v>3817348.89</v>
      </c>
      <c r="E1435" s="13">
        <v>0</v>
      </c>
      <c r="F1435" s="13">
        <v>0</v>
      </c>
      <c r="G1435" s="14">
        <f t="shared" si="24"/>
        <v>1484397.4358600001</v>
      </c>
      <c r="H1435" s="14">
        <f t="shared" si="27"/>
        <v>0.10999999986961484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222246</v>
      </c>
      <c r="D1469" s="1">
        <f>'P-VRIO'!E38</f>
        <v>257077.85</v>
      </c>
      <c r="E1469" s="1">
        <v>0</v>
      </c>
      <c r="F1469" s="1">
        <v>0</v>
      </c>
      <c r="G1469" s="2">
        <f t="shared" si="24"/>
        <v>25037.657800000004</v>
      </c>
      <c r="H1469" s="2">
        <f t="shared" si="27"/>
        <v>0.14999999999417923</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222246</v>
      </c>
      <c r="D1470" s="1">
        <f>'P-VRIO'!E39</f>
        <v>257077.85</v>
      </c>
      <c r="E1470" s="1">
        <v>0</v>
      </c>
      <c r="F1470" s="1">
        <v>0</v>
      </c>
      <c r="G1470" s="2">
        <f t="shared" si="24"/>
        <v>25774.059500000003</v>
      </c>
      <c r="H1470" s="2">
        <f t="shared" si="27"/>
        <v>0.14999999999417923</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222246</v>
      </c>
      <c r="D1471" s="1">
        <f>'P-VRIO'!E40</f>
        <v>257077.85</v>
      </c>
      <c r="E1471" s="1">
        <v>0</v>
      </c>
      <c r="F1471" s="1">
        <v>0</v>
      </c>
      <c r="G1471" s="2">
        <f t="shared" si="24"/>
        <v>26510.461199999998</v>
      </c>
      <c r="H1471" s="2">
        <f t="shared" si="27"/>
        <v>0.14999999999417923</v>
      </c>
      <c r="I1471" s="10">
        <f t="shared" ref="I1471:I1474" si="32">G1471*H1471</f>
        <v>3976.5691798456883</v>
      </c>
      <c r="J1471" s="2">
        <f>IF(AND(Skriveni!C1471&lt;&gt;0,Skriveni!D1471&lt;&gt;0),1,0)</f>
        <v>1</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222246</v>
      </c>
      <c r="D1480" s="6"/>
      <c r="E1480" s="6">
        <v>0</v>
      </c>
      <c r="F1480" s="6">
        <v>0</v>
      </c>
      <c r="G1480" s="7">
        <f t="shared" ref="G1480:G1580" si="34">B1480/1000*C1480</f>
        <v>222.24600000000001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251077.85</v>
      </c>
      <c r="D1481" s="1">
        <v>0</v>
      </c>
      <c r="E1481" s="1">
        <v>0</v>
      </c>
      <c r="F1481" s="1">
        <v>0</v>
      </c>
      <c r="G1481" s="2">
        <f t="shared" si="34"/>
        <v>502.15570000000002</v>
      </c>
      <c r="H1481" s="2">
        <f t="shared" si="35"/>
        <v>0.14999999999417923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251077.85</v>
      </c>
      <c r="D1483" s="1">
        <v>0</v>
      </c>
      <c r="E1483" s="1">
        <v>0</v>
      </c>
      <c r="F1483" s="1">
        <v>0</v>
      </c>
      <c r="G1483" s="2">
        <f t="shared" si="34"/>
        <v>1004.3114</v>
      </c>
      <c r="H1483" s="2">
        <f t="shared" si="35"/>
        <v>0.14999999999417923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186068.76</v>
      </c>
      <c r="D1484" s="1">
        <v>0</v>
      </c>
      <c r="E1484" s="1">
        <v>0</v>
      </c>
      <c r="F1484" s="1">
        <v>0</v>
      </c>
      <c r="G1484" s="2">
        <f t="shared" si="34"/>
        <v>930.3438000000001</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65009.09</v>
      </c>
      <c r="D1485" s="1">
        <v>0</v>
      </c>
      <c r="E1485" s="1">
        <v>0</v>
      </c>
      <c r="F1485" s="1">
        <v>0</v>
      </c>
      <c r="G1485" s="2">
        <f t="shared" si="34"/>
        <v>390.05453999999997</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222246</v>
      </c>
      <c r="D1499" s="1">
        <v>0</v>
      </c>
      <c r="E1499" s="1">
        <v>0</v>
      </c>
      <c r="F1499" s="1">
        <v>0</v>
      </c>
      <c r="G1499" s="2">
        <f t="shared" si="34"/>
        <v>4444.92</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222246</v>
      </c>
      <c r="D1501" s="1">
        <v>0</v>
      </c>
      <c r="E1501" s="1">
        <v>0</v>
      </c>
      <c r="F1501" s="1">
        <v>0</v>
      </c>
      <c r="G1501" s="2">
        <f t="shared" si="34"/>
        <v>4889.4119999999994</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180460</v>
      </c>
      <c r="D1502" s="1">
        <v>0</v>
      </c>
      <c r="E1502" s="1">
        <v>0</v>
      </c>
      <c r="F1502" s="1">
        <v>0</v>
      </c>
      <c r="G1502" s="2">
        <f t="shared" si="34"/>
        <v>4150.58</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41786</v>
      </c>
      <c r="D1503" s="1">
        <v>0</v>
      </c>
      <c r="E1503" s="1">
        <v>0</v>
      </c>
      <c r="F1503" s="1">
        <v>0</v>
      </c>
      <c r="G1503" s="2">
        <f t="shared" si="34"/>
        <v>1002.864</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251077.84999999998</v>
      </c>
      <c r="D1517" s="1">
        <v>0</v>
      </c>
      <c r="E1517" s="1">
        <v>0</v>
      </c>
      <c r="F1517" s="1">
        <v>0</v>
      </c>
      <c r="G1517" s="2">
        <f t="shared" si="34"/>
        <v>9540.9582999999984</v>
      </c>
      <c r="H1517" s="2">
        <f t="shared" si="35"/>
        <v>0.15000000002328306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251077.85</v>
      </c>
      <c r="D1576" s="1">
        <v>0</v>
      </c>
      <c r="E1576" s="1">
        <v>0</v>
      </c>
      <c r="F1576" s="1">
        <v>0</v>
      </c>
      <c r="G1576" s="2">
        <f t="shared" si="34"/>
        <v>24354.551450000003</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251077.85</v>
      </c>
      <c r="D1578" s="1">
        <v>0</v>
      </c>
      <c r="E1578" s="1">
        <v>0</v>
      </c>
      <c r="F1578" s="1">
        <v>0</v>
      </c>
      <c r="G1578" s="2">
        <f t="shared" si="34"/>
        <v>24856.707150000002</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6" t="s">
        <v>3298</v>
      </c>
      <c r="B1" s="386"/>
      <c r="C1" s="386"/>
    </row>
    <row r="2" spans="1:17" ht="33" customHeight="1" x14ac:dyDescent="0.2">
      <c r="A2" s="387" t="s">
        <v>3299</v>
      </c>
      <c r="B2" s="388"/>
      <c r="C2" s="379"/>
      <c r="D2" s="4"/>
      <c r="E2" s="4"/>
      <c r="F2" s="4"/>
      <c r="G2" s="4"/>
      <c r="H2" s="4"/>
      <c r="I2" s="4"/>
      <c r="J2" s="4"/>
      <c r="K2" s="4"/>
      <c r="L2" s="4"/>
      <c r="M2" s="4"/>
      <c r="N2" s="4"/>
      <c r="O2" s="4"/>
      <c r="P2" s="4"/>
      <c r="Q2" s="4"/>
    </row>
    <row r="3" spans="1:17" ht="18.75" customHeight="1" x14ac:dyDescent="0.2">
      <c r="A3" s="42" t="s">
        <v>3300</v>
      </c>
      <c r="B3" s="389" t="s">
        <v>3301</v>
      </c>
      <c r="C3" s="379"/>
      <c r="D3" s="4"/>
      <c r="E3" s="4"/>
      <c r="F3" s="4"/>
      <c r="G3" s="4"/>
      <c r="H3" s="4"/>
      <c r="I3" s="4"/>
      <c r="J3" s="4"/>
      <c r="K3" s="4"/>
      <c r="L3" s="4"/>
      <c r="M3" s="4"/>
      <c r="N3" s="4"/>
      <c r="O3" s="4"/>
      <c r="P3" s="4"/>
      <c r="Q3" s="4"/>
    </row>
    <row r="4" spans="1:17" ht="37.5" hidden="1" customHeight="1" x14ac:dyDescent="0.2">
      <c r="A4" s="43" t="s">
        <v>3302</v>
      </c>
      <c r="B4" s="383" t="s">
        <v>3303</v>
      </c>
      <c r="C4" s="379"/>
      <c r="D4" s="4"/>
      <c r="E4" s="4"/>
      <c r="F4" s="4"/>
      <c r="G4" s="4"/>
      <c r="H4" s="4"/>
      <c r="I4" s="4"/>
      <c r="J4" s="4"/>
      <c r="K4" s="4"/>
      <c r="L4" s="4"/>
      <c r="M4" s="4"/>
      <c r="N4" s="4"/>
      <c r="O4" s="4"/>
      <c r="P4" s="4"/>
      <c r="Q4" s="4"/>
    </row>
    <row r="5" spans="1:17" ht="48" hidden="1" customHeight="1" x14ac:dyDescent="0.2">
      <c r="A5" s="43" t="s">
        <v>3302</v>
      </c>
      <c r="B5" s="383" t="s">
        <v>3304</v>
      </c>
      <c r="C5" s="379"/>
      <c r="D5" s="4"/>
      <c r="E5" s="4"/>
      <c r="F5" s="4"/>
      <c r="G5" s="4"/>
      <c r="H5" s="4"/>
      <c r="I5" s="4"/>
      <c r="J5" s="4"/>
      <c r="K5" s="4"/>
      <c r="L5" s="4"/>
      <c r="M5" s="4"/>
      <c r="N5" s="4"/>
      <c r="O5" s="4"/>
      <c r="P5" s="4"/>
      <c r="Q5" s="4"/>
    </row>
    <row r="6" spans="1:17" ht="59.25" hidden="1" customHeight="1" x14ac:dyDescent="0.2">
      <c r="A6" s="43" t="s">
        <v>3302</v>
      </c>
      <c r="B6" s="383" t="s">
        <v>3305</v>
      </c>
      <c r="C6" s="379"/>
      <c r="D6" s="4"/>
      <c r="E6" s="4"/>
      <c r="F6" s="4"/>
      <c r="G6" s="4"/>
      <c r="H6" s="4"/>
      <c r="I6" s="4"/>
      <c r="J6" s="4"/>
      <c r="K6" s="4"/>
      <c r="L6" s="4"/>
      <c r="M6" s="4"/>
      <c r="N6" s="4"/>
      <c r="O6" s="4"/>
      <c r="P6" s="4"/>
      <c r="Q6" s="4"/>
    </row>
    <row r="7" spans="1:17" ht="48" hidden="1" customHeight="1" x14ac:dyDescent="0.2">
      <c r="A7" s="43" t="s">
        <v>3306</v>
      </c>
      <c r="B7" s="383" t="s">
        <v>3307</v>
      </c>
      <c r="C7" s="379"/>
      <c r="D7" s="4"/>
      <c r="E7" s="4"/>
      <c r="F7" s="4"/>
      <c r="G7" s="4"/>
      <c r="H7" s="4"/>
      <c r="I7" s="4"/>
      <c r="J7" s="4"/>
      <c r="K7" s="4"/>
      <c r="L7" s="4"/>
      <c r="M7" s="4"/>
      <c r="N7" s="4"/>
      <c r="O7" s="4"/>
      <c r="P7" s="4"/>
      <c r="Q7" s="4"/>
    </row>
    <row r="8" spans="1:17" ht="41.25" hidden="1" customHeight="1" x14ac:dyDescent="0.2">
      <c r="A8" s="43" t="s">
        <v>3308</v>
      </c>
      <c r="B8" s="383" t="s">
        <v>3309</v>
      </c>
      <c r="C8" s="379"/>
      <c r="D8" s="4"/>
      <c r="E8" s="4"/>
      <c r="F8" s="4"/>
      <c r="G8" s="4"/>
      <c r="H8" s="4"/>
      <c r="I8" s="4"/>
      <c r="J8" s="4"/>
      <c r="K8" s="4"/>
      <c r="L8" s="4"/>
      <c r="M8" s="4"/>
      <c r="N8" s="4"/>
      <c r="O8" s="4"/>
      <c r="P8" s="4"/>
      <c r="Q8" s="4"/>
    </row>
    <row r="9" spans="1:17" ht="59.25" hidden="1" customHeight="1" x14ac:dyDescent="0.2">
      <c r="A9" s="43" t="s">
        <v>3310</v>
      </c>
      <c r="B9" s="383" t="s">
        <v>3311</v>
      </c>
      <c r="C9" s="379"/>
      <c r="D9" s="4"/>
      <c r="E9" s="4"/>
      <c r="F9" s="4"/>
      <c r="G9" s="4"/>
      <c r="H9" s="4"/>
      <c r="I9" s="4"/>
      <c r="J9" s="4"/>
      <c r="K9" s="4"/>
      <c r="L9" s="4"/>
      <c r="M9" s="4"/>
      <c r="N9" s="4"/>
      <c r="O9" s="4"/>
      <c r="P9" s="4"/>
      <c r="Q9" s="4"/>
    </row>
    <row r="10" spans="1:17" ht="61.5" hidden="1" customHeight="1" x14ac:dyDescent="0.2">
      <c r="A10" s="43" t="s">
        <v>3310</v>
      </c>
      <c r="B10" s="383" t="s">
        <v>3312</v>
      </c>
      <c r="C10" s="379"/>
      <c r="D10" s="4"/>
      <c r="E10" s="4"/>
      <c r="F10" s="4"/>
      <c r="G10" s="4"/>
      <c r="H10" s="4"/>
      <c r="I10" s="4"/>
      <c r="J10" s="4"/>
      <c r="K10" s="4"/>
      <c r="L10" s="4"/>
      <c r="M10" s="4"/>
      <c r="N10" s="4"/>
      <c r="O10" s="4"/>
      <c r="P10" s="4"/>
      <c r="Q10" s="4"/>
    </row>
    <row r="11" spans="1:17" ht="43.5" hidden="1" customHeight="1" x14ac:dyDescent="0.2">
      <c r="A11" s="43" t="s">
        <v>3310</v>
      </c>
      <c r="B11" s="383" t="s">
        <v>3313</v>
      </c>
      <c r="C11" s="379"/>
      <c r="D11" s="4"/>
      <c r="E11" s="4"/>
      <c r="F11" s="4"/>
      <c r="G11" s="4"/>
      <c r="H11" s="4"/>
      <c r="I11" s="4"/>
      <c r="J11" s="4"/>
      <c r="K11" s="4"/>
      <c r="L11" s="4"/>
      <c r="M11" s="4"/>
      <c r="N11" s="4"/>
      <c r="O11" s="4"/>
      <c r="P11" s="4"/>
      <c r="Q11" s="4"/>
    </row>
    <row r="12" spans="1:17" ht="27.75" hidden="1" customHeight="1" x14ac:dyDescent="0.2">
      <c r="A12" s="43" t="s">
        <v>3314</v>
      </c>
      <c r="B12" s="383" t="s">
        <v>3315</v>
      </c>
      <c r="C12" s="379"/>
      <c r="D12" s="4"/>
      <c r="E12" s="4"/>
      <c r="F12" s="4"/>
      <c r="G12" s="4"/>
      <c r="H12" s="4"/>
      <c r="I12" s="4"/>
      <c r="J12" s="4"/>
      <c r="K12" s="4"/>
      <c r="L12" s="4"/>
      <c r="M12" s="4"/>
      <c r="N12" s="4"/>
      <c r="O12" s="4"/>
      <c r="P12" s="4"/>
      <c r="Q12" s="4"/>
    </row>
    <row r="13" spans="1:17" ht="27.75" hidden="1" customHeight="1" x14ac:dyDescent="0.2">
      <c r="A13" s="43" t="s">
        <v>3316</v>
      </c>
      <c r="B13" s="383" t="s">
        <v>3317</v>
      </c>
      <c r="C13" s="379"/>
      <c r="D13" s="4"/>
      <c r="E13" s="4"/>
      <c r="F13" s="4"/>
      <c r="G13" s="4"/>
      <c r="H13" s="4"/>
      <c r="I13" s="4"/>
      <c r="J13" s="4"/>
      <c r="K13" s="4"/>
      <c r="L13" s="4"/>
      <c r="M13" s="4"/>
      <c r="N13" s="4"/>
      <c r="O13" s="4"/>
      <c r="P13" s="4"/>
      <c r="Q13" s="4"/>
    </row>
    <row r="14" spans="1:17" ht="45.75" hidden="1" customHeight="1" x14ac:dyDescent="0.2">
      <c r="A14" s="43" t="s">
        <v>3318</v>
      </c>
      <c r="B14" s="383" t="s">
        <v>3319</v>
      </c>
      <c r="C14" s="379"/>
      <c r="D14" s="4"/>
      <c r="E14" s="4"/>
      <c r="F14" s="4"/>
      <c r="G14" s="4"/>
      <c r="H14" s="4"/>
      <c r="I14" s="4"/>
      <c r="J14" s="4"/>
      <c r="K14" s="4"/>
      <c r="L14" s="4"/>
      <c r="M14" s="4"/>
      <c r="N14" s="4"/>
      <c r="O14" s="4"/>
      <c r="P14" s="4"/>
      <c r="Q14" s="4"/>
    </row>
    <row r="15" spans="1:17" ht="45.75" hidden="1" customHeight="1" x14ac:dyDescent="0.2">
      <c r="A15" s="43" t="s">
        <v>3320</v>
      </c>
      <c r="B15" s="383" t="s">
        <v>3321</v>
      </c>
      <c r="C15" s="379"/>
      <c r="D15" s="4"/>
      <c r="E15" s="4"/>
      <c r="F15" s="4"/>
      <c r="G15" s="4"/>
      <c r="H15" s="4"/>
      <c r="I15" s="4"/>
      <c r="J15" s="4"/>
      <c r="K15" s="4"/>
      <c r="L15" s="4"/>
      <c r="M15" s="4"/>
      <c r="N15" s="4"/>
      <c r="O15" s="4"/>
      <c r="P15" s="4"/>
      <c r="Q15" s="4"/>
    </row>
    <row r="16" spans="1:17" ht="51" hidden="1" customHeight="1" x14ac:dyDescent="0.2">
      <c r="A16" s="43" t="s">
        <v>3322</v>
      </c>
      <c r="B16" s="383" t="s">
        <v>3323</v>
      </c>
      <c r="C16" s="379"/>
      <c r="D16" s="4"/>
      <c r="E16" s="4"/>
      <c r="F16" s="4"/>
      <c r="G16" s="4"/>
      <c r="H16" s="4"/>
      <c r="I16" s="4"/>
      <c r="J16" s="4"/>
      <c r="K16" s="4"/>
      <c r="L16" s="4"/>
      <c r="M16" s="4"/>
      <c r="N16" s="4"/>
      <c r="O16" s="4"/>
      <c r="P16" s="4"/>
      <c r="Q16" s="4"/>
    </row>
    <row r="17" spans="1:17" ht="27.75" hidden="1" customHeight="1" x14ac:dyDescent="0.2">
      <c r="A17" s="43" t="s">
        <v>3324</v>
      </c>
      <c r="B17" s="383" t="s">
        <v>3325</v>
      </c>
      <c r="C17" s="379"/>
      <c r="D17" s="4"/>
      <c r="E17" s="4"/>
      <c r="F17" s="4"/>
      <c r="G17" s="4"/>
      <c r="H17" s="4"/>
      <c r="I17" s="4"/>
      <c r="J17" s="4"/>
      <c r="K17" s="4"/>
      <c r="L17" s="4"/>
      <c r="M17" s="4"/>
      <c r="N17" s="4"/>
      <c r="O17" s="4"/>
      <c r="P17" s="4"/>
      <c r="Q17" s="4"/>
    </row>
    <row r="18" spans="1:17" ht="27.75" hidden="1" customHeight="1" x14ac:dyDescent="0.2">
      <c r="A18" s="43" t="s">
        <v>3326</v>
      </c>
      <c r="B18" s="383" t="s">
        <v>3327</v>
      </c>
      <c r="C18" s="379"/>
      <c r="D18" s="4"/>
      <c r="E18" s="4"/>
      <c r="F18" s="4"/>
      <c r="G18" s="4"/>
      <c r="H18" s="4"/>
      <c r="I18" s="4"/>
      <c r="J18" s="4"/>
      <c r="K18" s="4"/>
      <c r="L18" s="4"/>
      <c r="M18" s="4"/>
      <c r="N18" s="4"/>
      <c r="O18" s="4"/>
      <c r="P18" s="4"/>
      <c r="Q18" s="4"/>
    </row>
    <row r="19" spans="1:17" ht="45" hidden="1" customHeight="1" x14ac:dyDescent="0.2">
      <c r="A19" s="43" t="s">
        <v>3326</v>
      </c>
      <c r="B19" s="383" t="s">
        <v>3328</v>
      </c>
      <c r="C19" s="379"/>
      <c r="D19" s="4"/>
      <c r="E19" s="4"/>
      <c r="F19" s="4"/>
      <c r="G19" s="4"/>
      <c r="H19" s="4"/>
      <c r="I19" s="4"/>
      <c r="J19" s="4"/>
      <c r="K19" s="4"/>
      <c r="L19" s="4"/>
      <c r="M19" s="4"/>
      <c r="N19" s="4"/>
      <c r="O19" s="4"/>
      <c r="P19" s="4"/>
      <c r="Q19" s="4"/>
    </row>
    <row r="20" spans="1:17" ht="45" hidden="1" customHeight="1" x14ac:dyDescent="0.2">
      <c r="A20" s="43" t="s">
        <v>3329</v>
      </c>
      <c r="B20" s="383" t="s">
        <v>3330</v>
      </c>
      <c r="C20" s="379"/>
      <c r="D20" s="4"/>
      <c r="E20" s="4"/>
      <c r="F20" s="4"/>
      <c r="G20" s="4"/>
      <c r="H20" s="4"/>
      <c r="I20" s="4"/>
      <c r="J20" s="4"/>
      <c r="K20" s="4"/>
      <c r="L20" s="4"/>
      <c r="M20" s="4"/>
      <c r="N20" s="4"/>
      <c r="O20" s="4"/>
      <c r="P20" s="4"/>
      <c r="Q20" s="4"/>
    </row>
    <row r="21" spans="1:17" ht="30" hidden="1" customHeight="1" x14ac:dyDescent="0.2">
      <c r="A21" s="43" t="s">
        <v>3331</v>
      </c>
      <c r="B21" s="383" t="s">
        <v>3332</v>
      </c>
      <c r="C21" s="379"/>
      <c r="D21" s="4"/>
      <c r="E21" s="4"/>
      <c r="F21" s="4"/>
      <c r="G21" s="4"/>
      <c r="H21" s="4"/>
      <c r="I21" s="4"/>
      <c r="J21" s="4"/>
      <c r="K21" s="4"/>
      <c r="L21" s="4"/>
      <c r="M21" s="4"/>
      <c r="N21" s="4"/>
      <c r="O21" s="4"/>
      <c r="P21" s="4"/>
      <c r="Q21" s="4"/>
    </row>
    <row r="22" spans="1:17" ht="30" hidden="1" customHeight="1" x14ac:dyDescent="0.2">
      <c r="A22" s="43" t="s">
        <v>3333</v>
      </c>
      <c r="B22" s="383" t="s">
        <v>3334</v>
      </c>
      <c r="C22" s="379"/>
      <c r="D22" s="4"/>
      <c r="E22" s="4"/>
      <c r="F22" s="4"/>
      <c r="G22" s="4"/>
      <c r="H22" s="4"/>
      <c r="I22" s="4"/>
      <c r="J22" s="4"/>
      <c r="K22" s="4"/>
      <c r="L22" s="4"/>
      <c r="M22" s="4"/>
      <c r="N22" s="4"/>
      <c r="O22" s="4"/>
      <c r="P22" s="4"/>
      <c r="Q22" s="4"/>
    </row>
    <row r="23" spans="1:17" ht="30" hidden="1" customHeight="1" x14ac:dyDescent="0.2">
      <c r="A23" s="43" t="s">
        <v>3335</v>
      </c>
      <c r="B23" s="383" t="s">
        <v>3336</v>
      </c>
      <c r="C23" s="379"/>
      <c r="D23" s="4"/>
      <c r="E23" s="4"/>
      <c r="F23" s="4"/>
      <c r="G23" s="4"/>
      <c r="H23" s="4"/>
      <c r="I23" s="4"/>
      <c r="J23" s="4"/>
      <c r="K23" s="4"/>
      <c r="L23" s="4"/>
      <c r="M23" s="4"/>
      <c r="N23" s="4"/>
      <c r="O23" s="4"/>
      <c r="P23" s="4"/>
      <c r="Q23" s="4"/>
    </row>
    <row r="24" spans="1:17" ht="30" hidden="1" customHeight="1" x14ac:dyDescent="0.2">
      <c r="A24" s="43" t="s">
        <v>3337</v>
      </c>
      <c r="B24" s="383" t="s">
        <v>3338</v>
      </c>
      <c r="C24" s="379"/>
      <c r="D24" s="4"/>
      <c r="E24" s="4"/>
      <c r="F24" s="4"/>
      <c r="G24" s="4"/>
      <c r="H24" s="4"/>
      <c r="I24" s="4"/>
      <c r="J24" s="4"/>
      <c r="K24" s="4"/>
      <c r="L24" s="4"/>
      <c r="M24" s="4"/>
      <c r="N24" s="4"/>
      <c r="O24" s="4"/>
      <c r="P24" s="4"/>
      <c r="Q24" s="4"/>
    </row>
    <row r="25" spans="1:17" ht="30" hidden="1" customHeight="1" x14ac:dyDescent="0.2">
      <c r="A25" s="43" t="s">
        <v>3339</v>
      </c>
      <c r="B25" s="383" t="s">
        <v>3340</v>
      </c>
      <c r="C25" s="379"/>
      <c r="D25" s="4"/>
      <c r="E25" s="4"/>
      <c r="F25" s="4"/>
      <c r="G25" s="4"/>
      <c r="H25" s="4"/>
      <c r="I25" s="4"/>
      <c r="J25" s="4"/>
      <c r="K25" s="4"/>
      <c r="L25" s="4"/>
      <c r="M25" s="4"/>
      <c r="N25" s="4"/>
      <c r="O25" s="4"/>
      <c r="P25" s="4"/>
      <c r="Q25" s="4"/>
    </row>
    <row r="26" spans="1:17" ht="30" hidden="1" customHeight="1" x14ac:dyDescent="0.2">
      <c r="A26" s="43" t="s">
        <v>3341</v>
      </c>
      <c r="B26" s="383" t="s">
        <v>3342</v>
      </c>
      <c r="C26" s="379"/>
      <c r="D26" s="4"/>
      <c r="E26" s="4"/>
      <c r="F26" s="4"/>
      <c r="G26" s="4"/>
      <c r="H26" s="4"/>
      <c r="I26" s="4"/>
      <c r="J26" s="4"/>
      <c r="K26" s="4"/>
      <c r="L26" s="4"/>
      <c r="M26" s="4"/>
      <c r="N26" s="4"/>
      <c r="O26" s="4"/>
      <c r="P26" s="4"/>
      <c r="Q26" s="4"/>
    </row>
    <row r="27" spans="1:17" ht="70.5" hidden="1" customHeight="1" x14ac:dyDescent="0.2">
      <c r="A27" s="43" t="s">
        <v>3343</v>
      </c>
      <c r="B27" s="383" t="s">
        <v>3344</v>
      </c>
      <c r="C27" s="379"/>
      <c r="D27" s="4"/>
      <c r="E27" s="4"/>
      <c r="F27" s="4"/>
      <c r="G27" s="4"/>
      <c r="H27" s="4"/>
      <c r="I27" s="4"/>
      <c r="J27" s="4"/>
      <c r="K27" s="4"/>
      <c r="L27" s="4"/>
      <c r="M27" s="4"/>
      <c r="N27" s="4"/>
      <c r="O27" s="4"/>
      <c r="P27" s="4"/>
      <c r="Q27" s="4"/>
    </row>
    <row r="28" spans="1:17" ht="48" hidden="1" customHeight="1" x14ac:dyDescent="0.2">
      <c r="A28" s="43" t="s">
        <v>3345</v>
      </c>
      <c r="B28" s="383" t="s">
        <v>3346</v>
      </c>
      <c r="C28" s="379"/>
      <c r="D28" s="4"/>
      <c r="E28" s="4"/>
      <c r="F28" s="4"/>
      <c r="G28" s="4"/>
      <c r="H28" s="4"/>
      <c r="I28" s="4"/>
      <c r="J28" s="4"/>
      <c r="K28" s="4"/>
      <c r="L28" s="4"/>
      <c r="M28" s="4"/>
      <c r="N28" s="4"/>
      <c r="O28" s="4"/>
      <c r="P28" s="4"/>
      <c r="Q28" s="4"/>
    </row>
    <row r="29" spans="1:17" ht="100.5" hidden="1" customHeight="1" x14ac:dyDescent="0.2">
      <c r="A29" s="43" t="s">
        <v>3347</v>
      </c>
      <c r="B29" s="383" t="s">
        <v>3348</v>
      </c>
      <c r="C29" s="379"/>
      <c r="D29" s="4"/>
      <c r="E29" s="4"/>
      <c r="F29" s="4"/>
      <c r="G29" s="4"/>
      <c r="H29" s="4"/>
      <c r="I29" s="4"/>
      <c r="J29" s="4"/>
      <c r="K29" s="4"/>
      <c r="L29" s="4"/>
      <c r="M29" s="4"/>
      <c r="N29" s="4"/>
      <c r="O29" s="4"/>
      <c r="P29" s="4"/>
      <c r="Q29" s="4"/>
    </row>
    <row r="30" spans="1:17" ht="45" hidden="1" customHeight="1" x14ac:dyDescent="0.2">
      <c r="A30" s="43" t="s">
        <v>3349</v>
      </c>
      <c r="B30" s="383" t="s">
        <v>3350</v>
      </c>
      <c r="C30" s="379"/>
      <c r="D30" s="4"/>
      <c r="E30" s="4"/>
      <c r="F30" s="4"/>
      <c r="G30" s="4"/>
      <c r="H30" s="4"/>
      <c r="I30" s="4"/>
      <c r="J30" s="4"/>
      <c r="K30" s="4"/>
      <c r="L30" s="4"/>
      <c r="M30" s="4"/>
      <c r="N30" s="4"/>
      <c r="O30" s="4"/>
      <c r="P30" s="4"/>
      <c r="Q30" s="4"/>
    </row>
    <row r="31" spans="1:17" ht="45" hidden="1" customHeight="1" x14ac:dyDescent="0.2">
      <c r="A31" s="43" t="s">
        <v>3351</v>
      </c>
      <c r="B31" s="383" t="s">
        <v>3352</v>
      </c>
      <c r="C31" s="379"/>
      <c r="D31" s="4"/>
      <c r="E31" s="4"/>
      <c r="F31" s="4"/>
      <c r="G31" s="4"/>
      <c r="H31" s="4"/>
      <c r="I31" s="4"/>
      <c r="J31" s="4"/>
      <c r="K31" s="4"/>
      <c r="L31" s="4"/>
      <c r="M31" s="4"/>
      <c r="N31" s="4"/>
      <c r="O31" s="4"/>
      <c r="P31" s="4"/>
      <c r="Q31" s="4"/>
    </row>
    <row r="32" spans="1:17" ht="45" hidden="1" customHeight="1" x14ac:dyDescent="0.2">
      <c r="A32" s="43" t="s">
        <v>3353</v>
      </c>
      <c r="B32" s="383" t="s">
        <v>3354</v>
      </c>
      <c r="C32" s="379"/>
      <c r="D32" s="4"/>
      <c r="E32" s="4"/>
      <c r="F32" s="4"/>
      <c r="G32" s="4"/>
      <c r="H32" s="4"/>
      <c r="I32" s="4"/>
      <c r="J32" s="4"/>
      <c r="K32" s="4"/>
      <c r="L32" s="4"/>
      <c r="M32" s="4"/>
      <c r="N32" s="4"/>
      <c r="O32" s="4"/>
      <c r="P32" s="4"/>
      <c r="Q32" s="4"/>
    </row>
    <row r="33" spans="1:17" ht="72" hidden="1" customHeight="1" x14ac:dyDescent="0.2">
      <c r="A33" s="43" t="s">
        <v>3355</v>
      </c>
      <c r="B33" s="383" t="s">
        <v>3356</v>
      </c>
      <c r="C33" s="379"/>
      <c r="D33" s="4"/>
      <c r="E33" s="4"/>
      <c r="F33" s="4"/>
      <c r="G33" s="4"/>
      <c r="H33" s="4"/>
      <c r="I33" s="4"/>
      <c r="J33" s="4"/>
      <c r="K33" s="4"/>
      <c r="L33" s="4"/>
      <c r="M33" s="4"/>
      <c r="N33" s="4"/>
      <c r="O33" s="4"/>
      <c r="P33" s="4"/>
      <c r="Q33" s="4"/>
    </row>
    <row r="34" spans="1:17" ht="79.5" hidden="1" customHeight="1" x14ac:dyDescent="0.2">
      <c r="A34" s="43" t="s">
        <v>3357</v>
      </c>
      <c r="B34" s="383" t="s">
        <v>3358</v>
      </c>
      <c r="C34" s="379"/>
      <c r="D34" s="4"/>
      <c r="E34" s="4"/>
      <c r="F34" s="4"/>
      <c r="G34" s="4"/>
      <c r="H34" s="4"/>
      <c r="I34" s="4"/>
      <c r="J34" s="4"/>
      <c r="K34" s="4"/>
      <c r="L34" s="4"/>
      <c r="M34" s="4"/>
      <c r="N34" s="4"/>
      <c r="O34" s="4"/>
      <c r="P34" s="4"/>
      <c r="Q34" s="4"/>
    </row>
    <row r="35" spans="1:17" ht="70.5" hidden="1" customHeight="1" x14ac:dyDescent="0.2">
      <c r="A35" s="43" t="s">
        <v>3359</v>
      </c>
      <c r="B35" s="383" t="s">
        <v>3360</v>
      </c>
      <c r="C35" s="379"/>
      <c r="D35" s="4"/>
      <c r="E35" s="4"/>
      <c r="F35" s="4"/>
      <c r="G35" s="4"/>
      <c r="H35" s="4"/>
      <c r="I35" s="4"/>
      <c r="J35" s="4"/>
      <c r="K35" s="4"/>
      <c r="L35" s="4"/>
      <c r="M35" s="4"/>
      <c r="N35" s="4"/>
      <c r="O35" s="4"/>
      <c r="P35" s="4"/>
      <c r="Q35" s="4"/>
    </row>
    <row r="36" spans="1:17" ht="45.75" hidden="1" customHeight="1" x14ac:dyDescent="0.2">
      <c r="A36" s="43" t="s">
        <v>3361</v>
      </c>
      <c r="B36" s="383" t="s">
        <v>3362</v>
      </c>
      <c r="C36" s="379"/>
      <c r="D36" s="4"/>
      <c r="E36" s="4"/>
      <c r="F36" s="4"/>
      <c r="G36" s="4"/>
      <c r="H36" s="4"/>
      <c r="I36" s="4"/>
      <c r="J36" s="4"/>
      <c r="K36" s="4"/>
      <c r="L36" s="4"/>
      <c r="M36" s="4"/>
      <c r="N36" s="4"/>
      <c r="O36" s="4"/>
      <c r="P36" s="4"/>
      <c r="Q36" s="4"/>
    </row>
    <row r="37" spans="1:17" ht="54.75" hidden="1" customHeight="1" x14ac:dyDescent="0.2">
      <c r="A37" s="43" t="s">
        <v>3363</v>
      </c>
      <c r="B37" s="383" t="s">
        <v>3364</v>
      </c>
      <c r="C37" s="379"/>
      <c r="D37" s="4"/>
      <c r="E37" s="4"/>
      <c r="F37" s="4"/>
      <c r="G37" s="4"/>
      <c r="H37" s="4"/>
      <c r="I37" s="4"/>
      <c r="J37" s="4"/>
      <c r="K37" s="4"/>
      <c r="L37" s="4"/>
      <c r="M37" s="4"/>
      <c r="N37" s="4"/>
      <c r="O37" s="4"/>
      <c r="P37" s="4"/>
      <c r="Q37" s="4"/>
    </row>
    <row r="38" spans="1:17" ht="37.5" hidden="1" customHeight="1" x14ac:dyDescent="0.2">
      <c r="A38" s="43" t="s">
        <v>3365</v>
      </c>
      <c r="B38" s="383" t="s">
        <v>3366</v>
      </c>
      <c r="C38" s="379"/>
      <c r="D38" s="4"/>
      <c r="E38" s="4"/>
      <c r="F38" s="4"/>
      <c r="G38" s="4"/>
      <c r="H38" s="4"/>
      <c r="I38" s="4"/>
      <c r="J38" s="4"/>
      <c r="K38" s="4"/>
      <c r="L38" s="4"/>
      <c r="M38" s="4"/>
      <c r="N38" s="4"/>
      <c r="O38" s="4"/>
      <c r="P38" s="4"/>
      <c r="Q38" s="4"/>
    </row>
    <row r="39" spans="1:17" ht="61.5" hidden="1" customHeight="1" x14ac:dyDescent="0.2">
      <c r="A39" s="43" t="s">
        <v>3367</v>
      </c>
      <c r="B39" s="383" t="s">
        <v>3368</v>
      </c>
      <c r="C39" s="379"/>
      <c r="D39" s="4"/>
      <c r="E39" s="4"/>
      <c r="F39" s="4"/>
      <c r="G39" s="4"/>
      <c r="H39" s="4"/>
      <c r="I39" s="4"/>
      <c r="J39" s="4"/>
      <c r="K39" s="4"/>
      <c r="L39" s="4"/>
      <c r="M39" s="4"/>
      <c r="N39" s="4"/>
      <c r="O39" s="4"/>
      <c r="P39" s="4"/>
      <c r="Q39" s="4"/>
    </row>
    <row r="40" spans="1:17" ht="53.25" hidden="1" customHeight="1" x14ac:dyDescent="0.2">
      <c r="A40" s="43" t="s">
        <v>3369</v>
      </c>
      <c r="B40" s="383" t="s">
        <v>3370</v>
      </c>
      <c r="C40" s="379"/>
      <c r="D40" s="4"/>
      <c r="E40" s="4"/>
      <c r="F40" s="4"/>
      <c r="G40" s="4"/>
      <c r="H40" s="4"/>
      <c r="I40" s="4"/>
      <c r="J40" s="4"/>
      <c r="K40" s="4"/>
      <c r="L40" s="4"/>
      <c r="M40" s="4"/>
      <c r="N40" s="4"/>
      <c r="O40" s="4"/>
      <c r="P40" s="4"/>
      <c r="Q40" s="4"/>
    </row>
    <row r="41" spans="1:17" ht="73.5" hidden="1" customHeight="1" x14ac:dyDescent="0.2">
      <c r="A41" s="43" t="s">
        <v>3371</v>
      </c>
      <c r="B41" s="383" t="s">
        <v>3372</v>
      </c>
      <c r="C41" s="379"/>
      <c r="D41" s="4"/>
      <c r="E41" s="4"/>
      <c r="F41" s="4"/>
      <c r="G41" s="4"/>
      <c r="H41" s="4"/>
      <c r="I41" s="4"/>
      <c r="J41" s="4"/>
      <c r="K41" s="4"/>
      <c r="L41" s="4"/>
      <c r="M41" s="4"/>
      <c r="N41" s="4"/>
      <c r="O41" s="4"/>
      <c r="P41" s="4"/>
      <c r="Q41" s="4"/>
    </row>
    <row r="42" spans="1:17" ht="57.75" hidden="1" customHeight="1" x14ac:dyDescent="0.2">
      <c r="A42" s="43" t="s">
        <v>3373</v>
      </c>
      <c r="B42" s="383" t="s">
        <v>3374</v>
      </c>
      <c r="C42" s="379"/>
      <c r="D42" s="4"/>
      <c r="E42" s="4"/>
      <c r="F42" s="4"/>
      <c r="G42" s="4"/>
      <c r="H42" s="4"/>
      <c r="I42" s="4"/>
      <c r="J42" s="4"/>
      <c r="K42" s="4"/>
      <c r="L42" s="4"/>
      <c r="M42" s="4"/>
      <c r="N42" s="4"/>
      <c r="O42" s="4"/>
      <c r="P42" s="4"/>
      <c r="Q42" s="4"/>
    </row>
    <row r="43" spans="1:17" ht="84" hidden="1" customHeight="1" x14ac:dyDescent="0.2">
      <c r="A43" s="43" t="s">
        <v>3375</v>
      </c>
      <c r="B43" s="383" t="s">
        <v>3376</v>
      </c>
      <c r="C43" s="379"/>
      <c r="D43" s="4"/>
      <c r="E43" s="4"/>
      <c r="F43" s="4"/>
      <c r="G43" s="4"/>
      <c r="H43" s="4"/>
      <c r="I43" s="4"/>
      <c r="J43" s="4"/>
      <c r="K43" s="4"/>
      <c r="L43" s="4"/>
      <c r="M43" s="4"/>
      <c r="N43" s="4"/>
      <c r="O43" s="4"/>
      <c r="P43" s="4"/>
      <c r="Q43" s="4"/>
    </row>
    <row r="44" spans="1:17" ht="48" hidden="1" customHeight="1" x14ac:dyDescent="0.2">
      <c r="A44" s="43" t="s">
        <v>3377</v>
      </c>
      <c r="B44" s="383" t="s">
        <v>3378</v>
      </c>
      <c r="C44" s="379"/>
      <c r="D44" s="4"/>
      <c r="E44" s="4"/>
      <c r="F44" s="4"/>
      <c r="G44" s="4"/>
      <c r="H44" s="4"/>
      <c r="I44" s="4"/>
      <c r="J44" s="4"/>
      <c r="K44" s="4"/>
      <c r="L44" s="4"/>
      <c r="M44" s="4"/>
      <c r="N44" s="4"/>
      <c r="O44" s="4"/>
      <c r="P44" s="4"/>
      <c r="Q44" s="4"/>
    </row>
    <row r="45" spans="1:17" ht="57" hidden="1" customHeight="1" x14ac:dyDescent="0.2">
      <c r="A45" s="43" t="s">
        <v>3379</v>
      </c>
      <c r="B45" s="383" t="s">
        <v>3380</v>
      </c>
      <c r="C45" s="379"/>
      <c r="D45" s="4"/>
      <c r="E45" s="4"/>
      <c r="F45" s="4"/>
      <c r="G45" s="4"/>
      <c r="H45" s="4"/>
      <c r="I45" s="4"/>
      <c r="J45" s="4"/>
      <c r="K45" s="4"/>
      <c r="L45" s="4"/>
      <c r="M45" s="4"/>
      <c r="N45" s="4"/>
      <c r="O45" s="4"/>
      <c r="P45" s="4"/>
      <c r="Q45" s="4"/>
    </row>
    <row r="46" spans="1:17" ht="73.5" hidden="1" customHeight="1" x14ac:dyDescent="0.2">
      <c r="A46" s="43" t="s">
        <v>3381</v>
      </c>
      <c r="B46" s="384" t="s">
        <v>3382</v>
      </c>
      <c r="C46" s="379"/>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69" t="s">
        <v>3385</v>
      </c>
      <c r="B48" s="382" t="s">
        <v>3386</v>
      </c>
      <c r="C48" s="381"/>
      <c r="D48" s="4"/>
      <c r="E48" s="4"/>
      <c r="F48" s="4"/>
      <c r="G48" s="4"/>
      <c r="H48" s="4"/>
      <c r="I48" s="4"/>
      <c r="J48" s="4"/>
      <c r="K48" s="4"/>
      <c r="L48" s="4"/>
      <c r="M48" s="4"/>
      <c r="N48" s="4"/>
      <c r="O48" s="4"/>
      <c r="P48" s="4"/>
      <c r="Q48" s="4"/>
    </row>
    <row r="49" spans="1:17" ht="34.5" customHeight="1" x14ac:dyDescent="0.2">
      <c r="A49" s="269" t="s">
        <v>3387</v>
      </c>
      <c r="B49" s="380" t="s">
        <v>3388</v>
      </c>
      <c r="C49" s="381"/>
      <c r="D49" s="4"/>
      <c r="E49" s="4"/>
      <c r="F49" s="4"/>
      <c r="G49" s="4"/>
      <c r="H49" s="4"/>
      <c r="I49" s="4"/>
      <c r="J49" s="4"/>
      <c r="K49" s="4"/>
      <c r="L49" s="4"/>
      <c r="M49" s="4"/>
      <c r="N49" s="4"/>
      <c r="O49" s="4"/>
      <c r="P49" s="4"/>
      <c r="Q49" s="4"/>
    </row>
    <row r="50" spans="1:17" ht="34.5" customHeight="1" x14ac:dyDescent="0.2">
      <c r="A50" s="269" t="s">
        <v>3389</v>
      </c>
      <c r="B50" s="380" t="s">
        <v>3390</v>
      </c>
      <c r="C50" s="381"/>
      <c r="D50" s="4"/>
      <c r="E50" s="4"/>
      <c r="F50" s="4"/>
      <c r="G50" s="4"/>
      <c r="H50" s="4"/>
      <c r="I50" s="4"/>
      <c r="J50" s="4"/>
      <c r="K50" s="4"/>
      <c r="L50" s="4"/>
      <c r="M50" s="4"/>
      <c r="N50" s="4"/>
      <c r="O50" s="4"/>
      <c r="P50" s="4"/>
      <c r="Q50" s="4"/>
    </row>
    <row r="51" spans="1:17" ht="31.5" customHeight="1" x14ac:dyDescent="0.2">
      <c r="A51" s="311"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8" t="s">
        <v>22</v>
      </c>
      <c r="B2" s="339"/>
      <c r="C2" s="339"/>
      <c r="D2" s="339"/>
      <c r="E2" s="339"/>
      <c r="F2" s="339"/>
      <c r="G2" s="339"/>
      <c r="H2" s="339"/>
      <c r="I2" s="33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40" t="s">
        <v>24</v>
      </c>
      <c r="B4" s="341"/>
      <c r="C4" s="341"/>
      <c r="D4" s="341"/>
      <c r="E4" s="341"/>
      <c r="F4" s="341"/>
      <c r="G4" s="341"/>
      <c r="H4" s="341"/>
      <c r="I4" s="34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t="s">
        <v>3393</v>
      </c>
      <c r="H6" s="19" t="s">
        <v>26</v>
      </c>
      <c r="I6" s="20" t="s">
        <v>27</v>
      </c>
      <c r="J6" s="4"/>
      <c r="L6" s="4"/>
      <c r="M6" s="4"/>
      <c r="N6" s="4"/>
      <c r="O6" s="4"/>
      <c r="P6" s="4"/>
      <c r="Q6" s="4"/>
      <c r="R6" s="4"/>
      <c r="S6" s="4"/>
      <c r="T6" s="4"/>
      <c r="U6" s="4"/>
      <c r="V6" s="4"/>
      <c r="W6" s="4"/>
      <c r="X6" s="4"/>
    </row>
    <row r="7" spans="1:24" ht="15" customHeight="1" x14ac:dyDescent="0.2">
      <c r="B7" s="21"/>
      <c r="C7" s="22"/>
      <c r="D7" s="23"/>
      <c r="E7" s="342" t="s">
        <v>28</v>
      </c>
      <c r="F7" s="345" t="s">
        <v>29</v>
      </c>
      <c r="G7" s="346"/>
      <c r="H7" s="24" t="str">
        <f>IF(OR(MAX(Skriveni!C2:F983)&gt;0,MIN(Skriveni!C2:F983)&lt;0),"DA","NE")</f>
        <v>DA</v>
      </c>
      <c r="I7" s="25" t="str">
        <f>IF(AND(H7="DA",Kont!E19&gt;0),Kont!E19,"Nema")</f>
        <v>Nema</v>
      </c>
      <c r="L7" s="4"/>
      <c r="M7" s="4"/>
      <c r="N7" s="4"/>
      <c r="O7" s="4"/>
      <c r="P7" s="4"/>
      <c r="Q7" s="4"/>
      <c r="R7" s="4"/>
      <c r="S7" s="4"/>
      <c r="T7" s="4"/>
      <c r="U7" s="4"/>
      <c r="V7" s="4"/>
      <c r="W7" s="4"/>
      <c r="X7" s="4"/>
    </row>
    <row r="8" spans="1:24" ht="38.25" x14ac:dyDescent="0.2">
      <c r="B8" s="18" t="s">
        <v>30</v>
      </c>
      <c r="C8" s="265" t="s">
        <v>31</v>
      </c>
      <c r="E8" s="343"/>
      <c r="F8" s="334" t="s">
        <v>32</v>
      </c>
      <c r="G8" s="33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3"/>
      <c r="F9" s="336" t="s">
        <v>33</v>
      </c>
      <c r="G9" s="33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3"/>
      <c r="F10" s="334" t="s">
        <v>36</v>
      </c>
      <c r="G10" s="335"/>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4"/>
      <c r="F11" s="347" t="s">
        <v>37</v>
      </c>
      <c r="G11" s="34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8" t="s">
        <v>41</v>
      </c>
      <c r="C15" s="329"/>
      <c r="D15" s="329"/>
      <c r="E15" s="329"/>
      <c r="F15" s="330"/>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1" t="s">
        <v>29</v>
      </c>
      <c r="B16" s="327" t="str">
        <f>'PR-RAS'!B6</f>
        <v xml:space="preserve">PRIHODI POSLOVANJA (šifre 61+62+63+64+65+66+67+68) </v>
      </c>
      <c r="C16" s="323"/>
      <c r="D16" s="323"/>
      <c r="E16" s="323"/>
      <c r="F16" s="324"/>
      <c r="G16" s="34" t="str">
        <f>'PR-RAS'!C6</f>
        <v>6</v>
      </c>
      <c r="H16" s="172">
        <f>'PR-RAS'!D6</f>
        <v>3201949</v>
      </c>
      <c r="I16" s="172">
        <f>'PR-RAS'!E6</f>
        <v>3790146.04</v>
      </c>
      <c r="J16" s="4"/>
      <c r="K16" s="4"/>
      <c r="L16" s="4"/>
      <c r="M16" s="4"/>
      <c r="N16" s="4"/>
      <c r="O16" s="4"/>
      <c r="P16" s="4"/>
      <c r="Q16" s="4"/>
      <c r="R16" s="4"/>
      <c r="S16" s="4"/>
      <c r="T16" s="4"/>
      <c r="U16" s="4"/>
      <c r="V16" s="4"/>
      <c r="W16" s="4"/>
      <c r="X16" s="4"/>
    </row>
    <row r="17" spans="1:24" ht="12.75" customHeight="1" x14ac:dyDescent="0.2">
      <c r="A17" s="332"/>
      <c r="B17" s="316" t="str">
        <f>'PR-RAS'!B151</f>
        <v xml:space="preserve">RASHODI POSLOVANJA (šifre 31+32+34+35+36+37+38) </v>
      </c>
      <c r="C17" s="317"/>
      <c r="D17" s="317"/>
      <c r="E17" s="317"/>
      <c r="F17" s="318"/>
      <c r="G17" s="35" t="str">
        <f>'PR-RAS'!C151</f>
        <v>3</v>
      </c>
      <c r="H17" s="172">
        <f>'PR-RAS'!D151</f>
        <v>3189488</v>
      </c>
      <c r="I17" s="172">
        <f>'PR-RAS'!E151</f>
        <v>3776991.39</v>
      </c>
      <c r="J17" s="4"/>
      <c r="K17" s="4"/>
      <c r="L17" s="4"/>
      <c r="M17" s="4"/>
      <c r="N17" s="4"/>
      <c r="O17" s="4"/>
      <c r="P17" s="4"/>
      <c r="Q17" s="4"/>
      <c r="R17" s="4"/>
      <c r="S17" s="4"/>
      <c r="T17" s="4"/>
      <c r="U17" s="4"/>
      <c r="V17" s="4"/>
      <c r="W17" s="4"/>
      <c r="X17" s="4"/>
    </row>
    <row r="18" spans="1:24" ht="12.75" customHeight="1" x14ac:dyDescent="0.2">
      <c r="A18" s="332"/>
      <c r="B18" s="316" t="str">
        <f>'PR-RAS'!B645</f>
        <v>Višak prihoda i primitaka raspoloživ u sljedećem razdoblju (šifre X005 + '9221-9222' - Y005 - '9222-9221')</v>
      </c>
      <c r="C18" s="317"/>
      <c r="D18" s="317"/>
      <c r="E18" s="317"/>
      <c r="F18" s="31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3"/>
      <c r="B19" s="319" t="str">
        <f>'PR-RAS'!B646</f>
        <v>Manjak prihoda i primitaka za pokriće u sljedećem razdoblju (šifre Y005 + '9222-9221' - X005 - '9221-9222' )</v>
      </c>
      <c r="C19" s="320"/>
      <c r="D19" s="320"/>
      <c r="E19" s="320"/>
      <c r="F19" s="321"/>
      <c r="G19" s="36" t="str">
        <f>'PR-RAS'!C646</f>
        <v>Y006</v>
      </c>
      <c r="H19" s="173">
        <f>'PR-RAS'!D646</f>
        <v>222246</v>
      </c>
      <c r="I19" s="173">
        <f>'PR-RAS'!E646</f>
        <v>251077.85000000009</v>
      </c>
      <c r="J19" s="4"/>
      <c r="K19" s="4"/>
      <c r="L19" s="4"/>
      <c r="M19" s="4"/>
      <c r="N19" s="4"/>
      <c r="O19" s="4"/>
      <c r="P19" s="4"/>
      <c r="Q19" s="4"/>
      <c r="R19" s="4"/>
      <c r="S19" s="4"/>
      <c r="T19" s="4"/>
      <c r="U19" s="4"/>
      <c r="V19" s="4"/>
      <c r="W19" s="4"/>
      <c r="X19" s="4"/>
    </row>
    <row r="20" spans="1:24" ht="12.75" customHeight="1" x14ac:dyDescent="0.2">
      <c r="A20" s="331" t="s">
        <v>32</v>
      </c>
      <c r="B20" s="327" t="str">
        <f>BILANCA!B7</f>
        <v>Nefinancijska imovina (šifre 01+02+03+04+05+06)</v>
      </c>
      <c r="C20" s="323"/>
      <c r="D20" s="323"/>
      <c r="E20" s="323"/>
      <c r="F20" s="324"/>
      <c r="G20" s="159" t="str">
        <f>BILANCA!C7</f>
        <v>B002</v>
      </c>
      <c r="H20" s="174">
        <f>BILANCA!D7</f>
        <v>988726</v>
      </c>
      <c r="I20" s="175">
        <f>BILANCA!E7</f>
        <v>984898.95999999985</v>
      </c>
      <c r="J20" s="4"/>
      <c r="K20" s="4"/>
      <c r="L20" s="4"/>
      <c r="M20" s="4"/>
      <c r="N20" s="4"/>
      <c r="O20" s="4"/>
      <c r="P20" s="4"/>
      <c r="Q20" s="4"/>
      <c r="R20" s="4"/>
      <c r="S20" s="4"/>
      <c r="T20" s="4"/>
      <c r="U20" s="4"/>
      <c r="V20" s="4"/>
      <c r="W20" s="4"/>
      <c r="X20" s="4"/>
    </row>
    <row r="21" spans="1:24" ht="12.75" customHeight="1" x14ac:dyDescent="0.2">
      <c r="A21" s="332"/>
      <c r="B21" s="316" t="str">
        <f>BILANCA!B68</f>
        <v>Financijska imovina (šifre 11+12+13+14+15+16+17+19)</v>
      </c>
      <c r="C21" s="317"/>
      <c r="D21" s="317"/>
      <c r="E21" s="317"/>
      <c r="F21" s="318"/>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2"/>
      <c r="B22" s="316" t="str">
        <f>BILANCA!B176</f>
        <v xml:space="preserve">Obveze (šifre 23+24+25+26+29) </v>
      </c>
      <c r="C22" s="317"/>
      <c r="D22" s="317"/>
      <c r="E22" s="317"/>
      <c r="F22" s="318"/>
      <c r="G22" s="160" t="str">
        <f>BILANCA!C176</f>
        <v>2</v>
      </c>
      <c r="H22" s="176">
        <f>BILANCA!D176</f>
        <v>222246</v>
      </c>
      <c r="I22" s="177">
        <f>BILANCA!E176</f>
        <v>251077.85</v>
      </c>
      <c r="J22" s="4"/>
      <c r="K22" s="4"/>
      <c r="L22" s="4"/>
      <c r="M22" s="4"/>
      <c r="N22" s="4"/>
      <c r="O22" s="4"/>
      <c r="P22" s="4"/>
      <c r="Q22" s="4"/>
      <c r="R22" s="4"/>
      <c r="S22" s="4"/>
      <c r="T22" s="4"/>
      <c r="U22" s="4"/>
      <c r="V22" s="4"/>
      <c r="W22" s="4"/>
      <c r="X22" s="4"/>
    </row>
    <row r="23" spans="1:24" ht="12.75" customHeight="1" x14ac:dyDescent="0.2">
      <c r="A23" s="333"/>
      <c r="B23" s="319" t="str">
        <f>BILANCA!B237</f>
        <v>Vlastiti izvori (šifre 91 + 922 - 93 + 96 do 98)</v>
      </c>
      <c r="C23" s="320"/>
      <c r="D23" s="320"/>
      <c r="E23" s="320"/>
      <c r="F23" s="321"/>
      <c r="G23" s="161" t="str">
        <f>BILANCA!C237</f>
        <v>9</v>
      </c>
      <c r="H23" s="178">
        <f>BILANCA!D237</f>
        <v>766480</v>
      </c>
      <c r="I23" s="179">
        <f>BILANCA!E237</f>
        <v>733821.11</v>
      </c>
      <c r="J23" s="4"/>
      <c r="K23" s="4"/>
      <c r="L23" s="4"/>
      <c r="M23" s="4"/>
      <c r="N23" s="4"/>
      <c r="O23" s="4"/>
      <c r="P23" s="4"/>
      <c r="Q23" s="4"/>
      <c r="R23" s="4"/>
      <c r="S23" s="4"/>
      <c r="T23" s="4"/>
      <c r="U23" s="4"/>
      <c r="V23" s="4"/>
      <c r="W23" s="4"/>
      <c r="X23" s="4"/>
    </row>
    <row r="24" spans="1:24" ht="12.75" customHeight="1" x14ac:dyDescent="0.2">
      <c r="A24" s="331" t="s">
        <v>45</v>
      </c>
      <c r="B24" s="327" t="str">
        <f>'RAS-funkcijski'!B5</f>
        <v>Opće javne usluge (šifre 011+012+013+014 do 018)</v>
      </c>
      <c r="C24" s="323"/>
      <c r="D24" s="323"/>
      <c r="E24" s="323"/>
      <c r="F24" s="324"/>
      <c r="G24" s="159" t="str">
        <f>'RAS-funkcijski'!C5</f>
        <v>01</v>
      </c>
      <c r="H24" s="174">
        <f>'RAS-funkcijski'!D5</f>
        <v>3200320</v>
      </c>
      <c r="I24" s="175">
        <f>'RAS-funkcijski'!E5</f>
        <v>3817348.89</v>
      </c>
      <c r="J24" s="4"/>
      <c r="K24" s="4"/>
      <c r="L24" s="4"/>
      <c r="M24" s="4"/>
      <c r="N24" s="4"/>
      <c r="O24" s="4"/>
      <c r="P24" s="4"/>
      <c r="Q24" s="4"/>
      <c r="R24" s="4"/>
      <c r="S24" s="4"/>
      <c r="T24" s="4"/>
      <c r="U24" s="4"/>
      <c r="V24" s="4"/>
      <c r="W24" s="4"/>
      <c r="X24" s="4"/>
    </row>
    <row r="25" spans="1:24" ht="12.75" customHeight="1" x14ac:dyDescent="0.2">
      <c r="A25" s="332"/>
      <c r="B25" s="316" t="str">
        <f>'RAS-funkcijski'!B35</f>
        <v>Ekonomski poslovi (šifre 041+042+043+044+045+046+047+048+049)</v>
      </c>
      <c r="C25" s="317"/>
      <c r="D25" s="317"/>
      <c r="E25" s="317"/>
      <c r="F25" s="31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2"/>
      <c r="B26" s="316" t="str">
        <f>'RAS-funkcijski'!B88</f>
        <v>Rashodi vezani za stanovanje i kom. pogodnosti koji nisu drugdje svrstani</v>
      </c>
      <c r="C26" s="317"/>
      <c r="D26" s="317"/>
      <c r="E26" s="317"/>
      <c r="F26" s="31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2"/>
      <c r="B27" s="316" t="str">
        <f>'RAS-funkcijski'!B114</f>
        <v>Obrazovanje (šifre 091+092+093+094+095+096+097+098)</v>
      </c>
      <c r="C27" s="317"/>
      <c r="D27" s="317"/>
      <c r="E27" s="317"/>
      <c r="F27" s="31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3"/>
      <c r="B28" s="319" t="str">
        <f>'RAS-funkcijski'!B141</f>
        <v>Kontrolni zbroj (šifre 01+02+03+04+05+06+07+08+09+10)</v>
      </c>
      <c r="C28" s="320"/>
      <c r="D28" s="320"/>
      <c r="E28" s="320"/>
      <c r="F28" s="321"/>
      <c r="G28" s="161" t="str">
        <f>'RAS-funkcijski'!C141</f>
        <v>R1</v>
      </c>
      <c r="H28" s="180">
        <f>'RAS-funkcijski'!D141</f>
        <v>3200320</v>
      </c>
      <c r="I28" s="181">
        <f>'RAS-funkcijski'!E141</f>
        <v>3817348.89</v>
      </c>
      <c r="J28" s="4"/>
      <c r="K28" s="4"/>
      <c r="L28" s="4"/>
      <c r="M28" s="4"/>
      <c r="N28" s="4"/>
      <c r="O28" s="4"/>
      <c r="P28" s="4"/>
      <c r="Q28" s="4"/>
      <c r="R28" s="4"/>
      <c r="S28" s="4"/>
      <c r="T28" s="4"/>
      <c r="U28" s="4"/>
      <c r="V28" s="4"/>
      <c r="W28" s="4"/>
      <c r="X28" s="4"/>
    </row>
    <row r="29" spans="1:24" ht="12.75" customHeight="1" x14ac:dyDescent="0.2">
      <c r="A29" s="331" t="s">
        <v>36</v>
      </c>
      <c r="B29" s="322" t="str">
        <f>'P-VRIO'!B5</f>
        <v>Promjene u vrijednosti i obujmu imovine (šifre 91511+91512)</v>
      </c>
      <c r="C29" s="323"/>
      <c r="D29" s="323"/>
      <c r="E29" s="323"/>
      <c r="F29" s="324"/>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2"/>
      <c r="B30" s="325" t="str">
        <f>'P-VRIO'!B22</f>
        <v>Promjene u obujmu imovine (šifre P016+P023)</v>
      </c>
      <c r="C30" s="317"/>
      <c r="D30" s="317"/>
      <c r="E30" s="317"/>
      <c r="F30" s="31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2"/>
      <c r="B31" s="325" t="str">
        <f>'P-VRIO'!B38</f>
        <v>Promjene u vrijednosti (revalorizacija) i obujmu obveza (šifre 91521+91522)</v>
      </c>
      <c r="C31" s="317"/>
      <c r="D31" s="317"/>
      <c r="E31" s="317"/>
      <c r="F31" s="318"/>
      <c r="G31" s="160" t="str">
        <f>'P-VRIO'!C38</f>
        <v>9152</v>
      </c>
      <c r="H31" s="176">
        <f>'P-VRIO'!D38</f>
        <v>222246</v>
      </c>
      <c r="I31" s="177">
        <f>'P-VRIO'!E38</f>
        <v>257077.85</v>
      </c>
      <c r="J31" s="4"/>
      <c r="K31" s="4"/>
      <c r="L31" s="4"/>
      <c r="M31" s="4"/>
      <c r="N31" s="4"/>
      <c r="O31" s="4"/>
      <c r="P31" s="4"/>
      <c r="Q31" s="4"/>
      <c r="R31" s="4"/>
      <c r="S31" s="4"/>
      <c r="T31" s="4"/>
      <c r="U31" s="4"/>
      <c r="V31" s="4"/>
      <c r="W31" s="4"/>
      <c r="X31" s="4"/>
    </row>
    <row r="32" spans="1:24" ht="12.75" customHeight="1" x14ac:dyDescent="0.2">
      <c r="A32" s="333"/>
      <c r="B32" s="326" t="str">
        <f>'P-VRIO'!B44</f>
        <v>Promjene u obujmu obveza (šifre P035 do P038)</v>
      </c>
      <c r="C32" s="320"/>
      <c r="D32" s="320"/>
      <c r="E32" s="320"/>
      <c r="F32" s="32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1" t="s">
        <v>37</v>
      </c>
      <c r="B33" s="327" t="str">
        <f>OBVEZE!B5</f>
        <v>Stanje obveza 1. siječnja (=stanju obveza iz Izvještaja o obvezama na 31. prosinca prethodne godine)</v>
      </c>
      <c r="C33" s="323"/>
      <c r="D33" s="323"/>
      <c r="E33" s="323"/>
      <c r="F33" s="324"/>
      <c r="G33" s="159" t="str">
        <f>OBVEZE!C5</f>
        <v>V001</v>
      </c>
      <c r="H33" s="182" t="s">
        <v>46</v>
      </c>
      <c r="I33" s="183">
        <f>OBVEZE!D5</f>
        <v>222246</v>
      </c>
      <c r="J33" s="4"/>
      <c r="K33" s="4"/>
      <c r="L33" s="4"/>
      <c r="M33" s="4"/>
      <c r="N33" s="4"/>
      <c r="O33" s="4"/>
      <c r="P33" s="4"/>
      <c r="Q33" s="4"/>
      <c r="R33" s="4"/>
      <c r="S33" s="4"/>
      <c r="T33" s="4"/>
      <c r="U33" s="4"/>
      <c r="V33" s="4"/>
      <c r="W33" s="4"/>
      <c r="X33" s="4"/>
    </row>
    <row r="34" spans="1:24" ht="12.75" customHeight="1" x14ac:dyDescent="0.2">
      <c r="A34" s="332"/>
      <c r="B34" s="316" t="str">
        <f>OBVEZE!B42</f>
        <v>Stanje obveza na kraju izvještajnog razdoblja (šifre V001+V002-V004) i (šifre V007+V009)</v>
      </c>
      <c r="C34" s="317"/>
      <c r="D34" s="317"/>
      <c r="E34" s="317"/>
      <c r="F34" s="318"/>
      <c r="G34" s="160" t="str">
        <f>OBVEZE!C42</f>
        <v>V006</v>
      </c>
      <c r="H34" s="176" t="s">
        <v>46</v>
      </c>
      <c r="I34" s="177">
        <f>OBVEZE!D42</f>
        <v>251077.84999999998</v>
      </c>
      <c r="J34" s="4"/>
      <c r="K34" s="4"/>
      <c r="L34" s="4"/>
      <c r="M34" s="4"/>
      <c r="N34" s="4"/>
      <c r="O34" s="4"/>
      <c r="P34" s="4"/>
      <c r="Q34" s="4"/>
      <c r="R34" s="4"/>
      <c r="S34" s="4"/>
      <c r="T34" s="4"/>
      <c r="U34" s="4"/>
      <c r="V34" s="4"/>
      <c r="W34" s="4"/>
      <c r="X34" s="4"/>
    </row>
    <row r="35" spans="1:24" ht="12.75" customHeight="1" x14ac:dyDescent="0.2">
      <c r="A35" s="332"/>
      <c r="B35" s="316" t="str">
        <f>OBVEZE!B43</f>
        <v>Stanje dospjelih obveza na kraju izvještajnog razdoblja (šifre V008+D23+D24 + 'D dio 25,26')</v>
      </c>
      <c r="C35" s="317"/>
      <c r="D35" s="317"/>
      <c r="E35" s="317"/>
      <c r="F35" s="31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3"/>
      <c r="B36" s="319" t="str">
        <f>OBVEZE!B101</f>
        <v>Stanje nedospjelih obveza na kraju izvještajnog razdoblja (šifre V010 + ND23 + ND24 + 'ND dio 25,26')</v>
      </c>
      <c r="C36" s="320"/>
      <c r="D36" s="320"/>
      <c r="E36" s="320"/>
      <c r="F36" s="321"/>
      <c r="G36" s="161" t="str">
        <f>OBVEZE!C101</f>
        <v>V009</v>
      </c>
      <c r="H36" s="180" t="s">
        <v>46</v>
      </c>
      <c r="I36" s="181">
        <f>OBVEZE!D101</f>
        <v>251077.85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5" t="s">
        <v>47</v>
      </c>
      <c r="I39" s="315"/>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62" priority="1" operator="notEqual">
      <formula>"Nema"</formula>
    </cfRule>
  </conditionalFormatting>
  <conditionalFormatting sqref="H7:H11">
    <cfRule type="cellIs" dxfId="6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9" zoomScaleNormal="100" workbookViewId="0">
      <selection activeCell="E168" sqref="E16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3" t="s">
        <v>48</v>
      </c>
      <c r="B2" s="354"/>
      <c r="C2" s="354"/>
      <c r="D2" s="354"/>
      <c r="E2" s="354"/>
      <c r="F2" s="354"/>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5" t="s">
        <v>54</v>
      </c>
      <c r="B5" s="356"/>
      <c r="C5" s="216"/>
      <c r="D5" s="74"/>
      <c r="E5" s="74"/>
      <c r="F5" s="61"/>
    </row>
    <row r="6" spans="1:25" ht="12.75" customHeight="1" x14ac:dyDescent="0.2">
      <c r="A6" s="55">
        <v>6</v>
      </c>
      <c r="B6" s="87" t="s">
        <v>55</v>
      </c>
      <c r="C6" s="52" t="s">
        <v>56</v>
      </c>
      <c r="D6" s="53">
        <f>D7+D44+D50+D82+D106+D124+D133+D139</f>
        <v>3201949</v>
      </c>
      <c r="E6" s="53">
        <f>E7+E44+E50+E82+E106+E124+E133+E139</f>
        <v>3790146.04</v>
      </c>
      <c r="F6" s="54">
        <f t="shared" ref="F6:F131" si="0">IF(D6&lt;&gt;0,IF(E6/D6&gt;=100,"&gt;&gt;100",E6/D6*100),"-")</f>
        <v>118.36996904073114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3201949</v>
      </c>
      <c r="E133" s="53">
        <f t="shared" si="30"/>
        <v>3790146.04</v>
      </c>
      <c r="F133" s="54">
        <f t="shared" ref="F133:F223" si="31">IF(D133&lt;&gt;0,IF(E133/D133&gt;=100,"&gt;&gt;100",E133/D133*100),"-")</f>
        <v>118.36996904073114</v>
      </c>
    </row>
    <row r="134" spans="1:6" ht="24" x14ac:dyDescent="0.2">
      <c r="A134" s="55">
        <v>671</v>
      </c>
      <c r="B134" s="234" t="s">
        <v>311</v>
      </c>
      <c r="C134" s="52" t="s">
        <v>312</v>
      </c>
      <c r="D134" s="53">
        <f t="shared" ref="D134:E134" si="32">SUM(D135:D137)</f>
        <v>3201949</v>
      </c>
      <c r="E134" s="53">
        <f t="shared" si="32"/>
        <v>3790146.04</v>
      </c>
      <c r="F134" s="54">
        <f t="shared" si="31"/>
        <v>118.36996904073114</v>
      </c>
    </row>
    <row r="135" spans="1:6" ht="12.75" customHeight="1" x14ac:dyDescent="0.2">
      <c r="A135" s="55">
        <v>6711</v>
      </c>
      <c r="B135" s="87" t="s">
        <v>313</v>
      </c>
      <c r="C135" s="52" t="s">
        <v>314</v>
      </c>
      <c r="D135" s="312">
        <v>3201949</v>
      </c>
      <c r="E135" s="244">
        <v>3749788.54</v>
      </c>
      <c r="F135" s="54">
        <f t="shared" si="31"/>
        <v>117.10956483067032</v>
      </c>
    </row>
    <row r="136" spans="1:6" ht="24" x14ac:dyDescent="0.2">
      <c r="A136" s="55">
        <v>6712</v>
      </c>
      <c r="B136" s="234" t="s">
        <v>315</v>
      </c>
      <c r="C136" s="52" t="s">
        <v>316</v>
      </c>
      <c r="D136" s="244"/>
      <c r="E136" s="244">
        <v>40357.5</v>
      </c>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3189488</v>
      </c>
      <c r="E151" s="53">
        <f t="shared" si="35"/>
        <v>3776991.39</v>
      </c>
      <c r="F151" s="54">
        <f t="shared" si="31"/>
        <v>118.41999060664283</v>
      </c>
    </row>
    <row r="152" spans="1:6" ht="12.75" customHeight="1" x14ac:dyDescent="0.2">
      <c r="A152" s="55">
        <v>31</v>
      </c>
      <c r="B152" s="87" t="s">
        <v>346</v>
      </c>
      <c r="C152" s="52" t="s">
        <v>347</v>
      </c>
      <c r="D152" s="53">
        <f t="shared" ref="D152:E152" si="36">D153+D158+D159</f>
        <v>2244176</v>
      </c>
      <c r="E152" s="53">
        <f t="shared" si="36"/>
        <v>2534651.19</v>
      </c>
      <c r="F152" s="54">
        <f t="shared" si="31"/>
        <v>112.94351200618846</v>
      </c>
    </row>
    <row r="153" spans="1:6" ht="12.75" customHeight="1" x14ac:dyDescent="0.2">
      <c r="A153" s="55">
        <v>311</v>
      </c>
      <c r="B153" s="87" t="s">
        <v>348</v>
      </c>
      <c r="C153" s="52" t="s">
        <v>349</v>
      </c>
      <c r="D153" s="53">
        <f t="shared" ref="D153:E153" si="37">SUM(D154:D157)</f>
        <v>1576296</v>
      </c>
      <c r="E153" s="53">
        <f t="shared" si="37"/>
        <v>1706094.48</v>
      </c>
      <c r="F153" s="54">
        <f t="shared" si="31"/>
        <v>108.23439760045068</v>
      </c>
    </row>
    <row r="154" spans="1:6" ht="12.75" customHeight="1" x14ac:dyDescent="0.2">
      <c r="A154" s="55">
        <v>3111</v>
      </c>
      <c r="B154" s="87" t="s">
        <v>350</v>
      </c>
      <c r="C154" s="52" t="s">
        <v>351</v>
      </c>
      <c r="D154" s="312">
        <v>1576296</v>
      </c>
      <c r="E154" s="244">
        <v>1706094.48</v>
      </c>
      <c r="F154" s="54">
        <f t="shared" si="31"/>
        <v>108.23439760045068</v>
      </c>
    </row>
    <row r="155" spans="1:6" ht="12.75" customHeight="1" x14ac:dyDescent="0.2">
      <c r="A155" s="55">
        <v>3112</v>
      </c>
      <c r="B155" s="87" t="s">
        <v>352</v>
      </c>
      <c r="C155" s="52" t="s">
        <v>353</v>
      </c>
      <c r="D155" s="312"/>
      <c r="E155" s="244"/>
      <c r="F155" s="54" t="str">
        <f t="shared" si="31"/>
        <v>-</v>
      </c>
    </row>
    <row r="156" spans="1:6" ht="12.75" customHeight="1" x14ac:dyDescent="0.2">
      <c r="A156" s="55">
        <v>3113</v>
      </c>
      <c r="B156" s="87" t="s">
        <v>354</v>
      </c>
      <c r="C156" s="52" t="s">
        <v>355</v>
      </c>
      <c r="D156" s="312"/>
      <c r="E156" s="244"/>
      <c r="F156" s="54" t="str">
        <f t="shared" si="31"/>
        <v>-</v>
      </c>
    </row>
    <row r="157" spans="1:6" ht="12.75" customHeight="1" x14ac:dyDescent="0.2">
      <c r="A157" s="55">
        <v>3114</v>
      </c>
      <c r="B157" s="87" t="s">
        <v>356</v>
      </c>
      <c r="C157" s="52" t="s">
        <v>357</v>
      </c>
      <c r="D157" s="312"/>
      <c r="E157" s="244"/>
      <c r="F157" s="54" t="str">
        <f t="shared" si="31"/>
        <v>-</v>
      </c>
    </row>
    <row r="158" spans="1:6" ht="12.75" customHeight="1" x14ac:dyDescent="0.2">
      <c r="A158" s="55">
        <v>312</v>
      </c>
      <c r="B158" s="87" t="s">
        <v>358</v>
      </c>
      <c r="C158" s="52" t="s">
        <v>359</v>
      </c>
      <c r="D158" s="312">
        <v>40663</v>
      </c>
      <c r="E158" s="244">
        <v>50151</v>
      </c>
      <c r="F158" s="54">
        <f t="shared" si="31"/>
        <v>123.33325135872906</v>
      </c>
    </row>
    <row r="159" spans="1:6" ht="12.75" customHeight="1" x14ac:dyDescent="0.2">
      <c r="A159" s="55">
        <v>313</v>
      </c>
      <c r="B159" s="87" t="s">
        <v>360</v>
      </c>
      <c r="C159" s="52" t="s">
        <v>361</v>
      </c>
      <c r="D159" s="53">
        <f t="shared" ref="D159:E159" si="38">SUM(D160:D162)</f>
        <v>627217</v>
      </c>
      <c r="E159" s="53">
        <f t="shared" si="38"/>
        <v>778405.71</v>
      </c>
      <c r="F159" s="54">
        <f t="shared" si="31"/>
        <v>124.10468944559855</v>
      </c>
    </row>
    <row r="160" spans="1:6" ht="12.75" customHeight="1" x14ac:dyDescent="0.2">
      <c r="A160" s="55">
        <v>3131</v>
      </c>
      <c r="B160" s="87" t="s">
        <v>139</v>
      </c>
      <c r="C160" s="52" t="s">
        <v>362</v>
      </c>
      <c r="D160" s="312">
        <v>315131</v>
      </c>
      <c r="E160" s="244">
        <v>388632.48</v>
      </c>
      <c r="F160" s="54">
        <f t="shared" si="31"/>
        <v>123.32410330941734</v>
      </c>
    </row>
    <row r="161" spans="1:6" ht="12.75" customHeight="1" x14ac:dyDescent="0.2">
      <c r="A161" s="55">
        <v>3132</v>
      </c>
      <c r="B161" s="87" t="s">
        <v>363</v>
      </c>
      <c r="C161" s="52" t="s">
        <v>364</v>
      </c>
      <c r="D161" s="312">
        <v>312086</v>
      </c>
      <c r="E161" s="244">
        <v>389773.23</v>
      </c>
      <c r="F161" s="54">
        <f t="shared" si="31"/>
        <v>124.89289170292804</v>
      </c>
    </row>
    <row r="162" spans="1:6" ht="12.75" customHeight="1" x14ac:dyDescent="0.2">
      <c r="A162" s="55">
        <v>3133</v>
      </c>
      <c r="B162" s="87" t="s">
        <v>365</v>
      </c>
      <c r="C162" s="52" t="s">
        <v>366</v>
      </c>
      <c r="D162" s="312"/>
      <c r="E162" s="244"/>
      <c r="F162" s="54" t="str">
        <f t="shared" si="31"/>
        <v>-</v>
      </c>
    </row>
    <row r="163" spans="1:6" ht="12.75" customHeight="1" x14ac:dyDescent="0.2">
      <c r="A163" s="55">
        <v>32</v>
      </c>
      <c r="B163" s="87" t="s">
        <v>367</v>
      </c>
      <c r="C163" s="52" t="s">
        <v>368</v>
      </c>
      <c r="D163" s="53">
        <f t="shared" ref="D163:E163" si="39">D164+D169+D177+D187+D188</f>
        <v>945137</v>
      </c>
      <c r="E163" s="53">
        <f t="shared" si="39"/>
        <v>1240879.2400000002</v>
      </c>
      <c r="F163" s="54">
        <f t="shared" si="31"/>
        <v>131.29093877395553</v>
      </c>
    </row>
    <row r="164" spans="1:6" ht="12.75" customHeight="1" x14ac:dyDescent="0.2">
      <c r="A164" s="55">
        <v>321</v>
      </c>
      <c r="B164" s="87" t="s">
        <v>369</v>
      </c>
      <c r="C164" s="52" t="s">
        <v>370</v>
      </c>
      <c r="D164" s="53">
        <f t="shared" ref="D164:E164" si="40">SUM(D165:D168)</f>
        <v>48452</v>
      </c>
      <c r="E164" s="53">
        <f t="shared" si="40"/>
        <v>189338.59000000003</v>
      </c>
      <c r="F164" s="54">
        <f t="shared" si="31"/>
        <v>390.77559233880959</v>
      </c>
    </row>
    <row r="165" spans="1:6" ht="12.75" customHeight="1" x14ac:dyDescent="0.2">
      <c r="A165" s="55">
        <v>3211</v>
      </c>
      <c r="B165" s="87" t="s">
        <v>371</v>
      </c>
      <c r="C165" s="52" t="s">
        <v>372</v>
      </c>
      <c r="D165" s="312">
        <v>12363</v>
      </c>
      <c r="E165" s="244">
        <v>110982.49</v>
      </c>
      <c r="F165" s="54">
        <f t="shared" si="31"/>
        <v>897.69869772708898</v>
      </c>
    </row>
    <row r="166" spans="1:6" ht="12.75" customHeight="1" x14ac:dyDescent="0.2">
      <c r="A166" s="55">
        <v>3212</v>
      </c>
      <c r="B166" s="87" t="s">
        <v>373</v>
      </c>
      <c r="C166" s="52" t="s">
        <v>374</v>
      </c>
      <c r="D166" s="312">
        <v>36089</v>
      </c>
      <c r="E166" s="244">
        <v>38509.269999999997</v>
      </c>
      <c r="F166" s="54">
        <f t="shared" si="31"/>
        <v>106.70639252957966</v>
      </c>
    </row>
    <row r="167" spans="1:6" ht="12.75" customHeight="1" x14ac:dyDescent="0.2">
      <c r="A167" s="55">
        <v>3213</v>
      </c>
      <c r="B167" s="87" t="s">
        <v>375</v>
      </c>
      <c r="C167" s="52" t="s">
        <v>376</v>
      </c>
      <c r="D167" s="312"/>
      <c r="E167" s="244">
        <v>39846.83</v>
      </c>
      <c r="F167" s="54" t="str">
        <f t="shared" si="31"/>
        <v>-</v>
      </c>
    </row>
    <row r="168" spans="1:6" ht="12.75" customHeight="1" x14ac:dyDescent="0.2">
      <c r="A168" s="55">
        <v>3214</v>
      </c>
      <c r="B168" s="87" t="s">
        <v>377</v>
      </c>
      <c r="C168" s="52" t="s">
        <v>378</v>
      </c>
      <c r="D168" s="312"/>
      <c r="E168" s="244"/>
      <c r="F168" s="54" t="str">
        <f t="shared" si="31"/>
        <v>-</v>
      </c>
    </row>
    <row r="169" spans="1:6" ht="12.75" customHeight="1" x14ac:dyDescent="0.2">
      <c r="A169" s="55">
        <v>322</v>
      </c>
      <c r="B169" s="87" t="s">
        <v>379</v>
      </c>
      <c r="C169" s="52" t="s">
        <v>380</v>
      </c>
      <c r="D169" s="53">
        <f t="shared" ref="D169:E169" si="41">SUM(D170:D176)</f>
        <v>64866</v>
      </c>
      <c r="E169" s="53">
        <f t="shared" si="41"/>
        <v>96958.109999999986</v>
      </c>
      <c r="F169" s="54">
        <f t="shared" si="31"/>
        <v>149.47447044676716</v>
      </c>
    </row>
    <row r="170" spans="1:6" ht="12.75" customHeight="1" x14ac:dyDescent="0.2">
      <c r="A170" s="55">
        <v>3221</v>
      </c>
      <c r="B170" s="87" t="s">
        <v>381</v>
      </c>
      <c r="C170" s="52" t="s">
        <v>382</v>
      </c>
      <c r="D170" s="312">
        <v>603</v>
      </c>
      <c r="E170" s="244">
        <v>22234.46</v>
      </c>
      <c r="F170" s="54">
        <f t="shared" si="31"/>
        <v>3687.3067993366499</v>
      </c>
    </row>
    <row r="171" spans="1:6" ht="12.75" customHeight="1" x14ac:dyDescent="0.2">
      <c r="A171" s="55">
        <v>3222</v>
      </c>
      <c r="B171" s="87" t="s">
        <v>383</v>
      </c>
      <c r="C171" s="52" t="s">
        <v>384</v>
      </c>
      <c r="D171" s="312"/>
      <c r="E171" s="244"/>
      <c r="F171" s="54" t="str">
        <f t="shared" si="31"/>
        <v>-</v>
      </c>
    </row>
    <row r="172" spans="1:6" ht="12.75" customHeight="1" x14ac:dyDescent="0.2">
      <c r="A172" s="55">
        <v>3223</v>
      </c>
      <c r="B172" s="87" t="s">
        <v>385</v>
      </c>
      <c r="C172" s="52" t="s">
        <v>386</v>
      </c>
      <c r="D172" s="312">
        <v>62984</v>
      </c>
      <c r="E172" s="244">
        <v>58467.85</v>
      </c>
      <c r="F172" s="54">
        <f t="shared" si="31"/>
        <v>92.829686904610696</v>
      </c>
    </row>
    <row r="173" spans="1:6" ht="12.75" customHeight="1" x14ac:dyDescent="0.2">
      <c r="A173" s="55">
        <v>3224</v>
      </c>
      <c r="B173" s="87" t="s">
        <v>387</v>
      </c>
      <c r="C173" s="52" t="s">
        <v>388</v>
      </c>
      <c r="D173" s="312"/>
      <c r="E173" s="244">
        <v>6034.45</v>
      </c>
      <c r="F173" s="54" t="str">
        <f t="shared" si="31"/>
        <v>-</v>
      </c>
    </row>
    <row r="174" spans="1:6" ht="12.75" customHeight="1" x14ac:dyDescent="0.2">
      <c r="A174" s="55">
        <v>3225</v>
      </c>
      <c r="B174" s="87" t="s">
        <v>389</v>
      </c>
      <c r="C174" s="52" t="s">
        <v>390</v>
      </c>
      <c r="D174" s="312">
        <v>1279</v>
      </c>
      <c r="E174" s="244">
        <v>6332.15</v>
      </c>
      <c r="F174" s="54">
        <f t="shared" si="31"/>
        <v>495.08600469116493</v>
      </c>
    </row>
    <row r="175" spans="1:6" ht="12.75" customHeight="1" x14ac:dyDescent="0.2">
      <c r="A175" s="55">
        <v>3226</v>
      </c>
      <c r="B175" s="87" t="s">
        <v>391</v>
      </c>
      <c r="C175" s="52" t="s">
        <v>392</v>
      </c>
      <c r="D175" s="312"/>
      <c r="E175" s="244"/>
      <c r="F175" s="54" t="str">
        <f t="shared" si="31"/>
        <v>-</v>
      </c>
    </row>
    <row r="176" spans="1:6" ht="12.75" customHeight="1" x14ac:dyDescent="0.2">
      <c r="A176" s="55">
        <v>3227</v>
      </c>
      <c r="B176" s="87" t="s">
        <v>393</v>
      </c>
      <c r="C176" s="52" t="s">
        <v>394</v>
      </c>
      <c r="D176" s="312"/>
      <c r="E176" s="244">
        <v>3889.2</v>
      </c>
      <c r="F176" s="54" t="str">
        <f t="shared" si="31"/>
        <v>-</v>
      </c>
    </row>
    <row r="177" spans="1:6" ht="12.75" customHeight="1" x14ac:dyDescent="0.2">
      <c r="A177" s="55">
        <v>323</v>
      </c>
      <c r="B177" s="87" t="s">
        <v>395</v>
      </c>
      <c r="C177" s="52" t="s">
        <v>396</v>
      </c>
      <c r="D177" s="53">
        <f t="shared" ref="D177:E177" si="42">SUM(D178:D186)</f>
        <v>764780</v>
      </c>
      <c r="E177" s="53">
        <f t="shared" si="42"/>
        <v>829835.71000000008</v>
      </c>
      <c r="F177" s="54">
        <f t="shared" si="31"/>
        <v>108.50646068150319</v>
      </c>
    </row>
    <row r="178" spans="1:6" ht="12.75" customHeight="1" x14ac:dyDescent="0.2">
      <c r="A178" s="55">
        <v>3231</v>
      </c>
      <c r="B178" s="87" t="s">
        <v>397</v>
      </c>
      <c r="C178" s="52" t="s">
        <v>398</v>
      </c>
      <c r="D178" s="312">
        <v>37041</v>
      </c>
      <c r="E178" s="244">
        <v>54737.69</v>
      </c>
      <c r="F178" s="54">
        <f t="shared" si="31"/>
        <v>147.77595097324587</v>
      </c>
    </row>
    <row r="179" spans="1:6" ht="12.75" customHeight="1" x14ac:dyDescent="0.2">
      <c r="A179" s="55">
        <v>3232</v>
      </c>
      <c r="B179" s="87" t="s">
        <v>399</v>
      </c>
      <c r="C179" s="52" t="s">
        <v>400</v>
      </c>
      <c r="D179" s="312">
        <v>212121</v>
      </c>
      <c r="E179" s="244">
        <v>196088.32000000001</v>
      </c>
      <c r="F179" s="54">
        <f t="shared" si="31"/>
        <v>92.441729013157598</v>
      </c>
    </row>
    <row r="180" spans="1:6" ht="12.75" customHeight="1" x14ac:dyDescent="0.2">
      <c r="A180" s="55">
        <v>3233</v>
      </c>
      <c r="B180" s="87" t="s">
        <v>401</v>
      </c>
      <c r="C180" s="52" t="s">
        <v>402</v>
      </c>
      <c r="D180" s="312"/>
      <c r="E180" s="244">
        <v>13390</v>
      </c>
      <c r="F180" s="54" t="str">
        <f t="shared" si="31"/>
        <v>-</v>
      </c>
    </row>
    <row r="181" spans="1:6" ht="12.75" customHeight="1" x14ac:dyDescent="0.2">
      <c r="A181" s="55">
        <v>3234</v>
      </c>
      <c r="B181" s="87" t="s">
        <v>403</v>
      </c>
      <c r="C181" s="52" t="s">
        <v>404</v>
      </c>
      <c r="D181" s="312">
        <v>20205</v>
      </c>
      <c r="E181" s="244">
        <v>26064.45</v>
      </c>
      <c r="F181" s="54">
        <f t="shared" si="31"/>
        <v>129</v>
      </c>
    </row>
    <row r="182" spans="1:6" ht="12.75" customHeight="1" x14ac:dyDescent="0.2">
      <c r="A182" s="55">
        <v>3235</v>
      </c>
      <c r="B182" s="87" t="s">
        <v>405</v>
      </c>
      <c r="C182" s="52" t="s">
        <v>406</v>
      </c>
      <c r="D182" s="312">
        <v>264019</v>
      </c>
      <c r="E182" s="244">
        <v>255963.68</v>
      </c>
      <c r="F182" s="54">
        <f t="shared" si="31"/>
        <v>96.948962006522251</v>
      </c>
    </row>
    <row r="183" spans="1:6" ht="12.75" customHeight="1" x14ac:dyDescent="0.2">
      <c r="A183" s="55">
        <v>3236</v>
      </c>
      <c r="B183" s="87" t="s">
        <v>407</v>
      </c>
      <c r="C183" s="52" t="s">
        <v>408</v>
      </c>
      <c r="D183" s="312"/>
      <c r="E183" s="244"/>
      <c r="F183" s="54" t="str">
        <f t="shared" si="31"/>
        <v>-</v>
      </c>
    </row>
    <row r="184" spans="1:6" ht="12.75" customHeight="1" x14ac:dyDescent="0.2">
      <c r="A184" s="55">
        <v>3237</v>
      </c>
      <c r="B184" s="87" t="s">
        <v>409</v>
      </c>
      <c r="C184" s="52" t="s">
        <v>410</v>
      </c>
      <c r="D184" s="312">
        <v>99835</v>
      </c>
      <c r="E184" s="244">
        <v>84592.5</v>
      </c>
      <c r="F184" s="54">
        <f t="shared" si="31"/>
        <v>84.732308308709364</v>
      </c>
    </row>
    <row r="185" spans="1:6" ht="12.75" customHeight="1" x14ac:dyDescent="0.2">
      <c r="A185" s="55">
        <v>3238</v>
      </c>
      <c r="B185" s="87" t="s">
        <v>411</v>
      </c>
      <c r="C185" s="52" t="s">
        <v>412</v>
      </c>
      <c r="D185" s="312">
        <v>12854</v>
      </c>
      <c r="E185" s="244">
        <v>90309.27</v>
      </c>
      <c r="F185" s="54">
        <f t="shared" si="31"/>
        <v>702.57717442041394</v>
      </c>
    </row>
    <row r="186" spans="1:6" ht="12.75" customHeight="1" x14ac:dyDescent="0.2">
      <c r="A186" s="55">
        <v>3239</v>
      </c>
      <c r="B186" s="87" t="s">
        <v>413</v>
      </c>
      <c r="C186" s="52" t="s">
        <v>414</v>
      </c>
      <c r="D186" s="312">
        <v>118705</v>
      </c>
      <c r="E186" s="244">
        <v>108689.8</v>
      </c>
      <c r="F186" s="54">
        <f t="shared" si="31"/>
        <v>91.562950170590966</v>
      </c>
    </row>
    <row r="187" spans="1:6" ht="12.75" customHeight="1" x14ac:dyDescent="0.2">
      <c r="A187" s="55">
        <v>324</v>
      </c>
      <c r="B187" s="87" t="s">
        <v>415</v>
      </c>
      <c r="C187" s="52" t="s">
        <v>416</v>
      </c>
      <c r="D187" s="312"/>
      <c r="E187" s="244"/>
      <c r="F187" s="54" t="str">
        <f t="shared" si="31"/>
        <v>-</v>
      </c>
    </row>
    <row r="188" spans="1:6" ht="12.75" customHeight="1" x14ac:dyDescent="0.2">
      <c r="A188" s="55">
        <v>329</v>
      </c>
      <c r="B188" s="87" t="s">
        <v>417</v>
      </c>
      <c r="C188" s="52" t="s">
        <v>418</v>
      </c>
      <c r="D188" s="53">
        <f t="shared" ref="D188:E188" si="43">SUM(D189:D195)</f>
        <v>67039</v>
      </c>
      <c r="E188" s="53">
        <f t="shared" si="43"/>
        <v>124746.83</v>
      </c>
      <c r="F188" s="54">
        <f t="shared" si="31"/>
        <v>186.08098271155595</v>
      </c>
    </row>
    <row r="189" spans="1:6" ht="12.75" customHeight="1" x14ac:dyDescent="0.2">
      <c r="A189" s="55">
        <v>3291</v>
      </c>
      <c r="B189" s="234" t="s">
        <v>419</v>
      </c>
      <c r="C189" s="52" t="s">
        <v>420</v>
      </c>
      <c r="D189" s="312">
        <v>55846</v>
      </c>
      <c r="E189" s="244">
        <v>111596.52</v>
      </c>
      <c r="F189" s="54">
        <f t="shared" si="31"/>
        <v>199.82902983203812</v>
      </c>
    </row>
    <row r="190" spans="1:6" ht="12.75" customHeight="1" x14ac:dyDescent="0.2">
      <c r="A190" s="55">
        <v>3292</v>
      </c>
      <c r="B190" s="87" t="s">
        <v>421</v>
      </c>
      <c r="C190" s="52" t="s">
        <v>422</v>
      </c>
      <c r="D190" s="312">
        <v>7993</v>
      </c>
      <c r="E190" s="244">
        <v>7123.03</v>
      </c>
      <c r="F190" s="54">
        <f t="shared" si="31"/>
        <v>89.1158513699487</v>
      </c>
    </row>
    <row r="191" spans="1:6" ht="12.75" customHeight="1" x14ac:dyDescent="0.2">
      <c r="A191" s="55">
        <v>3293</v>
      </c>
      <c r="B191" s="87" t="s">
        <v>423</v>
      </c>
      <c r="C191" s="52" t="s">
        <v>424</v>
      </c>
      <c r="D191" s="312"/>
      <c r="E191" s="244">
        <v>2757</v>
      </c>
      <c r="F191" s="54" t="str">
        <f t="shared" si="31"/>
        <v>-</v>
      </c>
    </row>
    <row r="192" spans="1:6" ht="12.75" customHeight="1" x14ac:dyDescent="0.2">
      <c r="A192" s="55">
        <v>3294</v>
      </c>
      <c r="B192" s="87" t="s">
        <v>425</v>
      </c>
      <c r="C192" s="52" t="s">
        <v>426</v>
      </c>
      <c r="D192" s="312"/>
      <c r="E192" s="244"/>
      <c r="F192" s="54" t="str">
        <f t="shared" si="31"/>
        <v>-</v>
      </c>
    </row>
    <row r="193" spans="1:6" ht="12.75" customHeight="1" x14ac:dyDescent="0.2">
      <c r="A193" s="55">
        <v>3295</v>
      </c>
      <c r="B193" s="87" t="s">
        <v>427</v>
      </c>
      <c r="C193" s="52" t="s">
        <v>428</v>
      </c>
      <c r="D193" s="312">
        <v>2880</v>
      </c>
      <c r="E193" s="244">
        <v>3257.78</v>
      </c>
      <c r="F193" s="54">
        <f t="shared" si="31"/>
        <v>113.11736111111112</v>
      </c>
    </row>
    <row r="194" spans="1:6" ht="12.75" customHeight="1" x14ac:dyDescent="0.2">
      <c r="A194" s="55" t="s">
        <v>429</v>
      </c>
      <c r="B194" s="87" t="s">
        <v>430</v>
      </c>
      <c r="C194" s="52" t="s">
        <v>429</v>
      </c>
      <c r="D194" s="312"/>
      <c r="E194" s="244"/>
      <c r="F194" s="54" t="str">
        <f t="shared" si="31"/>
        <v>-</v>
      </c>
    </row>
    <row r="195" spans="1:6" ht="12.75" customHeight="1" x14ac:dyDescent="0.2">
      <c r="A195" s="55">
        <v>3299</v>
      </c>
      <c r="B195" s="87" t="s">
        <v>431</v>
      </c>
      <c r="C195" s="52" t="s">
        <v>432</v>
      </c>
      <c r="D195" s="312">
        <v>320</v>
      </c>
      <c r="E195" s="244">
        <v>12.5</v>
      </c>
      <c r="F195" s="54">
        <f t="shared" si="31"/>
        <v>3.90625</v>
      </c>
    </row>
    <row r="196" spans="1:6" ht="12.75" customHeight="1" x14ac:dyDescent="0.2">
      <c r="A196" s="55">
        <v>34</v>
      </c>
      <c r="B196" s="234" t="s">
        <v>433</v>
      </c>
      <c r="C196" s="52" t="s">
        <v>434</v>
      </c>
      <c r="D196" s="53">
        <f t="shared" ref="D196:E196" si="44">D197+D202+D210</f>
        <v>175</v>
      </c>
      <c r="E196" s="53">
        <f t="shared" si="44"/>
        <v>1460.96</v>
      </c>
      <c r="F196" s="54">
        <f t="shared" si="31"/>
        <v>834.83428571428567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175</v>
      </c>
      <c r="E210" s="53">
        <f t="shared" si="47"/>
        <v>1460.96</v>
      </c>
      <c r="F210" s="54">
        <f t="shared" si="31"/>
        <v>834.83428571428567</v>
      </c>
    </row>
    <row r="211" spans="1:6" ht="12.75" customHeight="1" x14ac:dyDescent="0.2">
      <c r="A211" s="55">
        <v>3431</v>
      </c>
      <c r="B211" s="234" t="s">
        <v>463</v>
      </c>
      <c r="C211" s="52" t="s">
        <v>464</v>
      </c>
      <c r="D211" s="244">
        <v>175</v>
      </c>
      <c r="E211" s="244">
        <v>452.9</v>
      </c>
      <c r="F211" s="54">
        <f t="shared" si="31"/>
        <v>258.8</v>
      </c>
    </row>
    <row r="212" spans="1:6" ht="12.75" customHeight="1" x14ac:dyDescent="0.2">
      <c r="A212" s="55">
        <v>3432</v>
      </c>
      <c r="B212" s="87" t="s">
        <v>465</v>
      </c>
      <c r="C212" s="52" t="s">
        <v>466</v>
      </c>
      <c r="D212" s="244"/>
      <c r="E212" s="244">
        <v>1008.06</v>
      </c>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3189488</v>
      </c>
      <c r="E289" s="53">
        <f t="shared" si="79"/>
        <v>3776991.39</v>
      </c>
      <c r="F289" s="54">
        <f t="shared" si="76"/>
        <v>118.41999060664283</v>
      </c>
    </row>
    <row r="290" spans="1:6" ht="12.75" customHeight="1" x14ac:dyDescent="0.2">
      <c r="A290" s="55" t="s">
        <v>606</v>
      </c>
      <c r="B290" s="87" t="s">
        <v>617</v>
      </c>
      <c r="C290" s="52" t="s">
        <v>618</v>
      </c>
      <c r="D290" s="53">
        <f>IF(D6&gt;=D289,D6-D289,0)</f>
        <v>12461</v>
      </c>
      <c r="E290" s="53">
        <f>IF(E6&gt;=E289,E6-E289,0)</f>
        <v>13154.649999999907</v>
      </c>
      <c r="F290" s="54">
        <f t="shared" si="76"/>
        <v>105.56656769119579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312">
        <v>223875</v>
      </c>
      <c r="E293" s="244">
        <v>223875</v>
      </c>
      <c r="F293" s="54">
        <f t="shared" si="76"/>
        <v>100</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5" t="s">
        <v>631</v>
      </c>
      <c r="B297" s="356"/>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10832</v>
      </c>
      <c r="E350" s="53">
        <f t="shared" si="95"/>
        <v>40357.5</v>
      </c>
      <c r="F350" s="54">
        <f t="shared" si="81"/>
        <v>372.57662481536192</v>
      </c>
    </row>
    <row r="351" spans="1:6" ht="12.75" customHeight="1" x14ac:dyDescent="0.2">
      <c r="A351" s="55">
        <v>41</v>
      </c>
      <c r="B351" s="87" t="s">
        <v>738</v>
      </c>
      <c r="C351" s="52" t="s">
        <v>739</v>
      </c>
      <c r="D351" s="53">
        <f t="shared" ref="D351:E351" si="96">D352+D356</f>
        <v>0</v>
      </c>
      <c r="E351" s="53">
        <f t="shared" si="96"/>
        <v>5357.5</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5357.5</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v>5357.5</v>
      </c>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10832</v>
      </c>
      <c r="E363" s="53">
        <f t="shared" si="99"/>
        <v>35000</v>
      </c>
      <c r="F363" s="54">
        <f t="shared" si="81"/>
        <v>323.11669128508123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10832</v>
      </c>
      <c r="E369" s="53">
        <f t="shared" si="101"/>
        <v>35000</v>
      </c>
      <c r="F369" s="54">
        <f t="shared" si="81"/>
        <v>323.11669128508123</v>
      </c>
    </row>
    <row r="370" spans="1:6" ht="12.75" customHeight="1" x14ac:dyDescent="0.2">
      <c r="A370" s="55">
        <v>4221</v>
      </c>
      <c r="B370" s="87" t="s">
        <v>672</v>
      </c>
      <c r="C370" s="52" t="s">
        <v>764</v>
      </c>
      <c r="D370" s="312">
        <v>10832</v>
      </c>
      <c r="E370" s="244">
        <v>16000</v>
      </c>
      <c r="F370" s="54">
        <f t="shared" si="81"/>
        <v>147.71048744460856</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19000</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10832</v>
      </c>
      <c r="E408" s="53">
        <f t="shared" si="111"/>
        <v>40357.5</v>
      </c>
      <c r="F408" s="54">
        <f t="shared" si="81"/>
        <v>372.57662481536192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3201949</v>
      </c>
      <c r="E412" s="53">
        <f>E6+E298</f>
        <v>3790146.04</v>
      </c>
      <c r="F412" s="54">
        <f t="shared" si="81"/>
        <v>118.36996904073114</v>
      </c>
    </row>
    <row r="413" spans="1:6" ht="12.75" customHeight="1" x14ac:dyDescent="0.2">
      <c r="A413" s="55" t="s">
        <v>606</v>
      </c>
      <c r="B413" s="87" t="s">
        <v>829</v>
      </c>
      <c r="C413" s="52" t="s">
        <v>830</v>
      </c>
      <c r="D413" s="53">
        <f t="shared" ref="D413:E413" si="112">D289+D350</f>
        <v>3200320</v>
      </c>
      <c r="E413" s="53">
        <f t="shared" si="112"/>
        <v>3817348.89</v>
      </c>
      <c r="F413" s="54">
        <f t="shared" si="81"/>
        <v>119.28022479002101</v>
      </c>
    </row>
    <row r="414" spans="1:6" ht="12.75" customHeight="1" x14ac:dyDescent="0.2">
      <c r="A414" s="55" t="s">
        <v>606</v>
      </c>
      <c r="B414" s="87" t="s">
        <v>831</v>
      </c>
      <c r="C414" s="52" t="s">
        <v>832</v>
      </c>
      <c r="D414" s="53">
        <f t="shared" ref="D414:E414" si="113">IF(D412&gt;=D413,D412-D413,0)</f>
        <v>1629</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27202.850000000093</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223875</v>
      </c>
      <c r="E417" s="53">
        <f t="shared" si="116"/>
        <v>223875</v>
      </c>
      <c r="F417" s="54">
        <f t="shared" si="81"/>
        <v>100</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5" t="s">
        <v>843</v>
      </c>
      <c r="B419" s="356"/>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3201949</v>
      </c>
      <c r="E639" s="53">
        <f t="shared" si="180"/>
        <v>3790146.04</v>
      </c>
      <c r="F639" s="54">
        <f t="shared" si="119"/>
        <v>118.36996904073114</v>
      </c>
    </row>
    <row r="640" spans="1:6" ht="12.75" customHeight="1" x14ac:dyDescent="0.2">
      <c r="A640" s="55" t="s">
        <v>606</v>
      </c>
      <c r="B640" s="87" t="s">
        <v>1275</v>
      </c>
      <c r="C640" s="52" t="s">
        <v>1276</v>
      </c>
      <c r="D640" s="53">
        <f t="shared" ref="D640:E640" si="181">D413+D528</f>
        <v>3200320</v>
      </c>
      <c r="E640" s="53">
        <f t="shared" si="181"/>
        <v>3817348.89</v>
      </c>
      <c r="F640" s="54">
        <f t="shared" si="119"/>
        <v>119.28022479002101</v>
      </c>
    </row>
    <row r="641" spans="1:6" ht="12.75" customHeight="1" x14ac:dyDescent="0.2">
      <c r="A641" s="55" t="s">
        <v>606</v>
      </c>
      <c r="B641" s="87" t="s">
        <v>1277</v>
      </c>
      <c r="C641" s="52" t="s">
        <v>1278</v>
      </c>
      <c r="D641" s="53">
        <f t="shared" ref="D641:E641" si="182">IF(D639&gt;=D640,D639-D640,0)</f>
        <v>1629</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27202.850000000093</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223875</v>
      </c>
      <c r="E644" s="53">
        <f t="shared" si="185"/>
        <v>223875</v>
      </c>
      <c r="F644" s="54">
        <f t="shared" si="119"/>
        <v>100</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222246</v>
      </c>
      <c r="E646" s="53">
        <f t="shared" si="187"/>
        <v>251077.85000000009</v>
      </c>
      <c r="F646" s="54">
        <f t="shared" si="119"/>
        <v>112.97294439494978</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5" t="s">
        <v>1291</v>
      </c>
      <c r="B648" s="356"/>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312">
        <v>2392245</v>
      </c>
      <c r="E650" s="244">
        <v>2719929.57</v>
      </c>
      <c r="F650" s="54">
        <f t="shared" si="188"/>
        <v>113.69778471686635</v>
      </c>
    </row>
    <row r="651" spans="1:6" ht="12.75" customHeight="1" x14ac:dyDescent="0.2">
      <c r="A651" s="55" t="s">
        <v>1296</v>
      </c>
      <c r="B651" s="87" t="s">
        <v>1297</v>
      </c>
      <c r="C651" s="52" t="s">
        <v>1296</v>
      </c>
      <c r="D651" s="312">
        <v>2392245</v>
      </c>
      <c r="E651" s="244">
        <v>2719929.57</v>
      </c>
      <c r="F651" s="54">
        <f t="shared" si="188"/>
        <v>113.69778471686635</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312">
        <v>11</v>
      </c>
      <c r="E653" s="264">
        <v>10</v>
      </c>
      <c r="F653" s="54">
        <f t="shared" si="188"/>
        <v>90.909090909090907</v>
      </c>
    </row>
    <row r="654" spans="1:6" ht="24" x14ac:dyDescent="0.2">
      <c r="A654" s="55" t="s">
        <v>606</v>
      </c>
      <c r="B654" s="87" t="s">
        <v>1302</v>
      </c>
      <c r="C654" s="52" t="s">
        <v>1303</v>
      </c>
      <c r="D654" s="312"/>
      <c r="E654" s="264"/>
      <c r="F654" s="54" t="str">
        <f t="shared" si="188"/>
        <v>-</v>
      </c>
    </row>
    <row r="655" spans="1:6" ht="12.75" customHeight="1" x14ac:dyDescent="0.2">
      <c r="A655" s="55" t="s">
        <v>606</v>
      </c>
      <c r="B655" s="87" t="s">
        <v>1304</v>
      </c>
      <c r="C655" s="52" t="s">
        <v>1305</v>
      </c>
      <c r="D655" s="312">
        <v>10</v>
      </c>
      <c r="E655" s="264">
        <v>10</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312">
        <v>36089</v>
      </c>
      <c r="E718" s="244">
        <v>38509.269999999997</v>
      </c>
      <c r="F718" s="54">
        <f t="shared" si="188"/>
        <v>106.70639252957966</v>
      </c>
    </row>
    <row r="719" spans="1:6" ht="12.75" customHeight="1" x14ac:dyDescent="0.2">
      <c r="A719" s="55" t="s">
        <v>1415</v>
      </c>
      <c r="B719" s="87" t="s">
        <v>1416</v>
      </c>
      <c r="C719" s="52" t="s">
        <v>1415</v>
      </c>
      <c r="D719" s="312"/>
      <c r="E719" s="244"/>
      <c r="F719" s="54" t="str">
        <f t="shared" si="188"/>
        <v>-</v>
      </c>
    </row>
    <row r="720" spans="1:6" ht="12.75" customHeight="1" x14ac:dyDescent="0.2">
      <c r="A720" s="55" t="s">
        <v>1417</v>
      </c>
      <c r="B720" s="87" t="s">
        <v>1418</v>
      </c>
      <c r="C720" s="52" t="s">
        <v>1417</v>
      </c>
      <c r="D720" s="312"/>
      <c r="E720" s="244"/>
      <c r="F720" s="54" t="str">
        <f t="shared" si="188"/>
        <v>-</v>
      </c>
    </row>
    <row r="721" spans="1:6" ht="12.75" customHeight="1" x14ac:dyDescent="0.2">
      <c r="A721" s="55" t="s">
        <v>1419</v>
      </c>
      <c r="B721" s="87" t="s">
        <v>1420</v>
      </c>
      <c r="C721" s="52" t="s">
        <v>1419</v>
      </c>
      <c r="D721" s="312"/>
      <c r="E721" s="244"/>
      <c r="F721" s="54" t="str">
        <f t="shared" si="188"/>
        <v>-</v>
      </c>
    </row>
    <row r="722" spans="1:6" ht="12.75" customHeight="1" x14ac:dyDescent="0.2">
      <c r="A722" s="55" t="s">
        <v>1421</v>
      </c>
      <c r="B722" s="87" t="s">
        <v>1422</v>
      </c>
      <c r="C722" s="52" t="s">
        <v>1421</v>
      </c>
      <c r="D722" s="312"/>
      <c r="E722" s="244"/>
      <c r="F722" s="54" t="str">
        <f t="shared" si="188"/>
        <v>-</v>
      </c>
    </row>
    <row r="723" spans="1:6" ht="12.75" customHeight="1" x14ac:dyDescent="0.2">
      <c r="A723" s="55" t="s">
        <v>1423</v>
      </c>
      <c r="B723" s="87" t="s">
        <v>1424</v>
      </c>
      <c r="C723" s="52" t="s">
        <v>1423</v>
      </c>
      <c r="D723" s="312">
        <v>4100</v>
      </c>
      <c r="E723" s="244"/>
      <c r="F723" s="54">
        <f t="shared" si="188"/>
        <v>0</v>
      </c>
    </row>
    <row r="724" spans="1:6" ht="12.75" customHeight="1" x14ac:dyDescent="0.2">
      <c r="A724" s="55" t="s">
        <v>1425</v>
      </c>
      <c r="B724" s="87" t="s">
        <v>1426</v>
      </c>
      <c r="C724" s="52" t="s">
        <v>1425</v>
      </c>
      <c r="D724" s="312"/>
      <c r="E724" s="244"/>
      <c r="F724" s="54" t="str">
        <f t="shared" si="188"/>
        <v>-</v>
      </c>
    </row>
    <row r="725" spans="1:6" ht="12.75" customHeight="1" x14ac:dyDescent="0.2">
      <c r="A725" s="55">
        <v>32911</v>
      </c>
      <c r="B725" s="87" t="s">
        <v>1427</v>
      </c>
      <c r="C725" s="52" t="s">
        <v>1428</v>
      </c>
      <c r="D725" s="312">
        <v>55846</v>
      </c>
      <c r="E725" s="244">
        <v>111596.52</v>
      </c>
      <c r="F725" s="54">
        <f t="shared" ref="F725:F979" si="190">IF(D725&lt;&gt;0,IF(E725/D725&gt;=100,"&gt;&gt;100",E725/D725*100),"-")</f>
        <v>199.82902983203812</v>
      </c>
    </row>
    <row r="726" spans="1:6" ht="12.75" customHeight="1" x14ac:dyDescent="0.2">
      <c r="A726" s="55" t="s">
        <v>1429</v>
      </c>
      <c r="B726" s="87" t="s">
        <v>1430</v>
      </c>
      <c r="C726" s="52" t="s">
        <v>1429</v>
      </c>
      <c r="D726" s="312"/>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1" t="s">
        <v>1942</v>
      </c>
      <c r="B983" s="352"/>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9"/>
      <c r="E994" s="350"/>
      <c r="F994" s="73"/>
    </row>
    <row r="995" spans="1:6" ht="15" customHeight="1" x14ac:dyDescent="0.2">
      <c r="A995" s="190"/>
      <c r="B995" s="213"/>
      <c r="C995" s="223"/>
      <c r="D995" s="349"/>
      <c r="E995" s="350"/>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134 D136:E153 E135 D159:E159 E154:E158 D163:E164 E160:E162 D169:E169 E165:E168 D177:E177 E170:E176 D188:E188 E178:E187 D196:E292 E189:E195 D294:E369 E293 D371:E649 E370 D652:E652 E650:E651 D656:E717 E653:E655 D727:E982 E718:E726">
    <cfRule type="cellIs" dxfId="60" priority="28" operator="lessThan">
      <formula>0</formula>
    </cfRule>
  </conditionalFormatting>
  <conditionalFormatting sqref="D135">
    <cfRule type="cellIs" dxfId="59" priority="23" stopIfTrue="1" operator="notEqual">
      <formula>ROUND(D135,0)</formula>
    </cfRule>
    <cfRule type="cellIs" dxfId="58" priority="24" stopIfTrue="1" operator="lessThan">
      <formula>0</formula>
    </cfRule>
  </conditionalFormatting>
  <conditionalFormatting sqref="D154:D158">
    <cfRule type="cellIs" dxfId="57" priority="21" stopIfTrue="1" operator="notEqual">
      <formula>ROUND(D154,0)</formula>
    </cfRule>
    <cfRule type="cellIs" dxfId="56" priority="22" stopIfTrue="1" operator="lessThan">
      <formula>0</formula>
    </cfRule>
  </conditionalFormatting>
  <conditionalFormatting sqref="D160:D162">
    <cfRule type="cellIs" dxfId="55" priority="19" stopIfTrue="1" operator="notEqual">
      <formula>ROUND(D160,0)</formula>
    </cfRule>
    <cfRule type="cellIs" dxfId="54" priority="20" stopIfTrue="1" operator="lessThan">
      <formula>0</formula>
    </cfRule>
  </conditionalFormatting>
  <conditionalFormatting sqref="D165:D168">
    <cfRule type="cellIs" dxfId="53" priority="17" stopIfTrue="1" operator="notEqual">
      <formula>ROUND(D165,0)</formula>
    </cfRule>
    <cfRule type="cellIs" dxfId="52" priority="18" stopIfTrue="1" operator="lessThan">
      <formula>0</formula>
    </cfRule>
  </conditionalFormatting>
  <conditionalFormatting sqref="D170:D176">
    <cfRule type="cellIs" dxfId="51" priority="15" stopIfTrue="1" operator="notEqual">
      <formula>ROUND(D170,0)</formula>
    </cfRule>
    <cfRule type="cellIs" dxfId="50" priority="16" stopIfTrue="1" operator="lessThan">
      <formula>0</formula>
    </cfRule>
  </conditionalFormatting>
  <conditionalFormatting sqref="D178:D187">
    <cfRule type="cellIs" dxfId="49" priority="13" stopIfTrue="1" operator="notEqual">
      <formula>ROUND(D178,0)</formula>
    </cfRule>
    <cfRule type="cellIs" dxfId="48" priority="14" stopIfTrue="1" operator="lessThan">
      <formula>0</formula>
    </cfRule>
  </conditionalFormatting>
  <conditionalFormatting sqref="D189:D195">
    <cfRule type="cellIs" dxfId="47" priority="11" stopIfTrue="1" operator="notEqual">
      <formula>ROUND(D189,0)</formula>
    </cfRule>
    <cfRule type="cellIs" dxfId="46" priority="12" stopIfTrue="1" operator="lessThan">
      <formula>0</formula>
    </cfRule>
  </conditionalFormatting>
  <conditionalFormatting sqref="D293">
    <cfRule type="cellIs" dxfId="45" priority="9" stopIfTrue="1" operator="notEqual">
      <formula>ROUND(D293,0)</formula>
    </cfRule>
    <cfRule type="cellIs" dxfId="44" priority="10" stopIfTrue="1" operator="lessThan">
      <formula>0</formula>
    </cfRule>
  </conditionalFormatting>
  <conditionalFormatting sqref="D370">
    <cfRule type="cellIs" dxfId="43" priority="7" stopIfTrue="1" operator="notEqual">
      <formula>ROUND(D370,0)</formula>
    </cfRule>
    <cfRule type="cellIs" dxfId="42" priority="8" stopIfTrue="1" operator="lessThan">
      <formula>0</formula>
    </cfRule>
  </conditionalFormatting>
  <conditionalFormatting sqref="D650:D651">
    <cfRule type="cellIs" dxfId="41" priority="5" stopIfTrue="1" operator="notEqual">
      <formula>ROUND(D650,0)</formula>
    </cfRule>
    <cfRule type="cellIs" dxfId="40" priority="6" stopIfTrue="1" operator="lessThan">
      <formula>0</formula>
    </cfRule>
  </conditionalFormatting>
  <conditionalFormatting sqref="D653:D655">
    <cfRule type="cellIs" dxfId="39" priority="3" stopIfTrue="1" operator="notEqual">
      <formula>ROUND(D653,0)</formula>
    </cfRule>
    <cfRule type="cellIs" dxfId="38" priority="4" stopIfTrue="1" operator="lessThan">
      <formula>0</formula>
    </cfRule>
  </conditionalFormatting>
  <conditionalFormatting sqref="D718:D726">
    <cfRule type="cellIs" dxfId="37" priority="1" stopIfTrue="1" operator="notEqual">
      <formula>ROUND(D718,0)</formula>
    </cfRule>
    <cfRule type="cellIs" dxfId="36"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E291" sqref="E29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7" t="s">
        <v>32</v>
      </c>
      <c r="B2" s="358"/>
      <c r="C2" s="358"/>
      <c r="D2" s="358"/>
      <c r="E2" s="358"/>
      <c r="F2" s="358"/>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0" t="s">
        <v>1966</v>
      </c>
      <c r="B5" s="361"/>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988726</v>
      </c>
      <c r="E6" s="231">
        <f t="shared" si="0"/>
        <v>984898.95999999985</v>
      </c>
      <c r="F6" s="232">
        <f t="shared" ref="F6:F260" si="1">IF(D6&gt;0,IF(E6/D6&gt;=100,"&gt;&gt;100",E6/D6*100),"-")</f>
        <v>99.612932197595683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988726</v>
      </c>
      <c r="E7" s="106">
        <f t="shared" si="2"/>
        <v>984898.95999999985</v>
      </c>
      <c r="F7" s="95">
        <f t="shared" si="1"/>
        <v>99.612932197595683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6148</v>
      </c>
      <c r="E8" s="106">
        <f>E9+E10-E11</f>
        <v>9755</v>
      </c>
      <c r="F8" s="95">
        <f t="shared" si="1"/>
        <v>158.66948601171114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313">
        <v>145834</v>
      </c>
      <c r="E10" s="249">
        <v>151191.34</v>
      </c>
      <c r="F10" s="95">
        <f t="shared" si="1"/>
        <v>103.67358777788445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313">
        <v>139686</v>
      </c>
      <c r="E11" s="249">
        <v>141436.34</v>
      </c>
      <c r="F11" s="95">
        <f t="shared" si="1"/>
        <v>101.25305327663474</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73443</v>
      </c>
      <c r="E12" s="106">
        <f t="shared" si="3"/>
        <v>66008.39999999979</v>
      </c>
      <c r="F12" s="95">
        <f t="shared" si="1"/>
        <v>89.877047506229033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73443</v>
      </c>
      <c r="E19" s="106">
        <f t="shared" si="5"/>
        <v>66008.39999999979</v>
      </c>
      <c r="F19" s="95">
        <f t="shared" si="1"/>
        <v>89.877047506229033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313">
        <v>659706</v>
      </c>
      <c r="E20" s="249">
        <v>659706.81999999995</v>
      </c>
      <c r="F20" s="95">
        <f t="shared" si="1"/>
        <v>100.00012429779326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313">
        <v>185985</v>
      </c>
      <c r="E21" s="249">
        <v>185984.83</v>
      </c>
      <c r="F21" s="95">
        <f t="shared" si="1"/>
        <v>99.999908594779143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313">
        <v>104692</v>
      </c>
      <c r="E22" s="249">
        <v>104691.58</v>
      </c>
      <c r="F22" s="95">
        <f t="shared" si="1"/>
        <v>99.999598823214768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313"/>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313"/>
      <c r="E24" s="249">
        <v>38371.25</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313"/>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313">
        <v>79572</v>
      </c>
      <c r="E26" s="249">
        <v>79572.259999999995</v>
      </c>
      <c r="F26" s="95">
        <f t="shared" si="1"/>
        <v>100.00032674810232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313"/>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313">
        <v>956512</v>
      </c>
      <c r="E28" s="249">
        <v>1002318.34</v>
      </c>
      <c r="F28" s="95">
        <f t="shared" si="1"/>
        <v>104.78889339600548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313">
        <v>4372666</v>
      </c>
      <c r="E30" s="249">
        <v>4372665.71</v>
      </c>
      <c r="F30" s="95">
        <f t="shared" si="1"/>
        <v>99.99999336789044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313"/>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313"/>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313"/>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313">
        <v>4372666</v>
      </c>
      <c r="E34" s="249">
        <v>4372665.71</v>
      </c>
      <c r="F34" s="95">
        <f t="shared" si="1"/>
        <v>99.99999336789044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313"/>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313">
        <v>205022</v>
      </c>
      <c r="E47" s="249">
        <v>205022</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313"/>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313"/>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313">
        <v>205022</v>
      </c>
      <c r="E50" s="249">
        <v>205022</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909135</v>
      </c>
      <c r="E56" s="106">
        <f t="shared" si="11"/>
        <v>909135.56</v>
      </c>
      <c r="F56" s="95">
        <f t="shared" si="1"/>
        <v>100.00006159701256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313"/>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313">
        <v>829242</v>
      </c>
      <c r="E58" s="249">
        <v>829242.14</v>
      </c>
      <c r="F58" s="95">
        <f t="shared" si="1"/>
        <v>100.00001688288822</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313"/>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313"/>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313">
        <v>79893</v>
      </c>
      <c r="E61" s="249">
        <v>79893.42</v>
      </c>
      <c r="F61" s="95">
        <f t="shared" si="1"/>
        <v>100.00052570312793</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5" t="s">
        <v>2264</v>
      </c>
      <c r="B174" s="356"/>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988726</v>
      </c>
      <c r="E175" s="106">
        <f t="shared" si="30"/>
        <v>984898.96</v>
      </c>
      <c r="F175" s="95">
        <f t="shared" si="1"/>
        <v>99.612932197595697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222246</v>
      </c>
      <c r="E176" s="106">
        <f t="shared" si="31"/>
        <v>251077.85</v>
      </c>
      <c r="F176" s="95">
        <f t="shared" si="1"/>
        <v>112.97294439494974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222246</v>
      </c>
      <c r="E177" s="106">
        <f t="shared" si="32"/>
        <v>251077.85</v>
      </c>
      <c r="F177" s="95">
        <f t="shared" si="1"/>
        <v>112.97294439494974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313">
        <v>180460</v>
      </c>
      <c r="E178" s="249">
        <v>186068.76</v>
      </c>
      <c r="F178" s="95">
        <f t="shared" si="1"/>
        <v>103.10803502161143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313">
        <v>41786</v>
      </c>
      <c r="E179" s="249">
        <v>65009.09</v>
      </c>
      <c r="F179" s="95">
        <f t="shared" si="1"/>
        <v>155.57624563250849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766480</v>
      </c>
      <c r="E237" s="106">
        <f t="shared" si="41"/>
        <v>733821.11</v>
      </c>
      <c r="F237" s="95">
        <f t="shared" si="1"/>
        <v>95.739107347876001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988726</v>
      </c>
      <c r="E238" s="106">
        <f t="shared" si="42"/>
        <v>984898.96</v>
      </c>
      <c r="F238" s="95">
        <f t="shared" si="1"/>
        <v>99.612932197595697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988726</v>
      </c>
      <c r="E239" s="106">
        <f t="shared" si="43"/>
        <v>984898.96</v>
      </c>
      <c r="F239" s="95">
        <f t="shared" si="1"/>
        <v>99.612932197595697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313">
        <v>988726</v>
      </c>
      <c r="E240" s="249">
        <v>984898.96</v>
      </c>
      <c r="F240" s="95">
        <f t="shared" si="1"/>
        <v>99.612932197595697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-222246</v>
      </c>
      <c r="E245" s="106">
        <f t="shared" si="45"/>
        <v>-251077.85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222246</v>
      </c>
      <c r="E250" s="106">
        <f t="shared" si="47"/>
        <v>251077.85</v>
      </c>
      <c r="F250" s="95">
        <f t="shared" si="1"/>
        <v>112.97294439494974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313">
        <v>222246</v>
      </c>
      <c r="E251" s="249">
        <v>251077.85</v>
      </c>
      <c r="F251" s="95">
        <f t="shared" si="1"/>
        <v>112.97294439494974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9" t="s">
        <v>1291</v>
      </c>
      <c r="B261" s="356"/>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313">
        <v>222246</v>
      </c>
      <c r="E288" s="249">
        <v>251077.85</v>
      </c>
      <c r="F288" s="95">
        <f t="shared" si="50"/>
        <v>112.97294439494974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9 D175:E177 D241:E244 D246:E250 D262:E287 D12:E19 E10:E11 D29:E29 E20:E28 D35:E45 E30:E34 D51:E56 E46:E50 D62:E173 E57:E61 D180:E236 E178:E179 E240 D252:E260 E251 D289:E322 E288">
    <cfRule type="cellIs" dxfId="35" priority="19" operator="lessThan">
      <formula>0</formula>
    </cfRule>
  </conditionalFormatting>
  <conditionalFormatting sqref="D10:D11">
    <cfRule type="cellIs" dxfId="34" priority="17" stopIfTrue="1" operator="notEqual">
      <formula>ROUND(D10,0)</formula>
    </cfRule>
    <cfRule type="cellIs" dxfId="33" priority="18" stopIfTrue="1" operator="lessThan">
      <formula>0</formula>
    </cfRule>
  </conditionalFormatting>
  <conditionalFormatting sqref="D20:D28">
    <cfRule type="cellIs" dxfId="32" priority="15" stopIfTrue="1" operator="notEqual">
      <formula>ROUND(D20,0)</formula>
    </cfRule>
    <cfRule type="cellIs" dxfId="31" priority="16" stopIfTrue="1" operator="lessThan">
      <formula>0</formula>
    </cfRule>
  </conditionalFormatting>
  <conditionalFormatting sqref="D30:D34">
    <cfRule type="cellIs" dxfId="30" priority="13" stopIfTrue="1" operator="notEqual">
      <formula>ROUND(D30,0)</formula>
    </cfRule>
    <cfRule type="cellIs" dxfId="29" priority="14" stopIfTrue="1" operator="lessThan">
      <formula>0</formula>
    </cfRule>
  </conditionalFormatting>
  <conditionalFormatting sqref="D46:D50">
    <cfRule type="cellIs" dxfId="28" priority="11" stopIfTrue="1" operator="notEqual">
      <formula>ROUND(D46,0)</formula>
    </cfRule>
    <cfRule type="cellIs" dxfId="27" priority="12" stopIfTrue="1" operator="lessThan">
      <formula>0</formula>
    </cfRule>
  </conditionalFormatting>
  <conditionalFormatting sqref="D57:D61">
    <cfRule type="cellIs" dxfId="26" priority="9" stopIfTrue="1" operator="notEqual">
      <formula>ROUND(D57,0)</formula>
    </cfRule>
    <cfRule type="cellIs" dxfId="25" priority="10" stopIfTrue="1" operator="lessThan">
      <formula>0</formula>
    </cfRule>
  </conditionalFormatting>
  <conditionalFormatting sqref="D178:D179">
    <cfRule type="cellIs" dxfId="24" priority="7" stopIfTrue="1" operator="notEqual">
      <formula>ROUND(D178,0)</formula>
    </cfRule>
    <cfRule type="cellIs" dxfId="23" priority="8" stopIfTrue="1" operator="lessThan">
      <formula>0</formula>
    </cfRule>
  </conditionalFormatting>
  <conditionalFormatting sqref="D240">
    <cfRule type="cellIs" dxfId="22" priority="5" stopIfTrue="1" operator="notEqual">
      <formula>ROUND(D240,0)</formula>
    </cfRule>
    <cfRule type="cellIs" dxfId="21" priority="6" stopIfTrue="1" operator="lessThan">
      <formula>0</formula>
    </cfRule>
  </conditionalFormatting>
  <conditionalFormatting sqref="D251">
    <cfRule type="cellIs" dxfId="20" priority="3" stopIfTrue="1" operator="notEqual">
      <formula>ROUND(D251,0)</formula>
    </cfRule>
    <cfRule type="cellIs" dxfId="19" priority="4" stopIfTrue="1" operator="lessThan">
      <formula>0</formula>
    </cfRule>
  </conditionalFormatting>
  <conditionalFormatting sqref="D288">
    <cfRule type="cellIs" dxfId="18" priority="1" stopIfTrue="1" operator="notEqual">
      <formula>ROUND(D288,0)</formula>
    </cfRule>
    <cfRule type="cellIs" dxfId="17" priority="2" stopIfTrue="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0" sqref="E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2" t="s">
        <v>2532</v>
      </c>
      <c r="B2" s="363"/>
      <c r="C2" s="363"/>
      <c r="D2" s="363"/>
      <c r="E2" s="363"/>
      <c r="F2" s="363"/>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3200320</v>
      </c>
      <c r="E5" s="81">
        <f t="shared" si="0"/>
        <v>3817348.89</v>
      </c>
      <c r="F5" s="82">
        <f t="shared" ref="F5:F141" si="1">IF(D5&gt;0,IF(E5/D5&gt;=100,"&gt;&gt;100",E5/D5*100),"-")</f>
        <v>119.28022479002101</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314">
        <v>3200320</v>
      </c>
      <c r="E18" s="251">
        <v>3817348.89</v>
      </c>
      <c r="F18" s="65">
        <f t="shared" si="1"/>
        <v>119.28022479002101</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3200320</v>
      </c>
      <c r="E141" s="108">
        <f t="shared" si="28"/>
        <v>3817348.89</v>
      </c>
      <c r="F141" s="84">
        <f t="shared" si="1"/>
        <v>119.28022479002101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4"/>
      <c r="E143" s="3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7 D19:E141 E18">
    <cfRule type="cellIs" dxfId="16" priority="3" operator="lessThan">
      <formula>0</formula>
    </cfRule>
  </conditionalFormatting>
  <conditionalFormatting sqref="D18">
    <cfRule type="cellIs" dxfId="15" priority="1" stopIfTrue="1" operator="notEqual">
      <formula>ROUND(D18,0)</formula>
    </cfRule>
    <cfRule type="cellIs" dxfId="14" priority="2" stopIfTrue="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42" sqref="E4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6" t="s">
        <v>2785</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222246</v>
      </c>
      <c r="E38" s="110">
        <f>E39+E44</f>
        <v>257077.85</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222246</v>
      </c>
      <c r="E39" s="110">
        <f t="shared" si="5"/>
        <v>257077.85</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222246</v>
      </c>
      <c r="E40" s="252">
        <v>257077.85</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8"/>
      <c r="E51" s="369"/>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70"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222246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251077.85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251077.85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186068.76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65009.09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222246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222246</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180460</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41786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251077.84999999998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251077.85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251077.85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41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4" t="s">
        <v>2856</v>
      </c>
      <c r="B1" s="369"/>
      <c r="C1" s="369"/>
      <c r="D1" s="369"/>
      <c r="E1" s="73" t="s">
        <v>2998</v>
      </c>
      <c r="F1" s="73"/>
      <c r="G1" s="73"/>
      <c r="H1" s="73"/>
      <c r="I1" s="73"/>
      <c r="J1" s="73"/>
      <c r="K1" s="73"/>
      <c r="L1" s="73"/>
      <c r="M1" s="73"/>
      <c r="N1" s="73"/>
      <c r="O1" s="73"/>
      <c r="P1" s="73"/>
    </row>
    <row r="2" spans="1:16" ht="37.5" customHeight="1" x14ac:dyDescent="0.2">
      <c r="A2" s="374" t="s">
        <v>2999</v>
      </c>
      <c r="B2" s="369"/>
      <c r="C2" s="369"/>
      <c r="D2" s="369"/>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t="str">
        <f>RefStr!C6</f>
        <v>da</v>
      </c>
      <c r="P3" s="73"/>
    </row>
    <row r="4" spans="1:16" ht="19.5" customHeight="1" x14ac:dyDescent="0.2">
      <c r="A4" s="375" t="s">
        <v>3003</v>
      </c>
      <c r="B4" s="376"/>
      <c r="C4" s="377"/>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1" t="s">
        <v>3016</v>
      </c>
      <c r="B14" s="372"/>
      <c r="C14" s="373"/>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1" t="s">
        <v>3021</v>
      </c>
      <c r="B19" s="372"/>
      <c r="C19" s="373"/>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1" t="s">
        <v>32</v>
      </c>
      <c r="B275" s="372"/>
      <c r="C275" s="373"/>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1" t="s">
        <v>37</v>
      </c>
      <c r="B293" s="372"/>
      <c r="C293" s="373"/>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1" t="s">
        <v>36</v>
      </c>
      <c r="B296" s="372"/>
      <c r="C296" s="373"/>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1" t="s">
        <v>3296</v>
      </c>
      <c r="B298" s="372"/>
      <c r="C298" s="373"/>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2022-04-04T19:59:02Z</cp:lastPrinted>
  <dcterms:created xsi:type="dcterms:W3CDTF">2022-04-01T05:14:30Z</dcterms:created>
  <dcterms:modified xsi:type="dcterms:W3CDTF">2023-01-30T14:44:43Z</dcterms:modified>
</cp:coreProperties>
</file>